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D:\ACHIEVER\DATA SCIENCE\ALL_DATASETS\AFRICA DATA\"/>
    </mc:Choice>
  </mc:AlternateContent>
  <xr:revisionPtr revIDLastSave="0" documentId="13_ncr:1_{669DF5AB-F5F1-454B-B33B-30D2C7934D4B}" xr6:coauthVersionLast="47" xr6:coauthVersionMax="47" xr10:uidLastSave="{00000000-0000-0000-0000-000000000000}"/>
  <workbookProtection workbookAlgorithmName="SHA-512" workbookHashValue="DyQLRwT40UIKVL58MzSQ0OfDJ+uwbF0PaJPwbKgafjJjUkYyqYXkaHmfyxAI2tQMyOEd+ZJHmop6kv92OAFGCQ==" workbookSaltValue="qIjAqVUF51SP9T2JcTdpZg==" workbookSpinCount="100000" lockStructure="1"/>
  <bookViews>
    <workbookView xWindow="0" yWindow="0" windowWidth="23040" windowHeight="12960" xr2:uid="{00000000-000D-0000-FFFF-FFFF00000000}"/>
  </bookViews>
  <sheets>
    <sheet name="Dashboard" sheetId="6" r:id="rId1"/>
    <sheet name="Work_Area" sheetId="4" r:id="rId2"/>
    <sheet name="Pivot 2" sheetId="5" r:id="rId3"/>
    <sheet name="Data" sheetId="1" r:id="rId4"/>
    <sheet name="Series - Metadata" sheetId="2" r:id="rId5"/>
  </sheets>
  <definedNames>
    <definedName name="_xlnm._FilterDatabase" localSheetId="3" hidden="1">Data!$A$1:$J$1</definedName>
    <definedName name="_xlchart.v5.0" hidden="1">'Pivot 2'!$C$3</definedName>
    <definedName name="_xlchart.v5.1" hidden="1">'Pivot 2'!$C$4:$C$50</definedName>
    <definedName name="_xlchart.v5.2" hidden="1">'Pivot 2'!$D$3</definedName>
    <definedName name="_xlchart.v5.3" hidden="1">'Pivot 2'!$D$4:$D$50</definedName>
    <definedName name="Slicer_year">#N/A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4" l="1"/>
  <c r="D29" i="5"/>
  <c r="D37" i="5"/>
  <c r="D45" i="5"/>
  <c r="D30" i="5"/>
  <c r="D38" i="5"/>
  <c r="D46" i="5"/>
  <c r="D31" i="5"/>
  <c r="D39" i="5"/>
  <c r="D47" i="5"/>
  <c r="D32" i="5"/>
  <c r="D40" i="5"/>
  <c r="D48" i="5"/>
  <c r="D33" i="5"/>
  <c r="D41" i="5"/>
  <c r="D49" i="5"/>
  <c r="D34" i="5"/>
  <c r="D42" i="5"/>
  <c r="D50" i="5"/>
  <c r="D35" i="5"/>
  <c r="D43" i="5"/>
  <c r="D36" i="5"/>
  <c r="D44" i="5"/>
  <c r="D8" i="5"/>
  <c r="D16" i="5"/>
  <c r="D24" i="5"/>
  <c r="D9" i="5"/>
  <c r="D17" i="5"/>
  <c r="D25" i="5"/>
  <c r="D10" i="5"/>
  <c r="D18" i="5"/>
  <c r="D26" i="5"/>
  <c r="D11" i="5"/>
  <c r="D19" i="5"/>
  <c r="D27" i="5"/>
  <c r="D12" i="5"/>
  <c r="D20" i="5"/>
  <c r="D28" i="5"/>
  <c r="D13" i="5"/>
  <c r="D21" i="5"/>
  <c r="D14" i="5"/>
  <c r="D22" i="5"/>
  <c r="D15" i="5"/>
  <c r="D23" i="5"/>
  <c r="D5" i="5"/>
  <c r="D6" i="5"/>
  <c r="D7" i="5"/>
  <c r="D4" i="5"/>
  <c r="B10" i="4"/>
  <c r="B11" i="4"/>
  <c r="B55" i="4"/>
  <c r="B97" i="4"/>
  <c r="B111" i="4"/>
  <c r="C56" i="4"/>
  <c r="B139" i="4"/>
  <c r="B108" i="4"/>
  <c r="C141" i="4"/>
  <c r="B13" i="4"/>
  <c r="B125" i="4"/>
  <c r="B54" i="4"/>
  <c r="B124" i="4"/>
  <c r="B94" i="4"/>
  <c r="B57" i="4"/>
  <c r="B12" i="4"/>
  <c r="B126" i="4"/>
  <c r="B138" i="4"/>
  <c r="B79" i="4"/>
  <c r="B123" i="4"/>
  <c r="C138" i="4"/>
  <c r="B95" i="4"/>
  <c r="E4" i="4"/>
  <c r="C139" i="4"/>
  <c r="C54" i="4"/>
  <c r="C55" i="4"/>
  <c r="B141" i="4"/>
  <c r="B110" i="4"/>
  <c r="B80" i="4"/>
  <c r="B96" i="4"/>
  <c r="B56" i="4"/>
  <c r="C140" i="4"/>
  <c r="B109" i="4"/>
  <c r="B140" i="4"/>
  <c r="C57" i="4"/>
  <c r="B78" i="4"/>
  <c r="B81" i="4"/>
  <c r="F4" i="4" l="1"/>
  <c r="E6" i="4"/>
  <c r="F5" i="4"/>
  <c r="F6" i="4" l="1"/>
</calcChain>
</file>

<file path=xl/sharedStrings.xml><?xml version="1.0" encoding="utf-8"?>
<sst xmlns="http://schemas.openxmlformats.org/spreadsheetml/2006/main" count="2518" uniqueCount="202">
  <si>
    <t>Worldwide Governance Indicators website (https://info.worldbank.org/governance/wgi/)</t>
  </si>
  <si>
    <t>SSD</t>
  </si>
  <si>
    <t>Source</t>
  </si>
  <si>
    <t>Country Code</t>
  </si>
  <si>
    <t>Economic Policy &amp; Debt: National accounts: US$ at current prices: Aggregate indicators</t>
  </si>
  <si>
    <t>Senegal</t>
  </si>
  <si>
    <t>Rwanda</t>
  </si>
  <si>
    <t>BDI</t>
  </si>
  <si>
    <t>Mauritius</t>
  </si>
  <si>
    <t>TGO</t>
  </si>
  <si>
    <t>Zimbabwe</t>
  </si>
  <si>
    <t>Indicator Name</t>
  </si>
  <si>
    <t>Carbon dioxide emissions are those stemming from the burning of fossil fuels and the manufacture of cement. They include carbon dioxide produced during consumption of solid, liquid, and gas fuels and gas flaring.</t>
  </si>
  <si>
    <t>GDP per capita (current US$) [NY.GDP.PCAP.CD]</t>
  </si>
  <si>
    <t>EG.FEC.RNEW.ZS</t>
  </si>
  <si>
    <t>Foreign direct investment, net inflows (BoP, current US$)</t>
  </si>
  <si>
    <t>Cabo Verde</t>
  </si>
  <si>
    <t>Gabon</t>
  </si>
  <si>
    <t>MRT</t>
  </si>
  <si>
    <t>Ethiopia</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</si>
  <si>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</si>
  <si>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GHA</t>
  </si>
  <si>
    <t>NGA</t>
  </si>
  <si>
    <t>South Africa</t>
  </si>
  <si>
    <t>Comoros</t>
  </si>
  <si>
    <t>Tanzania</t>
  </si>
  <si>
    <t>Private financial flows - equity and debt - account for the bulk of development finance. Equity flows comprise foreign direct investment (FDI) and portfolio equity. Debt flows are financing raised through bond issuance, bank lending, and supplier credits.</t>
  </si>
  <si>
    <t>GNB</t>
  </si>
  <si>
    <t>CO2 emissions (kg per 2015 US$ of GDP)</t>
  </si>
  <si>
    <t>IEA, IRENA, UNSD, World Bank, WHO. 2023. Tracking SDG 7: The Energy Progress Report. World Bank, Washington DC. © World Bank. License: Creative Commons Attribution—NonCommercial 3.0 IGO (CC BY-NC 3.0 IGO).</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</si>
  <si>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</si>
  <si>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</si>
  <si>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Foreign direct investment, net inflows (BoP, current US$) [BX.KLT.DINV.CD.WD]</t>
  </si>
  <si>
    <t>NY.GDP.PCAP.CD</t>
  </si>
  <si>
    <t>Environment: Energy production &amp; use</t>
  </si>
  <si>
    <t>Equatorial Guinea</t>
  </si>
  <si>
    <t>Urban population refers to people living in urban areas as defined by national statistical offices. The data are collected and smoothed by United Nations Population Division.</t>
  </si>
  <si>
    <t>Economic Policy &amp; Debt: Balance of payments: Capital &amp; financial account</t>
  </si>
  <si>
    <t>Seychelles</t>
  </si>
  <si>
    <t>https://creativecommons.org/licenses/by-nc/4.0/</t>
  </si>
  <si>
    <t>EG.IMP.CONS.ZS</t>
  </si>
  <si>
    <t>Climate Watch. 2020. GHG Emissions. Washington, DC: World Resources Institute. Available at: https://www.climatewatchdata.org/ghg-emissions. See NY.GDP.MKTP.KD for the denominator's source.</t>
  </si>
  <si>
    <t>GDP per capita (current US$)</t>
  </si>
  <si>
    <t>SYC</t>
  </si>
  <si>
    <t>Central African Republic</t>
  </si>
  <si>
    <t>Code</t>
  </si>
  <si>
    <t>SEN</t>
  </si>
  <si>
    <t>Somalia</t>
  </si>
  <si>
    <t>Mauritania</t>
  </si>
  <si>
    <t>MUS</t>
  </si>
  <si>
    <t>COG</t>
  </si>
  <si>
    <t>https://datacatalog.worldbank.org/public-licenses#cc-by</t>
  </si>
  <si>
    <t>Ghana</t>
  </si>
  <si>
    <t>Cote d'Ivoire</t>
  </si>
  <si>
    <t>CPV</t>
  </si>
  <si>
    <t>GIN</t>
  </si>
  <si>
    <t>ETH</t>
  </si>
  <si>
    <t>STP</t>
  </si>
  <si>
    <t>Use and distribution of these data are subject to IEA terms and conditions.</t>
  </si>
  <si>
    <t>Sum</t>
  </si>
  <si>
    <t>Modern energy services are crucial to a country's economic development. Access to modern energy is essential for the provision of clean water, sanitation and healthcare and for the provision of reliable and efficient lighting, heating, cooking, mechanical power, and transport and telecommunications services.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</si>
  <si>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MDG</t>
  </si>
  <si>
    <t>Data from database: World Development Indicators</t>
  </si>
  <si>
    <t>AGO</t>
  </si>
  <si>
    <t>Base Period</t>
  </si>
  <si>
    <t>Country Name</t>
  </si>
  <si>
    <t>SP.URB.TOTL.IN.ZS</t>
  </si>
  <si>
    <t>Explosive growth of cities globally signifies the demographic transition from rural to urban, and is associated with shifts from an agriculture-based economy to mass industry, technology, and service.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</si>
  <si>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A negative value in energy imports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</si>
  <si>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CO2 emissions (metric tons per capita)</t>
  </si>
  <si>
    <t>BWA</t>
  </si>
  <si>
    <t>Urban population refers to people living in urban areas as defined by national statistical offices. The indicator is calculated using World Bank population estimates and urban ratios from the United Nations World Urbanization Prospects.
Percentages urban are the numbers of persons residing in an area defined as ''urban'' per 100 total population. Particular caution should be used in interpreting the figures for percentage urban for different countries.
Countries differ in the way they classify population as "urban" or "rural." The population of a city or metropolitan area depends on the boundaries chosen.</t>
  </si>
  <si>
    <t>South Sudan</t>
  </si>
  <si>
    <t>License URL</t>
  </si>
  <si>
    <t>United Nations Population Division. World Urbanization Prospects: 2018 Revision.</t>
  </si>
  <si>
    <t>Periodicity</t>
  </si>
  <si>
    <t>Other notes</t>
  </si>
  <si>
    <t>Renewable energy consumption (% of total final energy consumption)</t>
  </si>
  <si>
    <t>BFA</t>
  </si>
  <si>
    <t>ZMB</t>
  </si>
  <si>
    <t>CAF</t>
  </si>
  <si>
    <t>Burkina Faso</t>
  </si>
  <si>
    <t>UGA</t>
  </si>
  <si>
    <t>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</si>
  <si>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</si>
  <si>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SLE</t>
  </si>
  <si>
    <t>RWA</t>
  </si>
  <si>
    <t>SWZ</t>
  </si>
  <si>
    <t>Note: Data starting from 2005 are based on the sixth edition of the IMF's Balance of Payments Manual (BPM6).</t>
  </si>
  <si>
    <t>FDI data do not give a complete picture of international investment in an economy. Balance of payments data on FDI do not include capital raised locally, an important source of investment financing in some developing countries. In addition, FDI data omit nonequity cross-border transactions such as intra-unit flows of goods and services.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</si>
  <si>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COD</t>
  </si>
  <si>
    <t>Last Updated: 06/28/2024</t>
  </si>
  <si>
    <t>MOZ</t>
  </si>
  <si>
    <t>Niger</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</si>
  <si>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</si>
  <si>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Botswana</t>
  </si>
  <si>
    <t>Burundi</t>
  </si>
  <si>
    <t>Attribution-NonCommercial 4.0 International (CC BY-NC 4.0)</t>
  </si>
  <si>
    <t>GAB</t>
  </si>
  <si>
    <t>Annual</t>
  </si>
  <si>
    <t>RQ.EST</t>
  </si>
  <si>
    <t>License Type</t>
  </si>
  <si>
    <t>Long definition</t>
  </si>
  <si>
    <t>CMR</t>
  </si>
  <si>
    <t>EN.ATM.CO2E.KD.GD</t>
  </si>
  <si>
    <t>Sao Tome and Principe</t>
  </si>
  <si>
    <t>Lesotho</t>
  </si>
  <si>
    <t>General comments</t>
  </si>
  <si>
    <t>TCD</t>
  </si>
  <si>
    <t>Zambia</t>
  </si>
  <si>
    <t>Angola</t>
  </si>
  <si>
    <t>CO2 emissions (metric tons per capita) [EN.ATM.CO2E.PC]</t>
  </si>
  <si>
    <t>Sierra Leone</t>
  </si>
  <si>
    <t>KEN</t>
  </si>
  <si>
    <t>ZWE</t>
  </si>
  <si>
    <t>Data on equity flows are based on balance of payments data reported by the International Monetary Fund (IMF). Foreign direct investment (FDI) data are supplemented by the World Bank staff estimates using data from the United Nations Conference on Trade and Development (UNCTAD) and official national sources.
The internationally accepted definition of FDI (from the sixth edition of the IMF's Balance of Payments Manual [2009]), includes the following components: equity investment, including investment associated with equity that gives rise to control or influence; investment in indirectly influenced or controlled enterprises; investment in fellow enterprises; debt (except selected debt); and reverse investment. The Framework for Direct Investment Relationships provides criteria for determining whether cross-border ownership results in a direct investment relationship, based on control and influence. Distinguished from other kinds of international investment, FDI is made to establish a lasting interest in or effective management control over an enterprise in another country. A lasting interest in an investment enterprise typically involves establishing warehouses, manufacturing facilities, and other permanent or long-term organizations abroad. Direct investments may take the form of greenfield investment, where the investor starts a new venture in a foreign country by constructing new operational facilities; joint venture, where the investor enters into a partnership agreement with a company abroad to establish a new enterprise; or merger and acquisition, where the investor acquires an existing enterprise abroad. The IMF suggests that investments should account for at least 10 percent of voting stock to be counted as FDI. In practice many countries set a higher threshold. Many countries fail to report reinvested earnings, and the definition of long-term loans differs among countries. BoP refers to Balance of Payments.</t>
  </si>
  <si>
    <t>For more information, see the metadata for current U.S. dollar GDP (NY.GDP.MKTP.CD) and total population (SP.POP.TOTL).</t>
  </si>
  <si>
    <t>LSO</t>
  </si>
  <si>
    <t>Renewable energy consumption is the share of renewables energy in total final energy consumption.</t>
  </si>
  <si>
    <t>EN.ATM.CO2E.PC</t>
  </si>
  <si>
    <t>Environment: Emissions</t>
  </si>
  <si>
    <t>Restricted use: Please contact the International Energy Agency for third-party use of these data.</t>
  </si>
  <si>
    <t>Environment: Density &amp; urbanization</t>
  </si>
  <si>
    <t>Development relevance</t>
  </si>
  <si>
    <t>COM</t>
  </si>
  <si>
    <t>International Monetary Fund, Balance of Payments database, supplemented by data from the United Nations Conference on Trade and Development and official national sources.</t>
  </si>
  <si>
    <t>Regulatory Quality: Estimate [RQ.EST]</t>
  </si>
  <si>
    <t>Benin</t>
  </si>
  <si>
    <t>Guinea</t>
  </si>
  <si>
    <t>Congo, Dem. Rep.</t>
  </si>
  <si>
    <t>GMB</t>
  </si>
  <si>
    <t>Madagascar</t>
  </si>
  <si>
    <t>Mozambique</t>
  </si>
  <si>
    <t>Topic</t>
  </si>
  <si>
    <t>Cameroon</t>
  </si>
  <si>
    <t>Mali</t>
  </si>
  <si>
    <t>GNQ</t>
  </si>
  <si>
    <t>Weighted average</t>
  </si>
  <si>
    <t>Togo</t>
  </si>
  <si>
    <t>Sudan</t>
  </si>
  <si>
    <t>The Worldwide Governance Indicators (WGI) are a research dataset summarizing the views on the quality of governance provided by a large number of enterprise, citizen and expert survey respondents in industrial and developing countries. These data are gathered from a number of survey institutes, think tanks, non-governmental organizations, international organizations, and private sector firms. The WGI do not reflect the official views of the Natural Resource Governance Institute, the Brookings Institution, the World Bank, its Executive Directors, or the countries they represent. The WGI are not used by the World Bank Group to allocate resources.</t>
  </si>
  <si>
    <t>Aggregation method</t>
  </si>
  <si>
    <t>Eswatini</t>
  </si>
  <si>
    <t>SOM</t>
  </si>
  <si>
    <t>BX.KLT.DINV.CD.WD</t>
  </si>
  <si>
    <t>CIV</t>
  </si>
  <si>
    <t>Guinea-Bissau</t>
  </si>
  <si>
    <t>Related source links</t>
  </si>
  <si>
    <t>Energy imports, net (% of energy use)</t>
  </si>
  <si>
    <t>CC BY-4.0</t>
  </si>
  <si>
    <t>IEA Statistics © OECD/IEA 2014 (https://www.iea.org/data-and-statistics), subject to https://www.iea.org/terms/</t>
  </si>
  <si>
    <t>Public Sector: Policy &amp; institutions</t>
  </si>
  <si>
    <t>Namibia</t>
  </si>
  <si>
    <t>Uganda</t>
  </si>
  <si>
    <t>SDN</t>
  </si>
  <si>
    <t>ZAF</t>
  </si>
  <si>
    <t>World Bank national accounts data, and OECD National Accounts data files.</t>
  </si>
  <si>
    <t>https://www.iea.org/terms</t>
  </si>
  <si>
    <t>Nigeria</t>
  </si>
  <si>
    <t>Chad</t>
  </si>
  <si>
    <t>Gambia, The</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</si>
  <si>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</si>
  <si>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NER</t>
  </si>
  <si>
    <t>TZA</t>
  </si>
  <si>
    <t>Congo, Rep.</t>
  </si>
  <si>
    <t>Limitations and exceptions</t>
  </si>
  <si>
    <t>Kenya</t>
  </si>
  <si>
    <t>Statistical concept and methodology</t>
  </si>
  <si>
    <t>BEN</t>
  </si>
  <si>
    <t>NAM</t>
  </si>
  <si>
    <t>MLI</t>
  </si>
  <si>
    <t>Urban population (% of total population)</t>
  </si>
  <si>
    <t>Emissions data are sourced from Climate Watch Historical GHG Emissions (1990-2020). 2023. Washington, DC: World Resources Institute. Available online at: https://www.climatewatchdata.org/ghg-emissions</t>
  </si>
  <si>
    <t>Renewable energy consumption (% of total final energy consumption) [EG.FEC.RNEW.ZS]</t>
  </si>
  <si>
    <t>year</t>
  </si>
  <si>
    <t>urbanization</t>
  </si>
  <si>
    <t>.</t>
  </si>
  <si>
    <t>Trade (% of GDP) [NE.TRD.GNFS.ZS]</t>
  </si>
  <si>
    <t>Row Labels</t>
  </si>
  <si>
    <t>Grand Total</t>
  </si>
  <si>
    <t>Sum of urbanization</t>
  </si>
  <si>
    <t>West_Africa</t>
  </si>
  <si>
    <t>East_Africa</t>
  </si>
  <si>
    <t>South_Africa</t>
  </si>
  <si>
    <t>Central_Africa</t>
  </si>
  <si>
    <t>Column Labels</t>
  </si>
  <si>
    <t>Others</t>
  </si>
  <si>
    <t>Total</t>
  </si>
  <si>
    <t>KPI</t>
  </si>
  <si>
    <t>Sum of GDP per capita (current US$) [NY.GDP.PCAP.CD]</t>
  </si>
  <si>
    <t>(blank)</t>
  </si>
  <si>
    <t>Sum of Foreign direct investment, net inflows (BoP, current US$) [BX.KLT.DINV.CD.WD]</t>
  </si>
  <si>
    <t>Country</t>
  </si>
  <si>
    <t>FDI</t>
  </si>
  <si>
    <t>GDP per Capita</t>
  </si>
  <si>
    <t>Sum of CO2 emissions (metric tons per capita) [EN.ATM.CO2E.PC]</t>
  </si>
  <si>
    <t>Region</t>
  </si>
  <si>
    <t>Emission</t>
  </si>
  <si>
    <t>Sum of Trade (% of GDP) [NE.TRD.GNFS.ZS]</t>
  </si>
  <si>
    <t>Trade</t>
  </si>
  <si>
    <t xml:space="preserve">Region </t>
  </si>
  <si>
    <t>Urbanization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</si>
</sst>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1"/>
        <bgColor indexed="64"/>
      </patternFill>
    </fill>
  </fills>
  <borders count="2">
    <border>
      <left/>
      <right/>
      <top/>
      <bottom/>
      <diagonal/>
    </border>
    <border>
      <left/>
      <right/>
      <top/>
      <bottom style="thin">
        <color theme="4" tint="0.3999755851924192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49" fontId="0" fillId="0" borderId="0" xfId="0" applyNumberFormat="1"/>
    <xf numFmtId="0" fontId="0" fillId="0" borderId="0" xfId="0"/>
    <xf numFmtId="0" fontId="0" fillId="0" borderId="0" xfId="0" pivotButton="1"/>
    <xf numFmtId="0" fontId="0" fillId="0" borderId="0" xfId="0" applyAlignment="1">
      <alignment horizontal="left"/>
    </xf>
    <xf numFmtId="0" fontId="0" fillId="0" borderId="0" xfId="0" applyNumberFormat="1"/>
    <xf numFmtId="0" fontId="2" fillId="2" borderId="1" xfId="0" applyFont="1" applyFill="1" applyBorder="1"/>
    <xf numFmtId="9" fontId="0" fillId="0" borderId="0" xfId="2" applyFont="1"/>
    <xf numFmtId="0" fontId="0" fillId="3" borderId="0" xfId="0" applyFill="1"/>
    <xf numFmtId="2" fontId="0" fillId="0" borderId="0" xfId="0" applyNumberFormat="1"/>
    <xf numFmtId="0" fontId="0" fillId="0" borderId="0" xfId="1" applyNumberFormat="1" applyFont="1"/>
    <xf numFmtId="0" fontId="0" fillId="4" borderId="0" xfId="0" applyFill="1"/>
    <xf numFmtId="0" fontId="0" fillId="4" borderId="0" xfId="0" applyFill="1" applyBorder="1"/>
  </cellXfs>
  <cellStyles count="3">
    <cellStyle name="Comma" xfId="1" builtinId="3"/>
    <cellStyle name="Normal" xfId="0" builtinId="0"/>
    <cellStyle name="Percent" xfId="2" builtinId="5"/>
  </cellStyles>
  <dxfs count="2">
    <dxf>
      <numFmt numFmtId="2" formatCode="0.00"/>
    </dxf>
    <dxf>
      <numFmt numFmtId="2" formatCode="0.00"/>
    </dxf>
  </dxfs>
  <tableStyles count="0" defaultTableStyle="TableStyleMedium2" defaultPivotStyle="PivotStyleLight16"/>
  <colors>
    <mruColors>
      <color rgb="FF0121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[ALL_AFRICA_GROWTH.xlsx]Work_Area!PivotTable2</c:name>
    <c:fmtId val="37"/>
  </c:pivotSource>
  <c:chart>
    <c:autoTitleDeleted val="0"/>
    <c:pivotFmts>
      <c:pivotFmt>
        <c:idx val="0"/>
        <c:spPr>
          <a:solidFill>
            <a:schemeClr val="accent1"/>
          </a:solidFill>
          <a:ln w="22225" cap="rnd">
            <a:solidFill>
              <a:schemeClr val="bg2">
                <a:lumMod val="75000"/>
              </a:schemeClr>
            </a:solidFill>
            <a:round/>
          </a:ln>
          <a:effectLst/>
        </c:spPr>
        <c:marker>
          <c:symbol val="circle"/>
          <c:size val="6"/>
          <c:spPr>
            <a:solidFill>
              <a:schemeClr val="bg2">
                <a:lumMod val="75000"/>
              </a:schemeClr>
            </a:solidFill>
            <a:ln w="9525">
              <a:solidFill>
                <a:schemeClr val="bg2">
                  <a:lumMod val="7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tx2">
                <a:lumMod val="60000"/>
                <a:lumOff val="40000"/>
              </a:schemeClr>
            </a:solidFill>
            <a:round/>
          </a:ln>
          <a:effectLst/>
        </c:spPr>
        <c:marker>
          <c:symbol val="circle"/>
          <c:size val="6"/>
          <c:spPr>
            <a:solidFill>
              <a:schemeClr val="tx2">
                <a:lumMod val="60000"/>
                <a:lumOff val="40000"/>
              </a:schemeClr>
            </a:solidFill>
            <a:ln w="9525">
              <a:solidFill>
                <a:schemeClr val="tx2">
                  <a:lumMod val="60000"/>
                  <a:lumOff val="4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lumMod val="60000"/>
                <a:lumOff val="40000"/>
              </a:schemeClr>
            </a:solidFill>
            <a:round/>
          </a:ln>
          <a:effectLst/>
        </c:spPr>
        <c:marker>
          <c:symbol val="circle"/>
          <c:size val="6"/>
          <c:spPr>
            <a:solidFill>
              <a:schemeClr val="tx2">
                <a:lumMod val="40000"/>
                <a:lumOff val="60000"/>
              </a:schemeClr>
            </a:solidFill>
            <a:ln w="9525">
              <a:solidFill>
                <a:schemeClr val="tx2">
                  <a:lumMod val="40000"/>
                  <a:lumOff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tx2"/>
            </a:solidFill>
            <a:round/>
          </a:ln>
          <a:effectLst/>
        </c:spPr>
        <c:marker>
          <c:symbol val="circle"/>
          <c:size val="6"/>
          <c:spPr>
            <a:solidFill>
              <a:schemeClr val="tx2"/>
            </a:solidFill>
            <a:ln w="9525">
              <a:solidFill>
                <a:schemeClr val="tx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bg2">
                <a:lumMod val="75000"/>
              </a:schemeClr>
            </a:solidFill>
            <a:round/>
          </a:ln>
          <a:effectLst/>
        </c:spPr>
        <c:marker>
          <c:symbol val="circle"/>
          <c:size val="6"/>
          <c:spPr>
            <a:solidFill>
              <a:schemeClr val="bg2">
                <a:lumMod val="75000"/>
              </a:schemeClr>
            </a:solidFill>
            <a:ln w="9525">
              <a:solidFill>
                <a:schemeClr val="bg2">
                  <a:lumMod val="7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tx2">
                <a:lumMod val="60000"/>
                <a:lumOff val="40000"/>
              </a:schemeClr>
            </a:solidFill>
            <a:round/>
          </a:ln>
          <a:effectLst/>
        </c:spPr>
        <c:marker>
          <c:symbol val="circle"/>
          <c:size val="6"/>
          <c:spPr>
            <a:solidFill>
              <a:schemeClr val="tx2">
                <a:lumMod val="60000"/>
                <a:lumOff val="40000"/>
              </a:schemeClr>
            </a:solidFill>
            <a:ln w="9525">
              <a:solidFill>
                <a:schemeClr val="tx2">
                  <a:lumMod val="60000"/>
                  <a:lumOff val="4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lumMod val="60000"/>
                <a:lumOff val="40000"/>
              </a:schemeClr>
            </a:solidFill>
            <a:round/>
          </a:ln>
          <a:effectLst/>
        </c:spPr>
        <c:marker>
          <c:symbol val="circle"/>
          <c:size val="6"/>
          <c:spPr>
            <a:solidFill>
              <a:schemeClr val="tx2">
                <a:lumMod val="40000"/>
                <a:lumOff val="60000"/>
              </a:schemeClr>
            </a:solidFill>
            <a:ln w="9525">
              <a:solidFill>
                <a:schemeClr val="tx2">
                  <a:lumMod val="40000"/>
                  <a:lumOff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tx2"/>
            </a:solidFill>
            <a:round/>
          </a:ln>
          <a:effectLst/>
        </c:spPr>
        <c:marker>
          <c:symbol val="circle"/>
          <c:size val="6"/>
          <c:spPr>
            <a:solidFill>
              <a:schemeClr val="tx2"/>
            </a:solidFill>
            <a:ln w="9525">
              <a:solidFill>
                <a:schemeClr val="tx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bg2">
                <a:lumMod val="75000"/>
              </a:schemeClr>
            </a:solidFill>
            <a:round/>
          </a:ln>
          <a:effectLst/>
        </c:spPr>
        <c:marker>
          <c:symbol val="circle"/>
          <c:size val="6"/>
          <c:spPr>
            <a:solidFill>
              <a:schemeClr val="bg2">
                <a:lumMod val="75000"/>
              </a:schemeClr>
            </a:solidFill>
            <a:ln w="9525">
              <a:solidFill>
                <a:schemeClr val="bg2">
                  <a:lumMod val="7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tx2">
                <a:lumMod val="60000"/>
                <a:lumOff val="40000"/>
              </a:schemeClr>
            </a:solidFill>
            <a:round/>
          </a:ln>
          <a:effectLst/>
        </c:spPr>
        <c:marker>
          <c:symbol val="circle"/>
          <c:size val="6"/>
          <c:spPr>
            <a:solidFill>
              <a:schemeClr val="tx2">
                <a:lumMod val="60000"/>
                <a:lumOff val="40000"/>
              </a:schemeClr>
            </a:solidFill>
            <a:ln w="9525">
              <a:solidFill>
                <a:schemeClr val="tx2">
                  <a:lumMod val="60000"/>
                  <a:lumOff val="4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lumMod val="60000"/>
                <a:lumOff val="40000"/>
              </a:schemeClr>
            </a:solidFill>
            <a:round/>
          </a:ln>
          <a:effectLst/>
        </c:spPr>
        <c:marker>
          <c:symbol val="circle"/>
          <c:size val="6"/>
          <c:spPr>
            <a:solidFill>
              <a:schemeClr val="tx2">
                <a:lumMod val="40000"/>
                <a:lumOff val="60000"/>
              </a:schemeClr>
            </a:solidFill>
            <a:ln w="9525">
              <a:solidFill>
                <a:schemeClr val="tx2">
                  <a:lumMod val="40000"/>
                  <a:lumOff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tx2"/>
            </a:solidFill>
            <a:round/>
          </a:ln>
          <a:effectLst/>
        </c:spPr>
        <c:marker>
          <c:symbol val="circle"/>
          <c:size val="6"/>
          <c:spPr>
            <a:solidFill>
              <a:schemeClr val="tx2"/>
            </a:solidFill>
            <a:ln w="9525">
              <a:solidFill>
                <a:schemeClr val="tx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34792630292531"/>
          <c:y val="3.695369929292646E-2"/>
          <c:w val="0.82627539380543935"/>
          <c:h val="0.788443884931464"/>
        </c:manualLayout>
      </c:layout>
      <c:lineChart>
        <c:grouping val="standard"/>
        <c:varyColors val="0"/>
        <c:ser>
          <c:idx val="0"/>
          <c:order val="0"/>
          <c:tx>
            <c:strRef>
              <c:f>Work_Area!$B$19:$B$20</c:f>
              <c:strCache>
                <c:ptCount val="1"/>
                <c:pt idx="0">
                  <c:v>West_Africa</c:v>
                </c:pt>
              </c:strCache>
            </c:strRef>
          </c:tx>
          <c:spPr>
            <a:ln w="22225" cap="rnd">
              <a:solidFill>
                <a:schemeClr val="bg2">
                  <a:lumMod val="75000"/>
                </a:schemeClr>
              </a:solidFill>
              <a:round/>
            </a:ln>
            <a:effectLst/>
          </c:spPr>
          <c:marker>
            <c:symbol val="circle"/>
            <c:size val="6"/>
            <c:spPr>
              <a:solidFill>
                <a:schemeClr val="bg2">
                  <a:lumMod val="75000"/>
                </a:schemeClr>
              </a:solidFill>
              <a:ln w="9525">
                <a:solidFill>
                  <a:schemeClr val="bg2">
                    <a:lumMod val="75000"/>
                  </a:schemeClr>
                </a:solidFill>
                <a:round/>
              </a:ln>
              <a:effectLst/>
            </c:spPr>
          </c:marker>
          <c:cat>
            <c:strRef>
              <c:f>Work_Area!$A$21:$A$41</c:f>
              <c:strCache>
                <c:ptCount val="20"/>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pt idx="19">
                  <c:v>2023</c:v>
                </c:pt>
              </c:strCache>
            </c:strRef>
          </c:cat>
          <c:val>
            <c:numRef>
              <c:f>Work_Area!$B$21:$B$41</c:f>
              <c:numCache>
                <c:formatCode>General</c:formatCode>
                <c:ptCount val="20"/>
                <c:pt idx="0">
                  <c:v>9859.6259576231132</c:v>
                </c:pt>
                <c:pt idx="1">
                  <c:v>10411.860555627249</c:v>
                </c:pt>
                <c:pt idx="2">
                  <c:v>11654.051457717489</c:v>
                </c:pt>
                <c:pt idx="3">
                  <c:v>14160.803103725595</c:v>
                </c:pt>
                <c:pt idx="4">
                  <c:v>16567.035716302002</c:v>
                </c:pt>
                <c:pt idx="5">
                  <c:v>15437.303754212415</c:v>
                </c:pt>
                <c:pt idx="6">
                  <c:v>15964.080268154428</c:v>
                </c:pt>
                <c:pt idx="7">
                  <c:v>17432.096565569333</c:v>
                </c:pt>
                <c:pt idx="8">
                  <c:v>17326.335061946513</c:v>
                </c:pt>
                <c:pt idx="9">
                  <c:v>19227.501944058531</c:v>
                </c:pt>
                <c:pt idx="10">
                  <c:v>19389.283017062982</c:v>
                </c:pt>
                <c:pt idx="11">
                  <c:v>16981.720554374773</c:v>
                </c:pt>
                <c:pt idx="12">
                  <c:v>16958.233320373511</c:v>
                </c:pt>
                <c:pt idx="13">
                  <c:v>17645.463898340957</c:v>
                </c:pt>
                <c:pt idx="14">
                  <c:v>19173.001925829809</c:v>
                </c:pt>
                <c:pt idx="15">
                  <c:v>19379.172520829587</c:v>
                </c:pt>
                <c:pt idx="16">
                  <c:v>18574.786198239948</c:v>
                </c:pt>
                <c:pt idx="17">
                  <c:v>20238.185161863363</c:v>
                </c:pt>
                <c:pt idx="18">
                  <c:v>20439.126705561146</c:v>
                </c:pt>
                <c:pt idx="19">
                  <c:v>21348.483478693812</c:v>
                </c:pt>
              </c:numCache>
            </c:numRef>
          </c:val>
          <c:smooth val="0"/>
          <c:extLst>
            <c:ext xmlns:c16="http://schemas.microsoft.com/office/drawing/2014/chart" uri="{C3380CC4-5D6E-409C-BE32-E72D297353CC}">
              <c16:uniqueId val="{00000000-49A4-4662-B47C-41206710544B}"/>
            </c:ext>
          </c:extLst>
        </c:ser>
        <c:ser>
          <c:idx val="1"/>
          <c:order val="1"/>
          <c:tx>
            <c:strRef>
              <c:f>Work_Area!$C$19:$C$20</c:f>
              <c:strCache>
                <c:ptCount val="1"/>
                <c:pt idx="0">
                  <c:v>East_Africa</c:v>
                </c:pt>
              </c:strCache>
            </c:strRef>
          </c:tx>
          <c:spPr>
            <a:ln w="22225" cap="rnd">
              <a:solidFill>
                <a:schemeClr val="tx2">
                  <a:lumMod val="60000"/>
                  <a:lumOff val="40000"/>
                </a:schemeClr>
              </a:solidFill>
              <a:round/>
            </a:ln>
            <a:effectLst/>
          </c:spPr>
          <c:marker>
            <c:symbol val="circle"/>
            <c:size val="6"/>
            <c:spPr>
              <a:solidFill>
                <a:schemeClr val="tx2">
                  <a:lumMod val="60000"/>
                  <a:lumOff val="40000"/>
                </a:schemeClr>
              </a:solidFill>
              <a:ln w="9525">
                <a:solidFill>
                  <a:schemeClr val="tx2">
                    <a:lumMod val="60000"/>
                    <a:lumOff val="40000"/>
                  </a:schemeClr>
                </a:solidFill>
                <a:round/>
              </a:ln>
              <a:effectLst/>
            </c:spPr>
          </c:marker>
          <c:cat>
            <c:strRef>
              <c:f>Work_Area!$A$21:$A$41</c:f>
              <c:strCache>
                <c:ptCount val="20"/>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pt idx="19">
                  <c:v>2023</c:v>
                </c:pt>
              </c:strCache>
            </c:strRef>
          </c:cat>
          <c:val>
            <c:numRef>
              <c:f>Work_Area!$C$21:$C$41</c:f>
              <c:numCache>
                <c:formatCode>General</c:formatCode>
                <c:ptCount val="20"/>
                <c:pt idx="0">
                  <c:v>21344.624045655277</c:v>
                </c:pt>
                <c:pt idx="1">
                  <c:v>22778.503128791159</c:v>
                </c:pt>
                <c:pt idx="2">
                  <c:v>24823.054629669885</c:v>
                </c:pt>
                <c:pt idx="3">
                  <c:v>26376.848046602332</c:v>
                </c:pt>
                <c:pt idx="4">
                  <c:v>29206.024576386073</c:v>
                </c:pt>
                <c:pt idx="5">
                  <c:v>27021.290188038805</c:v>
                </c:pt>
                <c:pt idx="6">
                  <c:v>29543.830267123561</c:v>
                </c:pt>
                <c:pt idx="7">
                  <c:v>32675.18551760192</c:v>
                </c:pt>
                <c:pt idx="8">
                  <c:v>33560.138809269578</c:v>
                </c:pt>
                <c:pt idx="9">
                  <c:v>37830.379708840468</c:v>
                </c:pt>
                <c:pt idx="10">
                  <c:v>38737.229246093804</c:v>
                </c:pt>
                <c:pt idx="11">
                  <c:v>37095.321018388553</c:v>
                </c:pt>
                <c:pt idx="12">
                  <c:v>37620.39917515283</c:v>
                </c:pt>
                <c:pt idx="13">
                  <c:v>39877.7427513355</c:v>
                </c:pt>
                <c:pt idx="14">
                  <c:v>43087.735640880011</c:v>
                </c:pt>
                <c:pt idx="15">
                  <c:v>42907.754048011622</c:v>
                </c:pt>
                <c:pt idx="16">
                  <c:v>35093.877652751376</c:v>
                </c:pt>
                <c:pt idx="17">
                  <c:v>37114.914680148591</c:v>
                </c:pt>
                <c:pt idx="18">
                  <c:v>41230.383379682389</c:v>
                </c:pt>
                <c:pt idx="19">
                  <c:v>43588.176611475916</c:v>
                </c:pt>
              </c:numCache>
            </c:numRef>
          </c:val>
          <c:smooth val="0"/>
          <c:extLst>
            <c:ext xmlns:c16="http://schemas.microsoft.com/office/drawing/2014/chart" uri="{C3380CC4-5D6E-409C-BE32-E72D297353CC}">
              <c16:uniqueId val="{00000001-49A4-4662-B47C-41206710544B}"/>
            </c:ext>
          </c:extLst>
        </c:ser>
        <c:ser>
          <c:idx val="2"/>
          <c:order val="2"/>
          <c:tx>
            <c:strRef>
              <c:f>Work_Area!$D$19:$D$20</c:f>
              <c:strCache>
                <c:ptCount val="1"/>
                <c:pt idx="0">
                  <c:v>South_Africa</c:v>
                </c:pt>
              </c:strCache>
            </c:strRef>
          </c:tx>
          <c:spPr>
            <a:ln w="22225" cap="rnd">
              <a:solidFill>
                <a:schemeClr val="accent1">
                  <a:lumMod val="60000"/>
                  <a:lumOff val="40000"/>
                </a:schemeClr>
              </a:solidFill>
              <a:round/>
            </a:ln>
            <a:effectLst/>
          </c:spPr>
          <c:marker>
            <c:symbol val="circle"/>
            <c:size val="6"/>
            <c:spPr>
              <a:solidFill>
                <a:schemeClr val="tx2">
                  <a:lumMod val="40000"/>
                  <a:lumOff val="60000"/>
                </a:schemeClr>
              </a:solidFill>
              <a:ln w="9525">
                <a:solidFill>
                  <a:schemeClr val="tx2">
                    <a:lumMod val="40000"/>
                    <a:lumOff val="60000"/>
                  </a:schemeClr>
                </a:solidFill>
                <a:round/>
              </a:ln>
              <a:effectLst/>
            </c:spPr>
          </c:marker>
          <c:cat>
            <c:strRef>
              <c:f>Work_Area!$A$21:$A$41</c:f>
              <c:strCache>
                <c:ptCount val="20"/>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pt idx="19">
                  <c:v>2023</c:v>
                </c:pt>
              </c:strCache>
            </c:strRef>
          </c:cat>
          <c:val>
            <c:numRef>
              <c:f>Work_Area!$D$21:$D$41</c:f>
              <c:numCache>
                <c:formatCode>General</c:formatCode>
                <c:ptCount val="20"/>
                <c:pt idx="0">
                  <c:v>18109.371634617783</c:v>
                </c:pt>
                <c:pt idx="1">
                  <c:v>20542.727449012411</c:v>
                </c:pt>
                <c:pt idx="2">
                  <c:v>21872.971878188942</c:v>
                </c:pt>
                <c:pt idx="3">
                  <c:v>23598.859526874294</c:v>
                </c:pt>
                <c:pt idx="4">
                  <c:v>23809.885354797083</c:v>
                </c:pt>
                <c:pt idx="5">
                  <c:v>22965.377785826044</c:v>
                </c:pt>
                <c:pt idx="6">
                  <c:v>28273.724633520924</c:v>
                </c:pt>
                <c:pt idx="7">
                  <c:v>31925.85237134722</c:v>
                </c:pt>
                <c:pt idx="8">
                  <c:v>31270.300829668075</c:v>
                </c:pt>
                <c:pt idx="9">
                  <c:v>29654.704097499576</c:v>
                </c:pt>
                <c:pt idx="10">
                  <c:v>29458.833048125689</c:v>
                </c:pt>
                <c:pt idx="11">
                  <c:v>24954.827610333956</c:v>
                </c:pt>
                <c:pt idx="12">
                  <c:v>22897.475751971324</c:v>
                </c:pt>
                <c:pt idx="13">
                  <c:v>26219.520278340366</c:v>
                </c:pt>
                <c:pt idx="14">
                  <c:v>27427.85633819981</c:v>
                </c:pt>
                <c:pt idx="15">
                  <c:v>25628.725462300379</c:v>
                </c:pt>
                <c:pt idx="16">
                  <c:v>21614.923319744259</c:v>
                </c:pt>
                <c:pt idx="17">
                  <c:v>26270.627798928577</c:v>
                </c:pt>
                <c:pt idx="18">
                  <c:v>27301.502123281294</c:v>
                </c:pt>
                <c:pt idx="19">
                  <c:v>25230.576100693495</c:v>
                </c:pt>
              </c:numCache>
            </c:numRef>
          </c:val>
          <c:smooth val="0"/>
          <c:extLst>
            <c:ext xmlns:c16="http://schemas.microsoft.com/office/drawing/2014/chart" uri="{C3380CC4-5D6E-409C-BE32-E72D297353CC}">
              <c16:uniqueId val="{00000002-49A4-4662-B47C-41206710544B}"/>
            </c:ext>
          </c:extLst>
        </c:ser>
        <c:ser>
          <c:idx val="3"/>
          <c:order val="3"/>
          <c:tx>
            <c:strRef>
              <c:f>Work_Area!$E$19:$E$20</c:f>
              <c:strCache>
                <c:ptCount val="1"/>
                <c:pt idx="0">
                  <c:v>Central_Africa</c:v>
                </c:pt>
              </c:strCache>
            </c:strRef>
          </c:tx>
          <c:spPr>
            <a:ln w="22225" cap="rnd">
              <a:solidFill>
                <a:schemeClr val="tx2"/>
              </a:solidFill>
              <a:round/>
            </a:ln>
            <a:effectLst/>
          </c:spPr>
          <c:marker>
            <c:symbol val="circle"/>
            <c:size val="6"/>
            <c:spPr>
              <a:solidFill>
                <a:schemeClr val="tx2"/>
              </a:solidFill>
              <a:ln w="9525">
                <a:solidFill>
                  <a:schemeClr val="tx2"/>
                </a:solidFill>
                <a:round/>
              </a:ln>
              <a:effectLst/>
            </c:spPr>
          </c:marker>
          <c:cat>
            <c:strRef>
              <c:f>Work_Area!$A$21:$A$41</c:f>
              <c:strCache>
                <c:ptCount val="20"/>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pt idx="19">
                  <c:v>2023</c:v>
                </c:pt>
              </c:strCache>
            </c:strRef>
          </c:cat>
          <c:val>
            <c:numRef>
              <c:f>Work_Area!$E$21:$E$41</c:f>
              <c:numCache>
                <c:formatCode>General</c:formatCode>
                <c:ptCount val="20"/>
                <c:pt idx="0">
                  <c:v>14938.862888449497</c:v>
                </c:pt>
                <c:pt idx="1">
                  <c:v>21051.772078434751</c:v>
                </c:pt>
                <c:pt idx="2">
                  <c:v>23474.624119939395</c:v>
                </c:pt>
                <c:pt idx="3">
                  <c:v>27695.674198236025</c:v>
                </c:pt>
                <c:pt idx="4">
                  <c:v>36687.775226232246</c:v>
                </c:pt>
                <c:pt idx="5">
                  <c:v>28132.268139206688</c:v>
                </c:pt>
                <c:pt idx="6">
                  <c:v>30376.451109217451</c:v>
                </c:pt>
                <c:pt idx="7">
                  <c:v>36943.194138192761</c:v>
                </c:pt>
                <c:pt idx="8">
                  <c:v>36408.485368682836</c:v>
                </c:pt>
                <c:pt idx="9">
                  <c:v>35328.870455097465</c:v>
                </c:pt>
                <c:pt idx="10">
                  <c:v>34684.915039783911</c:v>
                </c:pt>
                <c:pt idx="11">
                  <c:v>23635.543613849648</c:v>
                </c:pt>
                <c:pt idx="12">
                  <c:v>21239.491380322299</c:v>
                </c:pt>
                <c:pt idx="13">
                  <c:v>22170.237591541092</c:v>
                </c:pt>
                <c:pt idx="14">
                  <c:v>24240.699578666179</c:v>
                </c:pt>
                <c:pt idx="15">
                  <c:v>22517.076696620825</c:v>
                </c:pt>
                <c:pt idx="16">
                  <c:v>20188.613192038556</c:v>
                </c:pt>
                <c:pt idx="17">
                  <c:v>24378.705522263896</c:v>
                </c:pt>
                <c:pt idx="18">
                  <c:v>25263.134511270524</c:v>
                </c:pt>
                <c:pt idx="19">
                  <c:v>24084.538538926103</c:v>
                </c:pt>
              </c:numCache>
            </c:numRef>
          </c:val>
          <c:smooth val="0"/>
          <c:extLst>
            <c:ext xmlns:c16="http://schemas.microsoft.com/office/drawing/2014/chart" uri="{C3380CC4-5D6E-409C-BE32-E72D297353CC}">
              <c16:uniqueId val="{00000003-49A4-4662-B47C-41206710544B}"/>
            </c:ext>
          </c:extLst>
        </c:ser>
        <c:dLbls>
          <c:showLegendKey val="0"/>
          <c:showVal val="0"/>
          <c:showCatName val="0"/>
          <c:showSerName val="0"/>
          <c:showPercent val="0"/>
          <c:showBubbleSize val="0"/>
        </c:dLbls>
        <c:marker val="1"/>
        <c:smooth val="0"/>
        <c:axId val="390750975"/>
        <c:axId val="390768735"/>
      </c:lineChart>
      <c:catAx>
        <c:axId val="39075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cap="all" spc="120" normalizeH="0" baseline="0">
                <a:solidFill>
                  <a:schemeClr val="tx1">
                    <a:lumMod val="65000"/>
                    <a:lumOff val="35000"/>
                  </a:schemeClr>
                </a:solidFill>
                <a:latin typeface="+mn-lt"/>
                <a:ea typeface="+mn-ea"/>
                <a:cs typeface="+mn-cs"/>
              </a:defRPr>
            </a:pPr>
            <a:endParaRPr lang="en-US"/>
          </a:p>
        </c:txPr>
        <c:crossAx val="390768735"/>
        <c:crosses val="autoZero"/>
        <c:auto val="1"/>
        <c:lblAlgn val="ctr"/>
        <c:lblOffset val="100"/>
        <c:noMultiLvlLbl val="0"/>
      </c:catAx>
      <c:valAx>
        <c:axId val="390768735"/>
        <c:scaling>
          <c:orientation val="minMax"/>
          <c:max val="46000"/>
          <c:min val="9000"/>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90750975"/>
        <c:crosses val="autoZero"/>
        <c:crossBetween val="between"/>
      </c:valAx>
      <c:spPr>
        <a:noFill/>
        <a:ln>
          <a:noFill/>
        </a:ln>
        <a:effectLst/>
      </c:spPr>
    </c:plotArea>
    <c:legend>
      <c:legendPos val="r"/>
      <c:layout>
        <c:manualLayout>
          <c:xMode val="edge"/>
          <c:yMode val="edge"/>
          <c:x val="0"/>
          <c:y val="0.94107833094845272"/>
          <c:w val="1"/>
          <c:h val="3.8068429132555037E-2"/>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594203849518809"/>
          <c:y val="4.6296296296296294E-2"/>
          <c:w val="0.76572462817147857"/>
          <c:h val="0.74350320793234181"/>
        </c:manualLayout>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dLbls>
            <c:dLbl>
              <c:idx val="0"/>
              <c:layout>
                <c:manualLayout>
                  <c:x val="-5.3116593836963738E-2"/>
                  <c:y val="6.7592388451443511E-2"/>
                </c:manualLayout>
              </c:layout>
              <c:tx>
                <c:rich>
                  <a:bodyPr/>
                  <a:lstStyle/>
                  <a:p>
                    <a:r>
                      <a:rPr lang="en-US"/>
                      <a:t>West Africa</a:t>
                    </a:r>
                    <a:r>
                      <a:rPr lang="en-US" baseline="0"/>
                      <a:t>, </a:t>
                    </a:r>
                  </a:p>
                </c:rich>
              </c:tx>
              <c:showLegendKey val="0"/>
              <c:showVal val="1"/>
              <c:showCatName val="0"/>
              <c:showSerName val="1"/>
              <c:showPercent val="0"/>
              <c:showBubbleSize val="0"/>
              <c:extLst>
                <c:ext xmlns:c15="http://schemas.microsoft.com/office/drawing/2012/chart" uri="{CE6537A1-D6FC-4f65-9D91-7224C49458BB}">
                  <c15:layout>
                    <c:manualLayout>
                      <c:w val="0.15572362254441596"/>
                      <c:h val="0.14646666666666663"/>
                    </c:manualLayout>
                  </c15:layout>
                  <c15:showDataLabelsRange val="0"/>
                </c:ext>
                <c:ext xmlns:c16="http://schemas.microsoft.com/office/drawing/2014/chart" uri="{C3380CC4-5D6E-409C-BE32-E72D297353CC}">
                  <c16:uniqueId val="{00000000-9B1D-4F35-9BEC-64FC4549CD91}"/>
                </c:ext>
              </c:extLst>
            </c:dLbl>
            <c:dLbl>
              <c:idx val="1"/>
              <c:layout>
                <c:manualLayout>
                  <c:x val="-1.4453649762800813E-2"/>
                  <c:y val="0"/>
                </c:manualLayout>
              </c:layout>
              <c:tx>
                <c:rich>
                  <a:bodyPr/>
                  <a:lstStyle/>
                  <a:p>
                    <a:r>
                      <a:rPr lang="en-US"/>
                      <a:t>East Africa</a:t>
                    </a:r>
                    <a:r>
                      <a:rPr lang="en-US" baseline="0"/>
                      <a:t>, </a:t>
                    </a:r>
                  </a:p>
                </c:rich>
              </c:tx>
              <c:showLegendKey val="0"/>
              <c:showVal val="1"/>
              <c:showCatName val="0"/>
              <c:showSerName val="1"/>
              <c:showPercent val="0"/>
              <c:showBubbleSize val="0"/>
              <c:extLst>
                <c:ext xmlns:c15="http://schemas.microsoft.com/office/drawing/2012/chart" uri="{CE6537A1-D6FC-4f65-9D91-7224C49458BB}">
                  <c15:layout>
                    <c:manualLayout>
                      <c:w val="0.15572362254441596"/>
                      <c:h val="0.12646666666666667"/>
                    </c:manualLayout>
                  </c15:layout>
                  <c15:showDataLabelsRange val="0"/>
                </c:ext>
                <c:ext xmlns:c16="http://schemas.microsoft.com/office/drawing/2014/chart" uri="{C3380CC4-5D6E-409C-BE32-E72D297353CC}">
                  <c16:uniqueId val="{00000001-9B1D-4F35-9BEC-64FC4549CD91}"/>
                </c:ext>
              </c:extLst>
            </c:dLbl>
            <c:dLbl>
              <c:idx val="2"/>
              <c:layout>
                <c:manualLayout>
                  <c:x val="-7.2268248814004121E-2"/>
                  <c:y val="0.06"/>
                </c:manualLayout>
              </c:layout>
              <c:tx>
                <c:rich>
                  <a:bodyPr/>
                  <a:lstStyle/>
                  <a:p>
                    <a:r>
                      <a:rPr lang="en-US" baseline="0"/>
                      <a:t>South Africa, </a:t>
                    </a:r>
                  </a:p>
                </c:rich>
              </c:tx>
              <c:showLegendKey val="0"/>
              <c:showVal val="1"/>
              <c:showCatName val="0"/>
              <c:showSerName val="1"/>
              <c:showPercent val="0"/>
              <c:showBubbleSize val="0"/>
              <c:extLst>
                <c:ext xmlns:c15="http://schemas.microsoft.com/office/drawing/2012/chart" uri="{CE6537A1-D6FC-4f65-9D91-7224C49458BB}">
                  <c15:layout>
                    <c:manualLayout>
                      <c:w val="0.15572362254441596"/>
                      <c:h val="0.11313333333333334"/>
                    </c:manualLayout>
                  </c15:layout>
                  <c15:showDataLabelsRange val="0"/>
                </c:ext>
                <c:ext xmlns:c16="http://schemas.microsoft.com/office/drawing/2014/chart" uri="{C3380CC4-5D6E-409C-BE32-E72D297353CC}">
                  <c16:uniqueId val="{00000002-9B1D-4F35-9BEC-64FC4549CD91}"/>
                </c:ext>
              </c:extLst>
            </c:dLbl>
            <c:dLbl>
              <c:idx val="3"/>
              <c:layout>
                <c:manualLayout>
                  <c:x val="-4.2457425465828612E-2"/>
                  <c:y val="3.1296325459317584E-2"/>
                </c:manualLayout>
              </c:layout>
              <c:tx>
                <c:rich>
                  <a:bodyPr/>
                  <a:lstStyle/>
                  <a:p>
                    <a:r>
                      <a:rPr lang="en-US"/>
                      <a:t>Central Africa, </a:t>
                    </a:r>
                  </a:p>
                </c:rich>
              </c:tx>
              <c:showLegendKey val="0"/>
              <c:showVal val="1"/>
              <c:showCatName val="0"/>
              <c:showSerName val="1"/>
              <c:showPercent val="0"/>
              <c:showBubbleSize val="0"/>
              <c:extLst>
                <c:ext xmlns:c15="http://schemas.microsoft.com/office/drawing/2012/chart" uri="{CE6537A1-D6FC-4f65-9D91-7224C49458BB}">
                  <c15:layout>
                    <c:manualLayout>
                      <c:w val="0.22872222222222222"/>
                      <c:h val="0.18511592300962379"/>
                    </c:manualLayout>
                  </c15:layout>
                  <c15:showDataLabelsRange val="0"/>
                </c:ext>
                <c:ext xmlns:c16="http://schemas.microsoft.com/office/drawing/2014/chart" uri="{C3380CC4-5D6E-409C-BE32-E72D297353CC}">
                  <c16:uniqueId val="{00000003-9B1D-4F35-9BEC-64FC4549CD91}"/>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Work_Area!$B$54:$B$57</c:f>
              <c:numCache>
                <c:formatCode>General</c:formatCode>
                <c:ptCount val="4"/>
                <c:pt idx="0">
                  <c:v>543.48099999999999</c:v>
                </c:pt>
                <c:pt idx="1">
                  <c:v>430.42699999999996</c:v>
                </c:pt>
                <c:pt idx="2">
                  <c:v>255.58100000000002</c:v>
                </c:pt>
                <c:pt idx="3">
                  <c:v>411.46800000000002</c:v>
                </c:pt>
              </c:numCache>
            </c:numRef>
          </c:xVal>
          <c:yVal>
            <c:numRef>
              <c:f>Work_Area!$C$54:$C$57</c:f>
              <c:numCache>
                <c:formatCode>General</c:formatCode>
                <c:ptCount val="4"/>
                <c:pt idx="0">
                  <c:v>11654.051457717489</c:v>
                </c:pt>
                <c:pt idx="1">
                  <c:v>24823.054629669885</c:v>
                </c:pt>
                <c:pt idx="2">
                  <c:v>21872.971878188942</c:v>
                </c:pt>
                <c:pt idx="3">
                  <c:v>23474.624119939395</c:v>
                </c:pt>
              </c:numCache>
            </c:numRef>
          </c:yVal>
          <c:smooth val="0"/>
          <c:extLst>
            <c:ext xmlns:c16="http://schemas.microsoft.com/office/drawing/2014/chart" uri="{C3380CC4-5D6E-409C-BE32-E72D297353CC}">
              <c16:uniqueId val="{00000004-9B1D-4F35-9BEC-64FC4549CD91}"/>
            </c:ext>
          </c:extLst>
        </c:ser>
        <c:dLbls>
          <c:showLegendKey val="0"/>
          <c:showVal val="0"/>
          <c:showCatName val="0"/>
          <c:showSerName val="0"/>
          <c:showPercent val="0"/>
          <c:showBubbleSize val="0"/>
        </c:dLbls>
        <c:axId val="806409919"/>
        <c:axId val="806402719"/>
      </c:scatterChart>
      <c:valAx>
        <c:axId val="806409919"/>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b="1">
                    <a:solidFill>
                      <a:schemeClr val="tx2"/>
                    </a:solidFill>
                  </a:rPr>
                  <a:t>Urbanization</a:t>
                </a:r>
              </a:p>
            </c:rich>
          </c:tx>
          <c:layout>
            <c:manualLayout>
              <c:xMode val="edge"/>
              <c:yMode val="edge"/>
              <c:x val="0.47692939486179536"/>
              <c:y val="0.89863307086614175"/>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06402719"/>
        <c:crosses val="autoZero"/>
        <c:crossBetween val="midCat"/>
      </c:valAx>
      <c:valAx>
        <c:axId val="806402719"/>
        <c:scaling>
          <c:orientation val="minMax"/>
          <c:min val="50"/>
        </c:scaling>
        <c:delete val="0"/>
        <c:axPos val="l"/>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b="1">
                    <a:solidFill>
                      <a:schemeClr val="tx2"/>
                    </a:solidFill>
                  </a:rPr>
                  <a:t>GDP per Capita</a:t>
                </a:r>
              </a:p>
              <a:p>
                <a:pPr>
                  <a:defRPr/>
                </a:pPr>
                <a:endParaRPr lang="en-US" b="1">
                  <a:solidFill>
                    <a:schemeClr val="tx2"/>
                  </a:solidFill>
                </a:endParaRP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064099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Work_Area!$B$77</c:f>
              <c:strCache>
                <c:ptCount val="1"/>
                <c:pt idx="0">
                  <c:v>Emission</c:v>
                </c:pt>
              </c:strCache>
            </c:strRef>
          </c:tx>
          <c:spPr>
            <a:solidFill>
              <a:schemeClr val="accent1"/>
            </a:solidFill>
            <a:ln>
              <a:noFill/>
            </a:ln>
            <a:effectLst>
              <a:outerShdw blurRad="50800" dist="38100" dir="2700000" algn="tl" rotWithShape="0">
                <a:prstClr val="black">
                  <a:alpha val="40000"/>
                </a:prstClr>
              </a:outerShdw>
            </a:effectLst>
          </c:spPr>
          <c:invertIfNegative val="0"/>
          <c:dPt>
            <c:idx val="0"/>
            <c:invertIfNegative val="0"/>
            <c:bubble3D val="0"/>
            <c:spPr>
              <a:solidFill>
                <a:schemeClr val="bg2">
                  <a:lumMod val="75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527F-4B33-8940-BEA0361AAC00}"/>
              </c:ext>
            </c:extLst>
          </c:dPt>
          <c:dPt>
            <c:idx val="2"/>
            <c:invertIfNegative val="0"/>
            <c:bubble3D val="0"/>
            <c:spPr>
              <a:solidFill>
                <a:schemeClr val="tx2">
                  <a:lumMod val="40000"/>
                  <a:lumOff val="6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2-527F-4B33-8940-BEA0361AAC00}"/>
              </c:ext>
            </c:extLst>
          </c:dPt>
          <c:dPt>
            <c:idx val="3"/>
            <c:invertIfNegative val="0"/>
            <c:bubble3D val="0"/>
            <c:spPr>
              <a:solidFill>
                <a:schemeClr val="tx2"/>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527F-4B33-8940-BEA0361AAC00}"/>
              </c:ext>
            </c:extLst>
          </c:dPt>
          <c:cat>
            <c:strRef>
              <c:f>Work_Area!$A$78:$A$81</c:f>
              <c:strCache>
                <c:ptCount val="4"/>
                <c:pt idx="0">
                  <c:v>West_Africa</c:v>
                </c:pt>
                <c:pt idx="1">
                  <c:v>East_Africa</c:v>
                </c:pt>
                <c:pt idx="2">
                  <c:v>South_Africa</c:v>
                </c:pt>
                <c:pt idx="3">
                  <c:v>Central_Africa</c:v>
                </c:pt>
              </c:strCache>
            </c:strRef>
          </c:cat>
          <c:val>
            <c:numRef>
              <c:f>Work_Area!$B$78:$B$81</c:f>
              <c:numCache>
                <c:formatCode>General</c:formatCode>
                <c:ptCount val="4"/>
                <c:pt idx="0">
                  <c:v>4.3936893607686782</c:v>
                </c:pt>
                <c:pt idx="1">
                  <c:v>9.622967570198977</c:v>
                </c:pt>
                <c:pt idx="2">
                  <c:v>13.759264721052443</c:v>
                </c:pt>
                <c:pt idx="3">
                  <c:v>11.991470373975718</c:v>
                </c:pt>
              </c:numCache>
            </c:numRef>
          </c:val>
          <c:extLst>
            <c:ext xmlns:c16="http://schemas.microsoft.com/office/drawing/2014/chart" uri="{C3380CC4-5D6E-409C-BE32-E72D297353CC}">
              <c16:uniqueId val="{00000000-527F-4B33-8940-BEA0361AAC00}"/>
            </c:ext>
          </c:extLst>
        </c:ser>
        <c:dLbls>
          <c:showLegendKey val="0"/>
          <c:showVal val="0"/>
          <c:showCatName val="0"/>
          <c:showSerName val="0"/>
          <c:showPercent val="0"/>
          <c:showBubbleSize val="0"/>
        </c:dLbls>
        <c:gapWidth val="80"/>
        <c:overlap val="-25"/>
        <c:axId val="1091908175"/>
        <c:axId val="1091925455"/>
      </c:barChart>
      <c:catAx>
        <c:axId val="109190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1925455"/>
        <c:crosses val="autoZero"/>
        <c:auto val="1"/>
        <c:lblAlgn val="ctr"/>
        <c:lblOffset val="100"/>
        <c:noMultiLvlLbl val="0"/>
      </c:catAx>
      <c:valAx>
        <c:axId val="1091925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190817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Work_Area!$B$93</c:f>
              <c:strCache>
                <c:ptCount val="1"/>
                <c:pt idx="0">
                  <c:v>GDP per Capita</c:v>
                </c:pt>
              </c:strCache>
            </c:strRef>
          </c:tx>
          <c:dPt>
            <c:idx val="0"/>
            <c:bubble3D val="0"/>
            <c:spPr>
              <a:solidFill>
                <a:schemeClr val="bg2">
                  <a:lumMod val="75000"/>
                </a:schemeClr>
              </a:solidFill>
              <a:ln>
                <a:noFill/>
              </a:ln>
              <a:effectLst/>
            </c:spPr>
            <c:extLst>
              <c:ext xmlns:c16="http://schemas.microsoft.com/office/drawing/2014/chart" uri="{C3380CC4-5D6E-409C-BE32-E72D297353CC}">
                <c16:uniqueId val="{00000001-A9D1-4515-9CCC-458BDAC8AAD7}"/>
              </c:ext>
            </c:extLst>
          </c:dPt>
          <c:dPt>
            <c:idx val="1"/>
            <c:bubble3D val="0"/>
            <c:spPr>
              <a:solidFill>
                <a:srgbClr val="0070C0"/>
              </a:solidFill>
              <a:ln>
                <a:noFill/>
              </a:ln>
              <a:effectLst/>
            </c:spPr>
            <c:extLst>
              <c:ext xmlns:c16="http://schemas.microsoft.com/office/drawing/2014/chart" uri="{C3380CC4-5D6E-409C-BE32-E72D297353CC}">
                <c16:uniqueId val="{00000004-A9D1-4515-9CCC-458BDAC8AAD7}"/>
              </c:ext>
            </c:extLst>
          </c:dPt>
          <c:dPt>
            <c:idx val="2"/>
            <c:bubble3D val="0"/>
            <c:spPr>
              <a:solidFill>
                <a:schemeClr val="tx2">
                  <a:lumMod val="40000"/>
                  <a:lumOff val="60000"/>
                </a:schemeClr>
              </a:solidFill>
              <a:ln>
                <a:noFill/>
              </a:ln>
              <a:effectLst/>
            </c:spPr>
            <c:extLst>
              <c:ext xmlns:c16="http://schemas.microsoft.com/office/drawing/2014/chart" uri="{C3380CC4-5D6E-409C-BE32-E72D297353CC}">
                <c16:uniqueId val="{00000002-A9D1-4515-9CCC-458BDAC8AAD7}"/>
              </c:ext>
            </c:extLst>
          </c:dPt>
          <c:dPt>
            <c:idx val="3"/>
            <c:bubble3D val="0"/>
            <c:spPr>
              <a:solidFill>
                <a:schemeClr val="tx2"/>
              </a:solidFill>
              <a:ln>
                <a:solidFill>
                  <a:schemeClr val="tx2"/>
                </a:solidFill>
              </a:ln>
              <a:effectLst/>
            </c:spPr>
            <c:extLst>
              <c:ext xmlns:c16="http://schemas.microsoft.com/office/drawing/2014/chart" uri="{C3380CC4-5D6E-409C-BE32-E72D297353CC}">
                <c16:uniqueId val="{00000003-A9D1-4515-9CCC-458BDAC8AAD7}"/>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showLeaderLines val="0"/>
            <c:extLst>
              <c:ext xmlns:c15="http://schemas.microsoft.com/office/drawing/2012/chart" uri="{CE6537A1-D6FC-4f65-9D91-7224C49458BB}"/>
            </c:extLst>
          </c:dLbls>
          <c:cat>
            <c:strRef>
              <c:f>Work_Area!$A$94:$A$97</c:f>
              <c:strCache>
                <c:ptCount val="4"/>
                <c:pt idx="0">
                  <c:v>West_Africa</c:v>
                </c:pt>
                <c:pt idx="1">
                  <c:v>East_Africa</c:v>
                </c:pt>
                <c:pt idx="2">
                  <c:v>South_Africa</c:v>
                </c:pt>
                <c:pt idx="3">
                  <c:v>Central_Africa</c:v>
                </c:pt>
              </c:strCache>
            </c:strRef>
          </c:cat>
          <c:val>
            <c:numRef>
              <c:f>Work_Area!$B$94:$B$97</c:f>
              <c:numCache>
                <c:formatCode>General</c:formatCode>
                <c:ptCount val="4"/>
                <c:pt idx="0">
                  <c:v>11654.051457717489</c:v>
                </c:pt>
                <c:pt idx="1">
                  <c:v>24823.054629669885</c:v>
                </c:pt>
                <c:pt idx="2">
                  <c:v>21872.971878188942</c:v>
                </c:pt>
                <c:pt idx="3">
                  <c:v>23474.624119939395</c:v>
                </c:pt>
              </c:numCache>
            </c:numRef>
          </c:val>
          <c:extLst>
            <c:ext xmlns:c16="http://schemas.microsoft.com/office/drawing/2014/chart" uri="{C3380CC4-5D6E-409C-BE32-E72D297353CC}">
              <c16:uniqueId val="{00000000-A9D1-4515-9CCC-458BDAC8AAD7}"/>
            </c:ext>
          </c:extLst>
        </c:ser>
        <c:dLbls>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996720559183831"/>
          <c:y val="0.17171284145037427"/>
          <c:w val="0.67812672142833996"/>
          <c:h val="0.77736111111111106"/>
        </c:manualLayout>
      </c:layout>
      <c:barChart>
        <c:barDir val="bar"/>
        <c:grouping val="clustered"/>
        <c:varyColors val="0"/>
        <c:ser>
          <c:idx val="0"/>
          <c:order val="0"/>
          <c:spPr>
            <a:solidFill>
              <a:schemeClr val="accent1"/>
            </a:solidFill>
            <a:ln>
              <a:noFill/>
            </a:ln>
            <a:effectLst>
              <a:outerShdw blurRad="50800" dist="38100" dir="2700000" algn="tl" rotWithShape="0">
                <a:prstClr val="black">
                  <a:alpha val="40000"/>
                </a:prstClr>
              </a:outerShdw>
            </a:effectLst>
          </c:spPr>
          <c:invertIfNegative val="0"/>
          <c:dPt>
            <c:idx val="0"/>
            <c:invertIfNegative val="0"/>
            <c:bubble3D val="0"/>
            <c:spPr>
              <a:solidFill>
                <a:schemeClr val="bg2">
                  <a:lumMod val="75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2-2F4B-4034-8AC5-ED3689657A61}"/>
              </c:ext>
            </c:extLst>
          </c:dPt>
          <c:dPt>
            <c:idx val="2"/>
            <c:invertIfNegative val="0"/>
            <c:bubble3D val="0"/>
            <c:spPr>
              <a:solidFill>
                <a:schemeClr val="tx2">
                  <a:lumMod val="40000"/>
                  <a:lumOff val="6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2F4B-4034-8AC5-ED3689657A61}"/>
              </c:ext>
            </c:extLst>
          </c:dPt>
          <c:dPt>
            <c:idx val="3"/>
            <c:invertIfNegative val="0"/>
            <c:bubble3D val="0"/>
            <c:spPr>
              <a:solidFill>
                <a:schemeClr val="tx2"/>
              </a:solidFill>
              <a:ln>
                <a:noFill/>
              </a:ln>
              <a:effectLst>
                <a:outerShdw blurRad="50800" dist="38100" dir="2700000" algn="tl" rotWithShape="0">
                  <a:schemeClr val="tx2">
                    <a:alpha val="40000"/>
                  </a:schemeClr>
                </a:outerShdw>
              </a:effectLst>
            </c:spPr>
            <c:extLst>
              <c:ext xmlns:c16="http://schemas.microsoft.com/office/drawing/2014/chart" uri="{C3380CC4-5D6E-409C-BE32-E72D297353CC}">
                <c16:uniqueId val="{00000001-2F4B-4034-8AC5-ED3689657A61}"/>
              </c:ext>
            </c:extLst>
          </c:dPt>
          <c:dLbls>
            <c:dLbl>
              <c:idx val="0"/>
              <c:layout>
                <c:manualLayout>
                  <c:x val="1.3811496650080956E-2"/>
                  <c:y val="1.5472926995236707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156624119474041"/>
                      <c:h val="0.1541358024691358"/>
                    </c:manualLayout>
                  </c15:layout>
                </c:ext>
                <c:ext xmlns:c16="http://schemas.microsoft.com/office/drawing/2014/chart" uri="{C3380CC4-5D6E-409C-BE32-E72D297353CC}">
                  <c16:uniqueId val="{00000002-2F4B-4034-8AC5-ED3689657A61}"/>
                </c:ext>
              </c:extLst>
            </c:dLbl>
            <c:dLbl>
              <c:idx val="3"/>
              <c:layout>
                <c:manualLayout>
                  <c:x val="3.5694738286459519E-2"/>
                  <c:y val="2.829185424004443E-1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84096358590612"/>
                      <c:h val="0.1541358024691358"/>
                    </c:manualLayout>
                  </c15:layout>
                </c:ext>
                <c:ext xmlns:c16="http://schemas.microsoft.com/office/drawing/2014/chart" uri="{C3380CC4-5D6E-409C-BE32-E72D297353CC}">
                  <c16:uniqueId val="{00000001-2F4B-4034-8AC5-ED3689657A61}"/>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Work_Area!$A$108:$A$111</c:f>
              <c:strCache>
                <c:ptCount val="4"/>
                <c:pt idx="0">
                  <c:v>West_Africa</c:v>
                </c:pt>
                <c:pt idx="1">
                  <c:v>East_Africa</c:v>
                </c:pt>
                <c:pt idx="2">
                  <c:v>South_Africa</c:v>
                </c:pt>
                <c:pt idx="3">
                  <c:v>Central_Africa</c:v>
                </c:pt>
              </c:strCache>
            </c:strRef>
          </c:cat>
          <c:val>
            <c:numRef>
              <c:f>Work_Area!$B$108:$B$111</c:f>
              <c:numCache>
                <c:formatCode>General</c:formatCode>
                <c:ptCount val="4"/>
                <c:pt idx="0">
                  <c:v>6898193129.4866219</c:v>
                </c:pt>
                <c:pt idx="1">
                  <c:v>3764871745.2068319</c:v>
                </c:pt>
                <c:pt idx="2">
                  <c:v>1828041208.9778719</c:v>
                </c:pt>
                <c:pt idx="3">
                  <c:v>2335820927.0533957</c:v>
                </c:pt>
              </c:numCache>
            </c:numRef>
          </c:val>
          <c:extLst>
            <c:ext xmlns:c16="http://schemas.microsoft.com/office/drawing/2014/chart" uri="{C3380CC4-5D6E-409C-BE32-E72D297353CC}">
              <c16:uniqueId val="{00000000-2F4B-4034-8AC5-ED3689657A61}"/>
            </c:ext>
          </c:extLst>
        </c:ser>
        <c:dLbls>
          <c:showLegendKey val="0"/>
          <c:showVal val="1"/>
          <c:showCatName val="0"/>
          <c:showSerName val="0"/>
          <c:showPercent val="0"/>
          <c:showBubbleSize val="0"/>
        </c:dLbls>
        <c:gapWidth val="50"/>
        <c:axId val="806641279"/>
        <c:axId val="806639359"/>
      </c:barChart>
      <c:catAx>
        <c:axId val="806641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6639359"/>
        <c:crosses val="autoZero"/>
        <c:auto val="1"/>
        <c:lblAlgn val="ctr"/>
        <c:lblOffset val="100"/>
        <c:noMultiLvlLbl val="0"/>
      </c:catAx>
      <c:valAx>
        <c:axId val="806639359"/>
        <c:scaling>
          <c:orientation val="minMax"/>
        </c:scaling>
        <c:delete val="1"/>
        <c:axPos val="b"/>
        <c:numFmt formatCode="General" sourceLinked="1"/>
        <c:majorTickMark val="none"/>
        <c:minorTickMark val="none"/>
        <c:tickLblPos val="nextTo"/>
        <c:crossAx val="80664127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Work_Area!$B$122</c:f>
              <c:strCache>
                <c:ptCount val="1"/>
                <c:pt idx="0">
                  <c:v>Trade</c:v>
                </c:pt>
              </c:strCache>
            </c:strRef>
          </c:tx>
          <c:spPr>
            <a:effectLst>
              <a:outerShdw blurRad="50800" dist="38100" dir="2700000" algn="tl" rotWithShape="0">
                <a:prstClr val="black">
                  <a:alpha val="40000"/>
                </a:prstClr>
              </a:outerShdw>
            </a:effectLst>
          </c:spPr>
          <c:dPt>
            <c:idx val="0"/>
            <c:bubble3D val="0"/>
            <c:spPr>
              <a:solidFill>
                <a:schemeClr val="bg2">
                  <a:lumMod val="75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E1FE-41BF-A797-133AB8631DCC}"/>
              </c:ext>
            </c:extLst>
          </c:dPt>
          <c:dPt>
            <c:idx val="1"/>
            <c:bubble3D val="0"/>
            <c:spPr>
              <a:solidFill>
                <a:srgbClr val="0070C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4-E1FE-41BF-A797-133AB8631DCC}"/>
              </c:ext>
            </c:extLst>
          </c:dPt>
          <c:dPt>
            <c:idx val="2"/>
            <c:bubble3D val="0"/>
            <c:spPr>
              <a:solidFill>
                <a:schemeClr val="tx2">
                  <a:lumMod val="40000"/>
                  <a:lumOff val="6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2-E1FE-41BF-A797-133AB8631DCC}"/>
              </c:ext>
            </c:extLst>
          </c:dPt>
          <c:dPt>
            <c:idx val="3"/>
            <c:bubble3D val="0"/>
            <c:spPr>
              <a:solidFill>
                <a:srgbClr val="012195"/>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E1FE-41BF-A797-133AB8631DCC}"/>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Work_Area!$A$123:$A$126</c:f>
              <c:strCache>
                <c:ptCount val="4"/>
                <c:pt idx="0">
                  <c:v>West_Africa</c:v>
                </c:pt>
                <c:pt idx="1">
                  <c:v>East_Africa</c:v>
                </c:pt>
                <c:pt idx="2">
                  <c:v>South_Africa</c:v>
                </c:pt>
                <c:pt idx="3">
                  <c:v>Central_Africa</c:v>
                </c:pt>
              </c:strCache>
            </c:strRef>
          </c:cat>
          <c:val>
            <c:numRef>
              <c:f>Work_Area!$B$123:$B$126</c:f>
              <c:numCache>
                <c:formatCode>General</c:formatCode>
                <c:ptCount val="4"/>
                <c:pt idx="0">
                  <c:v>745.11618426821963</c:v>
                </c:pt>
                <c:pt idx="1">
                  <c:v>827.77663852216938</c:v>
                </c:pt>
                <c:pt idx="2">
                  <c:v>428.76429858031258</c:v>
                </c:pt>
                <c:pt idx="3">
                  <c:v>560.15974726639126</c:v>
                </c:pt>
              </c:numCache>
            </c:numRef>
          </c:val>
          <c:extLst>
            <c:ext xmlns:c16="http://schemas.microsoft.com/office/drawing/2014/chart" uri="{C3380CC4-5D6E-409C-BE32-E72D297353CC}">
              <c16:uniqueId val="{00000000-E1FE-41BF-A797-133AB8631DCC}"/>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Work_Area!$C$136:$C$137</c:f>
              <c:strCache>
                <c:ptCount val="2"/>
                <c:pt idx="1">
                  <c:v>Urbanization</c:v>
                </c:pt>
              </c:strCache>
            </c:strRef>
          </c:tx>
          <c:spPr>
            <a:ln w="28575" cap="rnd">
              <a:noFill/>
              <a:round/>
            </a:ln>
            <a:effectLst/>
          </c:spPr>
          <c:marker>
            <c:symbol val="circle"/>
            <c:size val="5"/>
            <c:spPr>
              <a:solidFill>
                <a:schemeClr val="accent1"/>
              </a:solidFill>
              <a:ln w="9525">
                <a:solidFill>
                  <a:schemeClr val="accent1"/>
                </a:solidFill>
              </a:ln>
              <a:effectLst/>
            </c:spPr>
          </c:marker>
          <c:dLbls>
            <c:delete val="1"/>
          </c:dLbls>
          <c:xVal>
            <c:numRef>
              <c:f>Work_Area!$B$138:$B$141</c:f>
              <c:numCache>
                <c:formatCode>General</c:formatCode>
                <c:ptCount val="4"/>
                <c:pt idx="0">
                  <c:v>4.3936893607686782</c:v>
                </c:pt>
                <c:pt idx="1">
                  <c:v>9.622967570198977</c:v>
                </c:pt>
                <c:pt idx="2">
                  <c:v>13.759264721052443</c:v>
                </c:pt>
                <c:pt idx="3">
                  <c:v>11.991470373975718</c:v>
                </c:pt>
              </c:numCache>
            </c:numRef>
          </c:xVal>
          <c:yVal>
            <c:numRef>
              <c:f>Work_Area!$C$138:$C$141</c:f>
              <c:numCache>
                <c:formatCode>General</c:formatCode>
                <c:ptCount val="4"/>
                <c:pt idx="0">
                  <c:v>543.48099999999999</c:v>
                </c:pt>
                <c:pt idx="1">
                  <c:v>430.42699999999996</c:v>
                </c:pt>
                <c:pt idx="2">
                  <c:v>255.58100000000002</c:v>
                </c:pt>
                <c:pt idx="3">
                  <c:v>411.46800000000002</c:v>
                </c:pt>
              </c:numCache>
            </c:numRef>
          </c:yVal>
          <c:smooth val="0"/>
          <c:extLst>
            <c:ext xmlns:c16="http://schemas.microsoft.com/office/drawing/2014/chart" uri="{C3380CC4-5D6E-409C-BE32-E72D297353CC}">
              <c16:uniqueId val="{00000000-91D5-4E12-BACC-91CC25163AEE}"/>
            </c:ext>
          </c:extLst>
        </c:ser>
        <c:ser>
          <c:idx val="1"/>
          <c:order val="1"/>
          <c:tx>
            <c:strRef>
              <c:f>Work_Area!$D$136:$D$137</c:f>
              <c:strCache>
                <c:ptCount val="2"/>
                <c:pt idx="1">
                  <c:v>Urbanization</c:v>
                </c:pt>
              </c:strCache>
            </c:strRef>
          </c:tx>
          <c:spPr>
            <a:ln w="28575" cap="rnd">
              <a:no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Work_Area!$B$138:$B$141</c:f>
              <c:numCache>
                <c:formatCode>General</c:formatCode>
                <c:ptCount val="4"/>
                <c:pt idx="0">
                  <c:v>4.3936893607686782</c:v>
                </c:pt>
                <c:pt idx="1">
                  <c:v>9.622967570198977</c:v>
                </c:pt>
                <c:pt idx="2">
                  <c:v>13.759264721052443</c:v>
                </c:pt>
                <c:pt idx="3">
                  <c:v>11.991470373975718</c:v>
                </c:pt>
              </c:numCache>
            </c:numRef>
          </c:xVal>
          <c:yVal>
            <c:numRef>
              <c:f>Work_Area!$D$138:$D$141</c:f>
              <c:numCache>
                <c:formatCode>General</c:formatCode>
                <c:ptCount val="4"/>
              </c:numCache>
            </c:numRef>
          </c:yVal>
          <c:smooth val="0"/>
          <c:extLst>
            <c:ext xmlns:c16="http://schemas.microsoft.com/office/drawing/2014/chart" uri="{C3380CC4-5D6E-409C-BE32-E72D297353CC}">
              <c16:uniqueId val="{00000001-91D5-4E12-BACC-91CC25163AEE}"/>
            </c:ext>
          </c:extLst>
        </c:ser>
        <c:dLbls>
          <c:showLegendKey val="0"/>
          <c:showVal val="1"/>
          <c:showCatName val="0"/>
          <c:showSerName val="0"/>
          <c:showPercent val="0"/>
          <c:showBubbleSize val="0"/>
        </c:dLbls>
        <c:axId val="70942640"/>
        <c:axId val="70946480"/>
      </c:scatterChart>
      <c:valAx>
        <c:axId val="70942640"/>
        <c:scaling>
          <c:orientation val="minMax"/>
          <c:min val="2"/>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Emission</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0946480"/>
        <c:crosses val="autoZero"/>
        <c:crossBetween val="midCat"/>
      </c:valAx>
      <c:valAx>
        <c:axId val="70946480"/>
        <c:scaling>
          <c:orientation val="minMax"/>
          <c:max val="600"/>
          <c:min val="100"/>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Urbanization</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094264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a:effectLst>
              <a:outerShdw blurRad="50800" dist="38100" dir="2700000" algn="tl" rotWithShape="0">
                <a:prstClr val="black">
                  <a:alpha val="40000"/>
                </a:prstClr>
              </a:outerShdw>
            </a:effectLst>
          </cx:spPr>
        </cx:plotSurface>
        <cx:series layoutId="regionMap" uniqueId="{C4A54C52-CCFA-48CB-B130-50F3B5FA12B8}">
          <cx:tx>
            <cx:txData>
              <cx:f>_xlchart.v5.2</cx:f>
              <cx:v>FDI</cx:v>
            </cx:txData>
          </cx:tx>
          <cx:spPr>
            <a:ln>
              <a:solidFill>
                <a:schemeClr val="tx1"/>
              </a:solidFill>
            </a:ln>
          </cx:spPr>
          <cx:dataId val="0"/>
          <cx:layoutPr>
            <cx:regionLabelLayout val="none"/>
            <cx:geography viewedRegionType="dataOnly" cultureLanguage="en-US" cultureRegion="US" attribution="Powered by Bing">
              <cx:geoCache provider="{E9337A44-BEBE-4D9F-B70C-5C5E7DAFC167}">
                <cx:binary>7H3Zctw41uarKOpmbpoqYgc6ujuiQWamVstlWd5uGGkpTYIbuG+v81/NxdzNG/SLzUltVrLSZfVf
+sOeiGZFuCQikQS/A5zlOwfQ366Hv16nm3V1MGRpXv/1evj7L1HTFH/99df6Otpk6/owM9eVre2X
5vDaZr/aL1/M9ebXm2rdmzz8FbuI/nodratmM/zyj7/Bt4Ube2av142x+W/tphrfbOo2beo/aNvb
dHBt27zZdg/hm/7+y/k6Nb8cbPLGNOPbsdj8/ZedD/xy8Ov8a373yIMURtW0N9AX8UMiXJcwBP9u
L/TLQWrz8L7ZwYdYuS4m8q4Vfnx49qt1Bv2/N5rbsaxvbqpNXR/c//+h1864H26a2np3L+zZ7QDP
z27f6NddQP/xt9kNeMfZnSeYzwH5XtMc8n/moU3XDy/+50F3EDqUQjDBJbnDdRd1JA4ZVwhTjNTd
9fDsO9C/P579sD/0mwH/cHsO/T8vfjz0epOb/OHt/zzy6pBhRaig+H4+853pDrOdSUpdge9xlw+P
vgP+u6PZj/t9txns93fnqOuTH4/6av3ZviDqjnsoAVCu2MN8VmIHd1gPHD4BKuheLrAe7jTcHe7f
Hc9+3O+7zXC/vzvHffXPH4+7Bzq1si8JPT3kCDOGEf86o5/od0QOESNMuhwE8hTx54xkP+hfe85w
/9owh947//HQa9vU/Tp/SS2PAVwukZCM79PymB4yhaWgjOxi/5yh7Mf+a88Z9l8b5tjr9z8e+0vb
NtHBP79U5vpF8ZeHoHQIBnW+o20wO3SlQBQrugv8c8exH/zd3jMB7DbOhfDpJ9A95+ubdbiur9fV
Ayh/3tw6CESAqeLIVTsioPyQUsQpFl+XxlP187zB7JfD074zKTxtmsvgfPXjF4Juq8Tk64PlurYv
JwWED13BiAuKaEcIztbqSpcgOlsHzx3Gfvx3e88ksNs4l4Fe/ngZeDAPq3V6r47ygzebov2cmuuX
k4c4dAkmTN1PfdcF+J/aZAVqSyJM0Nwm/zdGtl9E337Hmbi+/cG56LyfQHQwudr85gWjY4ccUswp
VS67d5921RgGURFMGbhYD9PjPlD4/kj2S+bxFWaCeLw/x10f//glc7nJN+E6fYDgz9sNRA+pYC53
6W585mwbIILjLgQTd9fDQ+9wf8ZI9uP+2HGG++P9Oe6Xr3487h6EaQfvNtXN5gGFF4AenCMIkAnj
95QP2lFODji1TFElXUzvnNoZIeSti833x7RfCE/7zuTwtGkuCu/dTyCKaH3zokLgiFBEJNoXOSB1
6CLGkdhSd9sLZPTUe/K+M5hvoH/ba4777c054m/9H4/4g10+sF8Ommhz4AFr+YJOE3AWAlQ/wQ/r
wHV3vSfEDjlFCsLn/ZzFvz2+/VL5xtfMxPSNT83l5v0EPu6l2VTV+uBsY/MXVFsShAE0NuXi3i7s
+lS3jCt8AKQJFuXpWnnucPZLZ7f3TCi7jXNZXP4ExLZnMwspjQdE/rz1cCDWwC44RIJ8Deye+LaU
HmJJIPB+kNPcxf3+gPYL4vFNZjJ4vD+H//Qn4JxuVdZfDvxNdrgNMw6/J4f/uQzH5b/+yx68tdm/
/vfBOr85eF396//k16Z4wQXqHkISCZhIoALur13HgoNb4UrK2b1b4c5Isf/OCPdPlW9/02zufPuD
88l0+fbH28OrECS3/t4U2k2j/WFm8JARQhh7WMizzCCBhY44Z4qxO3nO5PX94eyXzkO/mSwebs+R
v/oZLNpmhAxxmm5eUpECcc8EVQIImrtrl8NkDAIh6oKHOPO/L581mP3YP+07w/9p01wGl96Pn/33
qvQ5WvT5S+A/PuA3ihhup8/++oa9TfOEumebzcHN/zrurKle0MaIQyXVNih6SN+Cd/HE+XAYpNWF
ol+Zt5nO8v71f585rv3rZ95/tobmzfN15P0EVM6qNflm7WhT1+v2BY0JFDwgyEIytGv1HYiigApF
4DLO/PJnD2S/KGbdZ5KYtc4FsXr/4xXaomzXja0MMNF3o31BYUBOGMhlPA9o3cNtFRBh9Cvz8zRS
+rdGtF8qe75iJpk9n/iddH778dLx18364Etls4Mb+Onzut789eC9rdIbcOa7TWqLDJA7OAYyGgrA
bPVdx+B/zrN/C9TIap19Ni/pGgItDswTx3hvkLdd1ECZA3nLHibtHTv7vLHsnzpP+87mzNOm302W
nyDMW0BhQWPyl8xLYAiXOIaFqsCEPTFxBB0SpbarexZYP2cM+4H/2nMG+9eGOeiXn378Cl00kbHF
i856CGERhDxK7briBLgnMG1IPjCFYOJ29OYzRvIN6B97zqF/bJhDv/gJItG5n3MHxp8nl/7j3jW3
8+RPON53luAvB6AyHybpn5cLFJH9xxzcFnfvFc88+FlFL1pmJiFfB8S2JKD4b6858w3FTtAu3Ptm
BSnsp+rpu8PZr5vuu80U0/3duVZaHf14g/DphZ2gbS6aIQll2mTXHmCo3mZSSclmNvj7I9gP9UO/
GdYPt+dgf/oJXJ4XD1m22TgMDqechfQIGlwJFazioUJjNrtv49mHe/t03X7MH15ghvnD7Tnmq5+g
GuB0k48v6eRvK/QU7FDYnd3g7VCCiOL0PtM2m+TfHcV+vO+7zeC+vztH+3Tx49XJ04KEl3JwIG76
T+3Fzm6p28ky93fmBvVsXTcHVwVE4pubvx64/FcsYTsWBjv4x4L5Hwy61/m0zl8y+HAg4MNUIOxC
YH177Zp5wg6FFBJotHs7P9u58vYZI9q/Mr/2nC3Orw3z9fn2J4j/zja1baKXLAiBYj/uEgUlyxDg
PYm5sTyEPNl258r+mrRnjGQ/8o8dZ8A/3p/jfnb54/XiKxNuqu+tvOenYGArnIBatDlXqQ6hglbS
+91zsB5mMfd3R7Ef8ftuM7zv787RfvUTWKHzdVuZ5mVVDQaeA1KLRGxLZZ7Mc0cBVQ/kBycPKXrw
DJ5GEs8bzH7kn/adwf+0aS6D8zc/yYx/SV2/1TPbLbn8vrpvxtMDDQKXQPKh+dHQ3bGst9P1j8ez
XwaPHWcCeLw/R//V6sejfzc7TPtdiv35OsfZrgCIJ8CY7uW3GQR42zyJxPsTJc8a0n4RPOk6E8KT
lrkYzq9+AjHYaRtfl+0L8koO1LkSF0N8Le41zq7hJfRQwd4VyPjOnJ3zZw3mGxJ40ncugidNv5PB
T+DywPI3L5rn2RZ7Y/BtqEIPG3d3LAIYZzDDCLmwgfT2mhmEZwxovxAeO84k8Hh/Dv+rf/74JfAG
to++ZAEWbM+CKJtzgtgO6sQ9dGFPytcNRDPf5/vj2A/6Q78Z5g+355C/ef/jIb9c31Ytbu6LFs1/
ahb//6pZvLQZnGayfnAj99Fz/95xJhCKcbH976ECaHfpUNg4IWFfBYM6obvr4dGgWeCwkWeMZ//a
eew4WzyP9+er5/InOFvj8nbb9WV7s37Bsx7EoYQwGCjCJ0HCkyBiG0RzKML6XcT2zMF8C/7tBvL7
N/mdCJ60/U4MP0HE/MIC2KYl4AwTOMVkd+4D8mDHBYeS0v1z/3vz4BvQ33Wbg35393dw+z/eZry1
L7lNSALttt1WAnDfXbv1GAg2akGsxu9rpH836783mP2Y3/WaQX53c474258gRPtkss/rz/2LRgaQ
hWDglzK5izdMckG5pIjC/afcxHPGsB/srz1ngH9tmIP+6UVco2/T049l+9sytMXtSWBPjrT649bb
lwRGfdb1j6jyOxyPb+C0MAE65fF8se1X7ID8SBTMemyAoIfOUNIuBNheAlVLEsoPxS8H/WbbgqEB
TsKCwiUB4RycEgRxRG6rJoJO5BASqZwopOCMGqh2h1Cv3tqtv/8CW4mg0hcSrUqoLRkCvR5e7rVN
x9Dmj0jc/36Qt9lra/Km/vsvHMMMKe4+t301QWBTPmzlhtkjoR5VAJsO7dfrN3C4G3wc/UWkNaZx
G+i0i00xrEZ3iFNNsHXV8ZS6o3xViDA3euhMEp23jWganzRpVR/H4SATryp4zr0B8+qtaHNT+0XS
h/2FsiwKtcNMiY0O29KVJ0WD8lhpijFOLfRIXOKjupgiXWauY5YJFlV8JEYaM69wY8vPaV73rgev
7FgdmqDnWvJ6HBYKRbLyBgfZXEMcQQddpzZpdFsn5JyyyPk0OYYzXba9m2rGxHhOaxV+SmJDYo9k
eOy8nGcF0jajQa9pn5hUJzIUxRF1mijTNOmzyYsDHBuP9LGq/JEPTamjWPSNbkxUkiXpuOUL7prC
ek6Z8PGI5jT9oESCX9GIWrRowjS8qKZGrSMk2QcbNvKmCLCqvHpkrdFRVXeJHtsW8Q8Bhke+D1HZ
MB3TfsjOR5yq7KTvkrTTucWB8FvmUnlM03y0l2SKeeNPxdTjRSImVXuiEHJauF0URDpmrXxnbU3Q
JbNRO52zuGrPFA/kANJz0iKHUuh2OknLoKwv6jpw02Mct7LRBcfJKZChQ6Nt3Q8f8jCQ7bJUMupr
3Q158M5GcUeXvXKi7KgOoorokJcxWZSmLj9XY26RnkopriOeB5Hn4pG+6zPWfHRN47AFSpNm1cqy
KL2oyOV1HVhb+XFv+npVTQnrPRdllupcsszVUobVacyY02vE25Etq5iL0UuoqVPtjrwTGiY/Ed6A
YFgrVvOh01XZ1keNdZybqHNMr4femFMU1NEbpzH1F+BWrhoTFomOauRiL21kUeg0luay7W1uAKCk
XKYpGojnTFXlaD5h8h7bIUE6oW42ajEy9qalXYx1F7du6JkonQrdpVw5OsB9jXUzZMOHIefE9Yay
za9x45jKk6RBmZ44m34rU85gbAiZbImJlblO825KPKLcahPhLLgO+iy/EODXfzbuFKdLJZOw1llL
pdT1AGtGi1SIblUMSCzGvAyMH8dl9j5wg7bQZlTE6naAlB11WHHREdaGuiyrYdJJZ2Xju1XAlJZR
aScdYRPbE9xUpNbGxdZ4IatJr92gH12NzYSmD2kSBtdZj6hYFZnF+SmTbVjA/M2K+jIPMY18EShj
dNfg5DWKGX4TjEVyhpypCfyoStybsuzwtAwNHzJdd7H8ELOQ/9bwRn2wQqS57gokzLFNSWOPoz7N
LsrUuonOUhxQWHciLjzVyHCD69ENNatK6UJjP2GvLuWYaUZsH3rBMKRXfRRGCjRZNLVXsU3Dj228
FZJKY0O1U7kV95N26mK/rEL2UfTjFOselcGHiMgS9BQKy3Ml4+zKxfDERSDi8d009iS66LK64jAh
eZu8qQZaBT5xHZ74gZzCI4qjsl9xzFmzCCs+pAsW99XotaWloU+cNIOVVfLK1bmhqdEqyECqSSsU
1o5qSeGXaqCZn9ummJagpqNWhzbZvqEyjvUdarsS3rkz5zUwWVRbOAQt0WiSReDLigR8OQqn++i4
wn7MaIlb3fdO0WmnxGHvN4Mhk05bOcbwb9gMmouaX6R13n+uZVOdFkM4pTpULG90MhZD4dewX/xN
oMYJLfiAaaD7KeJoUQxTZ/0uifLKL2Dl5ZqQqem9gLYk90Yu434hRFFEF0HkRsdV0iaTnrAI35gy
6xo9BFO7zHEJyrmkYIDkmDqZzsKyzs6Dief2tMnSONPlGIftgoIZanUysThbyiBr1IIHWf7JyBIm
RmvCIfeaUok3deAEk2YFj7ifNmDyYGoP5qMxrmm9qs5d6QPtZ95SyptaTwGxJ0GGUb1IQsliL6RF
0GhQq66rwXi0lR5LODxRN07WhLBaU6f009CaWtsYZ+9MHQW5LxqXIV3CP6PnDm7xDhurHK9qE5iA
nXHzyEvzjH2MmigJvdTCQq14PEWLEhVRoaGqmd4MyrilBnMff5Qs4G5+TPua9f27gGcurjSPKnTT
N1n+qp0mk2iMJnHM6iTrVoHByZd4wOkrNnB2hR0zfUxbXF1HDihFb7SW36C6dQI9Wtd9N9hYjZrU
lf1CQxathknY0xRN0yeDcHuuAlRaHQWWKF2UcWX9skxN4pnSojdjM6H3nMVhpDNhE6V76P0hKElv
NVV4epMYZ/qSOE13ggSoAq8ytFn1aTy1XtQJdUFxZkYdQ8TAdFfhMtJuGdlON1GHjlkrYM60fcJB
R8KiMTpo+47AQun42yR03MRLqkB0Og1oUy5pHBatT4eqz3THEvc8Ssvouh6cROqhLAj1WJqO8reQ
TCj1asMJeVXD2beh54SyHxM9xHmmEBj7zpB1otwmgo5Tg9rTHofZ8HqaMjYUGvO+lWehQl1yxkOn
i8HEDFOQv+WpaRK/lzGFOZCIIThqE1AsvVZh5qLj0WGp+1s1lhJ5glZp5rsQp+Z+wklxLm0p09O8
iXilxRSjayHDvr9B4xiWZzYNUscHLZwFekhVa/yxTwKy7TlOXjpG5HOYOnHvEXfM6gBUEQ0av2xN
EPjT0LjBcd2ObfSeT41DF7VT5/HbZuxy66dB7MZHgelDbjQHTY+8jI0AjGrwCGKf6i741FJak4Xb
54oe2dZKYXWn0o5KUFypKvNlxVjnbsoE1Jh2oJTKXY08dvrJ7xSjTa+ZzKg8U6YJxi+NGtzkVQ0K
olo2JJPVuUlCW50HbhKr40glaGKLDJyMofcnN3fTZdQXrTgNk5iEHp1CG57hjqbhZ1s5lfKjZnBB
TDHLGs/QAAaKozboj4agpWTQ2RASetMOTZuehEk3Jq8h5eVOXgUetbPK67JxT4Ji7ErPHWHuHqWl
U/Jl6U5J6sE0tcQjEzfoXe1O2KzCUoA3DBOZDVeyi3Opc8Z6U+oYl6X4qHqEPgyBM+BVJtvgi9tK
wld5EvMRtEQyYp0FrhtrPMFk9psua5ulLDvRHOVplYzHgHnSeqPbmdrjVVw2FzEonvQ0inG7ccCT
PpdDID6JfHTFEskxMUtU1TVeEdmpcdHDIbLYmwQKJs8yHjJ/moSRAFpnXxWydshibJFbeJazMDxz
4MVSTzgEjVqCtz3oqhDlZ9AJpl2yrpYw1ZFrqBeSvpMXjWhhmSOZErug4H+U4La1IQEbj8t2wWFb
wJeSuAk48crk4IgnU0kWvMUl1jaPksCHk1yGFPyQrklX4CTQSpdsgPUWKAZarwC7eUWVUfAjoeVb
S8GtXrajaJhX9T2tvSxAA18UwsRvimqMvuSYx4mXdrzNNJjI8bQpgqzUNfjWjW9zQUMNe5Jaq+uS
90pXKuPyBEUhQFwJN3rvoEIUXsvDxPUaUsWZl7M2AXelTNzoNWmrsD3OmTUD+Llja09pn5axHqNg
tN7UO3F+pHpbCC/J44nqrm2T/LwcKh5pm8oSnybKjimAVznRomtFZ7zYot7xHRekoEXEE7agdpKR
l8CXpb7bllHgNbRKah0XY956YV+Pwu/jqB+1W6v+unOmFNzpOrKbsDCpWpRBXsafi7SgY+WXoQNR
xlibYvInjmo7eaUVnWw9Eja8SrTtmnYo9cREgbolxB+Kpb5gIWaBzgfiBItxJA32srLu1BUHIxos
k4QY901UjQH7jVWUpI1XdAVA6tE8JvWVHfqYgINQFVkzeU+Jr53w9NoWY2XC6P5k8Mdf/3H+cNz4
7cnWX+9vzxb/+ttFsckvm2qzac7XxfyTWwrh8aMQDd9TCtvAfeeX33EID4H0jCW4O8L8G43PoxBu
q6W/TSE8JcS2Yfntx+/5g0OhIBsGLAGcmgqnSDAoZL/jD2CfNqJoy7TBBXuiwKWEnNgDg4AOoVwV
/BvEqMAUYWi6ZxD4IYLq7dscPxxLAdtQ+b/DIEDst8sgYAVnucL3CyqhCg++Dwb4lEEo3GlkIv4i
TEJB+fWpcybinI7nbWt5DUtPVdO6EHZ8Rbbm9iyqgWHweqOiVw5G2RcBDlqiScqD12B0g3cxJu6n
qE+KK+A0IneBcUtC7bKS5DoKXZwvuOqatXVwSbTTOxzWCo7CUitUupFOWNdeFA14geAwR43wIiny
SgeU2tckpVV7hMvKLRajU5KPqK/peJ0HY4XeozYOohWE5CpahbGJhnMuE3OsJqAnYE0iXl7lqLBq
6z4gfkUcnCSLAjlyScekL/0OOIhhAcodomEvtwUiC9EXo9LCRk57zEfUFau4VBYtB56j+E1Ni4p6
TThE4Oc4lJ+5YZidh0WcVMtY2Ib6YL8k10NUV5+deJjKpeRNDOFAYpMLyyhZ9bUw5nWHaByF3hig
Kl2oZiDZtOxN1Y0XVVuPEQRFglfgHk+d8qc2MhKc2oQFZ6Mp8sCjpWjfpoglxlM4l2o5laNb5xrb
rKtvbJA5oYccXlyxemCvTD6Yli3ryHBQLASH7W+CEHSjgKDpPJf2+Rfa5OFpl4kB1FpF+0XZFDL1
SuBU7LLoEMu0zMIbGkBIAcEH+LAL1VHXaDdLkVyCu9o2us/j6hKMlGIrFqpu9KvSBgSc6SRIPAer
KTpWAZvA8YCQ96yZsqjTYVcACVS6iZN6bAzCL21QQ3zaJg3MgmpMg8rjzOkg4olVDA58OZU3dSfr
aNUrhmNdN9vIECyFaPXk1nEOhqRWV3FagX9pR+NoiAZHiGHisOd+WECoWKcFqHmcxnQtmDw1asiL
FaxICpRN0CaXZWfhxeqEJqXXk3SyMD1F+koxx32PJfzVhVNgd+rI61idDhqTXlxxAg6w148C1zpo
RDR6pAqzG17yuvPxhMfJr1UwFB6WVZguGl7wV5MpzWYyMhZenRv7GzaZIQtbT/ZzCm7laRiBn7UI
tpSNT4CLqRdjmeYfBoabz3GYUHAfokxscGdMfTxOKv4cqjh6PSZ5Zjwj+tjxyoS0qcaR4wDnUfAR
vNauHUIwXNQQnUQ8PO6S0GCgZfI4PgXKJXI1YtXkeFGSOxc4Z7T11RD3ox+Tpj+OJ9wt07CKrM7c
KAL2zhmGXhdmJF5BGmA3mrYGqZYNTz8R5SQfnaaxjTeYBDeahLT6nI4ko5pmwGXErhVYjyITwZG0
uMsWCqwZ96TByvEnFMNQGwfzSxLTwPX4VDSfq0mqciGAxkHLSQXVSg1dxDx4B8FWsncr7I3KRbUX
BA2QmUPTOFcNEGaO13cm2KSuUOVyJHFYnU2TS1OdI9IAwZAP2W9T60TnNC2c3I+nNN4MEU2uolRF
ji5g3le6KbLsTTjWqtV1MfLVFOMu9brKTddtG5WfYMYM7sJNEmmPctAowGSEQXEi6oxiTYaQX2EV
l72erBzANLOcg7OJcueUdgHbAJ0GRA4KO35mUQv+Kk3TAgPnF+Xhokjzqj4Sk2isBnehA2dOVXSV
qyjtfBYkbBWZTDlH3BKh9H8sfDNuTTZYvW/b94e/NfE1Q7DdjnabH4Dz0OFYbk6Af9+eL0n5o33f
/nkAAXXXEDNBJg3K3KHl3ro79JBQtt2KguFUMahFYpA7uDfv29On3du/XIJcOIcdmsi/Y9+3u9ef
JAgkVA7AY+BvocAYYcsdUrMEgY3chlAqliLGjbuq0kllqc6K1rTpSpLUfZ0FHbsELzRmPhip5nhw
QL95uFTjTehw0Xp5JLN1CVGm2FL0w4dqivqLkXXOp8ZQbH3cR/37KhYl9UAH969owyN5mrZNlXlU
dZxqlFXOdUedqNLKidWg2yzPY690ILjTVTymhZcmrbqM2QCUjYAKxsGT1I7dopOKkVXQy1C9d42T
Cz2hlr61wBdUS5pEwRcIB8LMT8D3GIGdbnvluXVq3o1jXNqFcQw8QZgifitY3gtPOYxZ36Zp6gKD
1baxD2t2iP2BJRIIB0iclJ4sSrfzTI6ad7QHauqk6EGTLmow1okuQ8tUo8XQ9+G5k1TpSrh5Zwe/
H2UxZbp3IOmwyAoS51+eTLk9uR4okN0VJMNQUg6OIpxMDn/9YHsM/FM/rS8KsB6cHwMhJS4SV/Tv
g2BQxZ0Pf1dHuucp8+myTUxBvgpKFMGz3Ga3dp+i0rxpO4wuIHFBiO9YWmZHlQVVftSFEzgrf/xO
cPbk7lshF/YgEJiV8EA4lUuRbfuT/FWeTUkQmPYz7GCvUr8kSfohVyJbG6VqezQBZRqdKAs84wJ4
Tpx7mEeq1MM4Vf0iGkxxasMBPMupifqPcSWBxI5AaGW9SZtWIvshDEeVr4oUha+HpLWtbiCN465k
MwbylIwI6A5eQ1YKaKIA5l44KMiIkJKkozbVMJyQasgh5s3SKNZ5FhbnkL1ymteQCLDvJR3BeMqu
IcB9UCEX0xRS5AHJOCi/nXpwlcLeIPk26EkhdArhWLaYxESqpSuLyqetqSc9FE1VHKUV6ccTYXhX
+E6REbRksW1v3CwSH0aYW4nHKhlPOh9pFx3VxuVH7VSNxVFpmCNXjKVs08iInfSs6CO/v6Vr48Qx
nWoWZT1Mw+jjEvjgrvUsHuPciyPELioxOkZXEwZvr0im7HNSThAdh2VjgOIfuNP5lBSDWCk3Y6+H
PK/VieEGUgtAFiOr4yhJPjdhF+ZL3nEgL4AhTlwIUlFQeoxaCPADSGGuIY4fe69NshF53AFaUdeR
E2TLFJwU/GaaEFWeTCMBKZXCtq9qktXsjDfgwnpu1wcnNQtCpaO0TdRphVMJvImi7fuIqAxScJUo
cs9KGOcJLSC1Bv4juJVTH6XZcVw57dsqZQbymaGieDmlCXk/dbiWOqhaZ/RwDH75IspqYSE1lYFH
E0cyqfRQl31z0jgSoIAj5YbLIgyw8aKwIODtto1L9UhyOawGRA3TfRcHtVfKEvhMU42hOCF5Is5s
k2a5HxEyOMdRk8SRH06F2YYSPCo8ASESEA196eaLFgG5p0sL9FUSduWmD8dkE1HZTrpzILkMq3Hi
5UkRVtlxhZ2WeYmsC3Bls2E6Ag5bnEllOvApwAvx6om9wjHO85PCVOAhSRInJ1M5UBeylxN7T+Q0
XPWOLE4yt28gG9D0m0Hg9j1kkQX2gfCEXA3j1Fg/7EmCdTplbeYV4BzXixR31WsIr0bp9emU50Bl
jZBMQ63sIr/BDNgnNNFrDhi/jyGR8QayydV0BHqlij1coUR64zh2zmoCB9LRrGyBNQpMCCJJsZHC
d42tCl3hvL+EYCZrlwWRWQRU7whpABPmuR+4bV95qRxNsmx6IY8bPpVfUtAyuY5t3iMfUrHV1SSd
AS1ygqu3KEqGDWt7gnVPeH3MBuSEK8VExcBRzNINiDIRfjACjaNV4kTF/yPvPLbrNrZ1/US4AxmF
5gVWYJREUbmDYUkWUIhVhYynvx9E+lqkbGm4e05He5tcRK3Kc/5h4ijWqfMPeg2zu64uvPKi3NRU
JHGzWX0KWgQXBxA7mMPkduKzcMf61lrXxbkeNyW+Qcr5L/06nP8stk6ZIxlr0ELb1bXFBjOySOq5
brcUYJvgchvNbaS25dvYcPIli9VkH1QzAWGxRqQ45I7irNqc2b2P/V69XtXKx9hJZNfuGMv1QD4Y
vcztys1BL2cTneohstqTWFX+pYUZee8VFenkEG0DxL8FP33YYDTnNJgyFuEmGnnRe9vknDq7i19n
orWbpI1AmVnby8jXXX1bH9rM1m8z7sgqsSo/+zPcgrBMUC64YdLFaA5Sv57EzbCzouOXdmmrAYJd
QwVlrFk+M/eNuCncsLuz+0XBo+tFm4u4buwRMjrf/O7sdW3lbteZuw0iLcah60jpSP6u9OgEXVID
HlgHSq4HMLXNFEVkEXFEMrZuVrL5Rt25q5rbFEarnA6ideXLLQpmlYadld8upcyjo4qD8FOV2424
sNa6/VOGuRecwrxY3xptZRCEwgKeRaogL4a2J6P2wqpsD11ekroBRXvqRbwCFB5CkjaECmZdnTMk
q2rSWXehuio8AoJDVlRdfpgzueXJWAj73dwPzp8m0+Jr0ASM6rDmxUsvcK0PC4w0izyz5LcyX+H5
srDW45XspR+mioFcEy16cjpXjMGYOt5kmHuCG58zIJi64xYWuUhyOyYQqbzCzo+1r/sxEVJqyNkt
23ooH72UiVPzmpNkysJshRyIuQPkurVvCpVbX0wZ+x/jbRhe8ryIAlLGBmPJMiCaolfEPt4mVjaq
gGyve2ceUsfYU3BQua2Bphl41AwmK9+XkWX5aRjngTz40zR3EB5lBh/dNYE+St/3Phdh47pJ4K4z
gdzq6kRb9vAy4xBu07weiLT8ovTt66Dpgne5Pcj7gQVv0mwNqjtTuZz+qrazl66fizopgbqyw1pI
5qmo6vmjyqegTkdrKzo4mGwrDn6jmqtgYXslIi6gdLkKq1dz2Y9cPSu6lxShzPDK2YgoD7wipv7S
eK0yiUOw9E1PY/uhmvLsq6jsugeJyMUHMY3MPrmbHR4K2OAhcSMou7oIemLJRa1+4sVD6x7ragnf
bKYO/xjyMf/YDOy6pO2HCnisgtk4BXYJAubmW7Gk0rJsL5EiJqKZpnb60LRZ+IE3Lm7BKS6qOLKg
gUky6+tqnhX8nZTQzGxlu/vWOGvkcJX17guUPd0nUG/vS4D0BaEAt+6UROFW5Iey8XR1aOoqmm6U
iGrDzT4X5lUv4vLDRCrQks5X5UXbFkVxY5kqW9NoKtoKScRU96cIiATAqhITWF1WRe2xyESl0izQ
9Zi4CtXBTeDB0pyjobaG63jrlXq/5l7mo/6R1vR6Kdp4Ajaf2/vA8jL3xWz1i74wKA5Yka3vLoac
o9syfwFj8QdnSlVoAudzm+l8KgEO8zVoU16EYROehXqFEThXunRXnYwuRRWhRJSdb+8rSWB5pQPV
rFByvcirImnzOZhPYzuRNCRNZTZsKkFR+BdrXntL2nVZFtzUygndmcjPjUogiHzKmldAlgCDqUUw
4aZeHQQF4o+6qiD0GmJXy0thFl3r1bqNW3UjxtjK8nSx+6346pqgtk5N65fRq8oUQfiV17rQH5G1
UvrHeuVovLTFZMdt4hRLZY9QF23spm4sOnlCfWTUodMLvQikWEloKjmt0bmPRi3f9uBqMASlFuWI
1kFv3Vs5Fo17qvvKzt6MZRN4aGC8TYYnAhLXXORxX+oxCRoj3DtZeKEbwWcHJnwtN1KQXRmzEIEn
cxlxjVot3/awVFsFAcQR2fVvVzOMsU77AsobiMPaoqNj535/axVd0d602kzzbR/pHaxQlqiiMikW
0t/LzDfafjlqP6jShnL1851SU+beu70S4W0DNgZ8463Tu9jabLZflfkhgoaGIEfMW5M6Wel77+di
Wb/1kGpNaldmEqR62q0vWiiwD72jxuwIZTVd63AFNe2rbCZIAY/70rbQa28sIuwlaUt7C48ya0qH
MG9w8xtESj36AZIMO+3iaj43APLAWmJ2PxSbq/QBnsp3LnTh19tRdFugLiHFYvfKmXVhp7qQpjtG
HoPP+spCzqgh6kld/XWTydYs3fhSD7VXHIesnKrjagjMD7KxfHVVek0uj2Ws8m8d6kI3KUQbl1By
vXltB43cLtY+aNwjMBh6jNWph1eL8Phm3XU5NbnP3R1ldMSaJMnCDPOX6qxovAPy6/r17ATjF7eM
va8b2W/+wbK1/FArk98hTMwqlCpTNSDK682SbtMyf3XtyS1fZZ3PgR24RYR0pY3Hla5347EJHa7v
lqX9p2FJwDZai7wQZtumpDIiIKWw15r8WwRmuZwAZt8uvje8C7gGYeY2jTARIUwYJSgy5juB4q1M
/CW03XPRe7VILXJeiZCjDV46ZVSJgx3n+RvbhM3HjXgpTGJuCOuwlMqrT7qwCrZQkW+ft6gUeaIW
FAXI4DLQhMlepH/pBqX4orMov8tCuWSHUm3cqVBtDdkZClAupRIIki3iLMPpe6r7SE49ZtYP2s0f
yasfuaz/seQYIMG/g2d/V1z4Gz7Dkv0XgObblGwBz8AdhsofEgz/9qPAdvfLI2uNBXXqyP/3CnZ/
AWg2RXPD76+HRJQbQaPt6Nr/R9Cc/0O5A97gFnACe7xLT/wXBO0Z7uLgPuDY83i1LfQY9lr7KUIB
Z+HmaC5LEtmlApiOdXcinFry8w+j8g/IC/38Ed+hHQplgBbyQtEd4YmeISHZDLe8BGOZjFFfJaVu
zTsWrXnnb1v3vtKieliQ/4r0/NyvyPEY8Agxmw/QtvOCPyAvlWviTnczB/LqRsdWaYWeaqwfXgDx
r638U68QPBOL7y9zo+7U01bYx3ED91kSX1ruHSFROyaxK4uXldi4RURvN4dfj+MzBAvTJy8gZtHs
CwbT1P7u56f98nuhDfrQ0u/hJWopF9Lv0ifERfP8UPPrX7v3u8aeDaK2121ePeZLo+9YzrXbeW+r
3LPlQS+5/q8zBlzMi6334vWxCFgrT3tWDLbdjgGaY09p665UUUtuHpjftPIPXSJXQ5suBJBxsL9+
78fxc5o1HNDkVETya3lN5DScDRLltKfUy2/Axp+WIB0izqAI5fciMLtO/0lTsvbGdZmR8g4K/Rid
ATAO5t9srH9qxXdAwikgzCkTPdvAdTMGNXBDhV7Gd87VCJvpZEH58Ebjf10J3j7VfyvxQerpDC/A
5mUtoJm7W+xpZ1wL9sq2qzrRknzx6AyhZYEOoqAczmRnsKIk3lN/q6ZA/5Ebq1xvqrHVzhmxG9Fr
szXGvHEXdnsKyoZMK1vGTCRyauvbtXXElDhDhhIF8W+ep8MyhME5DKtlTDmRDDhbZHdWYmYn/zb3
0ssOg7d1UKlTGf8R1hGp2dZ6ckM10/Sv49LW+lLKbROHduyijzkigTH59U7ce/x8RFioqNCEw/m5
v633x+nlNMhB+fwqidcK0XOwhnYSR119h4uieo3620pAaZ1Tv9gBQagl4wf/4b/OyT/MPHXVd1cf
dAuFEZ59gaGfYFjmAKmgbYnEnc2S2N5s/WYV/8OG8SKkHQ6b00NJ8ezAybfNmiI7qpJRj6CJkxtc
Q4BOBxtXwZdfj+hPpylHGskML6rZy8Uj3H06oiXxqSTfqEHCTPs1WvZorQ08dNGh8eR9G2Ru8FD0
7b+MoW9TosmDJXKw1T8bQ0stspOCJh2npIv+Mp0kqcdvronnM4WvBvMfJRNEAF/Fu8yfdkx6rZGe
QwRqlOVUWCVkj74tQsh2+PUI/twQL6nkVtgvJHdfFk8bMlXYo+cAjEIRUlwhXkTa5ffL/X9v5SFo
QD6523OettItrSbT1jvGsHjJOKrygOZP/mbh/UNfdj6IiaEVjxX4tJVdyw+ugJxuncPmGp1wnmxT
bf2Go9mH/sddjGjQ26+bwAl2k1HwbMTKWI46l1GbxP2m7qTTNAdrdNevTvPVHftkaQv3+OvRA0Z+
3ib3grAJuL43C+v1tGftghpyDnudzDCHYdrbLRqgommt8SiUI9tLsurwPZgSilk3042bctIMLQIR
V5832E04R7smEyy4vsbjhAxAHHSYCwtNix4bwCdvFtSKLocpNWOzfu5jh2zaaVxIy6oz1bdNz7V/
mMLBuAfRAYefQtDEJYm9oTcH0t28vgoqv1AHT5Wg7g6omIOw1UUsASau0naL/IEc1pvvIQ/8T3nP
BKGQLEC56jxDlbLE3nwByB16vAnbNHPaWiYzx3qGvlodNW+pNbvhmmbz3KFkB8WpU2TMM3YuLk2c
KWi9kVxkdfEBBWO4HZ1YlWXqY89BKqwdMx57UTQLfIbTrcnqzihC4bccmIAxhymtW+6xT/XihFXa
TULZp2ZaAo2+oiBzlZmxbwXE1mdfIbd6G6OPjZJymP3cSzIUm12XGkxhfn3I2xA7kh2j/kl0gJjj
vVsUYcE3XDhzo62VKpWrE6hz0WrAqrxe5jcbFxEMcRPOMg0n4Lk66WcS84M7CmEdMmXs8tDF0xJd
5L1XgPOo1vvisQjqgyWm8DNWr2J+Z3VN9kfUTRvOLoutnVADZ30d16H1FcsPMtmxafSbaSx967MK
7e2NT0gi0wHHSXPRhc58j3Vgyi9VOXdYx8qi2Y7GirX1Vot2CRJhSefDEPbFJ2tVdpeq2FUfNaY6
gLSevB4gbZ6j6uS7lSpS3UY94IjbzH6qnSUXp7As6qKAUB+1d4UkbCpP/mhNn4Z2stWnqGoG/2hN
flacSgxIwRnuwFtPVlj7WOv6ybNOVp+7bdL0G2AtsvHSPfuFntwktq3oExpSEN4WQ8KE1AwK5RDD
3L6ubSReaVuGevjqS8tdr/sm86xLEWiJKseuc1B5NPP1qdLV9opxd8r3VItz7C8G+foAstP1/cWo
nRrKBiGMc1izNfqwi0yhnCZV3jcW9OdluyoGto1rPV2CrlV+UjZTbgNmzpWX6rWCtynRuEbfcEI0
FWPm+eWXPqoX6wXyqjICwe48eYWYZyhv9DjmTuoX0KCfEb43gG6tGTcMPVNYbBcBO1591baSbUK4
iAdoHbcFZD10pLpb47loj1nbAB7O4eriUQiKYDxUoN0wGaNvHMiG0e+hdBr91nFzXx+CWjXtNdoh
kSUq3qL8GHgSrbyZcmLgzleyuQ3Jo/rbQsqqaY+xH825f4ainMMAdw2IH2ihRCmGuWmqkSFIxH3t
gZGuqivY/KY85KR7fZoPW/dpnXL3sgFPG19x5BT9CS7NKdakLVSARVGUWWA+9pE3DsOfRo4kMk4C
bhF00XEBShfVRWFauVXvSlE54IrzIl9OU112iQMRsHV2EjllnseQ0ZWe52RyTeEM11vY5AtuhK3+
I2NYQcqUGZejUm78Js5dNPm5HJcomddBv1vEpHPO3iUPUCh5dXvq5npyktkHK0lN41sm9UkTsFkh
R28TPzBEqnFhog09t2XPqahIFy4sFMvmMNZ1OH6dYavr1Jtw910PlYToaIlSUQAu4Om3WFmm8qgq
ueIeRQfaHOTWYC9BtW/7F/DQtsQb2ZcvrKXjygYvDOZjOeQgb1L0UYtyWkC8uLMXv6p9GFboP4dv
XxK1LInqy+Z+WAIxv7ZDnG58OtPLOQywTwIU+wPntAJMT0Ol7DurtrfsSrVzptgoKn9VhjjZZMkm
2Kkyec8zwiWZx8XeDpWRfXWNgpyz2YGRwwjlhTO8aCkK53Lr7aU9ITsV94yU2ySeNTcfOsjhLHW6
sP5zwIcAhDa7AZnqhv0OArlt5RXcWfbZEtE6HpTpiSG8MgotpNyW+my5GG2SAer9jeeUw3ha5KTt
y8HZnT8ZLNmtNWetex56mQPE5YDLbJYmrk8Rp8o7PMC2Otilcd8sS0sOibgcoZ7ROalE3yDhOG7r
Fv6huDoV4j5X2mlhud2nptsZ/81z9GWsZacTtycTSiJr5LSOHGd7Z0VE4yd3KIo5leEwX7M5AtwW
dqtugbzxFprRHu3j5mZ9kBa2zqEDlfBgFEzT08khyN+OZR8EIOmzweSxdH7xp0QRaN7yNYPu0kD3
1Swgqww+bMUaKmxmdjRey35oFEhypOvj/prrNh1bt8g++fzZiFFZR+rSgazKU2PENkPtjH6QTni6
grTUEAn344L3+Aj8KlroKxe2KshqbEl9ZUX9AQ+TJ9AYWCgSlK7c7krUbRelttJjdezgI8dzDKJi
n7ZCZtvlWsbxdNNWnVdeCw4eecR7t5bHDvlg8ClwUVvbGDmDar5sDHfyCTXiKt+Ntq8zJLcu/866
CbIXqlkGKBevao19EwOlozdGo9iLuyDXynzOii403+YyG4dz61VBc5FzOywgxquSF1vvrCJBjQ3L
ZnG2OBfgV8VbgxcUB68Vzmu69SLrjrUsLT8JEJnWEOwragm4oBUv3TrsvlM/RDWGBTbor0qkiG0S
DW48Q83KHCqiDVsuVGIn7420vdFL3aWFyWprcv+L1scmwtU8bV7auMHoXpazLRhdq5qngy7m+Sw6
jzNUarLBYxtW3GEkyR0xjOzy6SqIUZInciEoWwsr2FJYoxl7OBjgCyODrDxOhC3oNTburfNYdbi+
yyXqvq0cswINaZG/jRzLsCY5KbJr4UUmPLH3qzKxbCThB266+Ba1pZunGqAIsa/TZP7BwRb1trCd
2TtsXg+cPdRVI49qHffxxXr0rmk29ojAbbybtmtrO3E3bOgSpBWcfTPoGziRDNCwWCcUvfPijRBZ
3vpu7CfrZa+1CA8YysNvgkmzEUJsdYcmOMzsI2RIJjOy+m1YvkFCBR8zGMbpzVJAXp7tjPgztQqx
wt/mgTHHmdDvvVdlwRcZ2Kq9qdTIKY8lS3CsoT5Zr7y5HV1sIFZ17sIZKVQTSKhaXAi7ugi+EoGO
2hXTpt4ZrbhAMt0v0v5QjpEVpxFXKfHnYtzmZLUjVECGy/DebxrPXOa+h+y6N04THWoTkdRHTY0y
oZ+2IEiGPopxn1kjOx1De/CmDsvusx9lc3nWebaBMHGiQrZU2+AnIkB2eITxWsRd1ILrwMpPffQi
aEvuQKfCk+uNsLRpW7v6apMLFtvO65w34dCpHBNc1f4xDVHL+AwLhj0uYmOlFb4Bl/74gHXGmGpJ
yAkgIEBjvK+jNpGLUbH2d96tcbwEI5L6YOYKiUeI9AXwsK3iNZXCtLh10TxIMoyCq4j0vwI+jUR/
N3os8oM7jaudirZwyp0eR602sSYhucPef6ewm8dULyjr64ncRpyCXsEeDz7efNQJcr37dSrlPUcM
SKR2cgotKWUhEbE/yxFt3Muzsw1NYg0EPVc+mwNX/5Bl602XG9zGshis+LyqzN8OkZy1RHG/ra82
Z1iI5SvTVadVcpgcirbeEFYvDUYtP1RD96rGMtu+9idU+CkK8mA7idwq3UuoWfcjDv52Om4Lp+Ed
qXYu02ZtJdLvLgw/hrYoojd4YL3LYGjD6CBGlb/z3XJ5V25eFr9ca+nYZ6wUeXi2ssxC+4XFAie5
mcfp46/H6OchClyBgIvLClgl2N/h+iNMVehCZXmLbki0jvPWCrfsIotLt4IWLe23tb+Ob37d4HPA
CJzQFcID8Bc2upid8fixwWktI7tacVwvtV1/2SzTHEg6iJM7NHW/wQj+oS0fzAiWhDrcMCXPwKkM
o5cmvMYCWg3eaRvZh+jTZ/R8UXz4dbd+TtqpUCZ2EJQX5gle3vG0W3GbSahJLBuZUB9iWa23q5Dm
N2P3cyPQf/53rmhnfqL99z+wFhhwGh1OC4FJMZbfGgQzr0yj5sv/2hU2C9VU7X3PhNFz/AabK6kN
SU5SYJy9cCTmGsdum/OvW9lLIj6FVngVGVLIIEAc7gbYh592hrLoVRz0KN08TJbdsQdAXggRnbBL
w96gwhaj3etX45JV8q1YB0e8LknltiMpO4S6u66+e8PNpMNLPIprdFk4eRWlWdQgQP31d/2ncRfO
XqQIWxr/PBt3L1aWTzLNuEfDa0851mVvddFv2JR/bMSNEHt6cHtggk/Hw5niyR3UCprZk4YQ1yoj
DqtSyI1+3ZufBt4Dj2aVQrRBuuHMe9pQ1UaTNkOuEyschpM1I8xMpBZWuvlot/7rFgSgQ0sdgdVh
saPG/9PGUPYBXAUbRQC8zRy3Gu0gBRzeGbezfzNJP0F1nF/YBbEN+rjsALyftuT6Bv0DdtWExTsm
/trNl9xm5UtZdPktlHeMKSe2j78ey58mbT80XTsEZWer8BKZp43mwozoPCEPZEMJC1823cn1Wc3f
W/nfRJ9T8qqFAv+rxNf3+k37efzv1Pn//WZ4FeNPf/DgPAkomQeyjIkH8tvj/7IaHp2lLq8ytCGk
gIZtAcq9UxKPzLkX8StO0NgHB+czEb/6izenNDE4L1Wk/H2b2wIr6F+u2VcPiPCvalM93WPUmub1
Nh50JY+jGgcUwtN1kUWVt0QSheK6rBFFk2TpBvqzNJmnB8qgcCGb32y0pxc5LWJbiCmwv9/llNkX
z1ZilPuVmlb154wgnIdHS+Pqz9Zk8288z3Z4zue6t+5/mJHHbj8pwUU3/obHaRROe2f8YBahZJzn
jVYo6v2unj8b43n686CnwboP63W07uPRbLvXBuzwvzeKYRehANXuaZWpejq2oWnK0cwRjXY0V9hd
WN1mRe5Vt20s/erW5oKg6V/39KcJjVFSgMgjt/Cg8v1njWKQAe7GKgk5I5jCrOqYT6pM0e2sGXMz
/OY025/398jupc3guW24IPxV8Pn+swWUD1PlCsyNtmgi/bkMp5ImHqazGIJ9aPEYSeoICf4LhTrW
zN+vqaed3hdw5FF6Espt/wY/cSywDyJaZOxDUUusyEj79qmtDdroOplIcvjZr4f5Wbd5PQShOu8c
/r6k8H89O8RrvyxNJFp0kXXXVdVFWMeT1RwDM09rdxmVSFNlKgrEKHgR7Alz4QkUFTDtN9HJ090k
9vhnt61TWc53ub2+czQ/RFpF68Ve2H5yGPgUt2FrlydWncfGQrpOraxkwXz4myX2rM2dQ/dtDEjc
X2g4mPen65oaMUQ0ewU7FLyTde+BRnFkCFxCM9Vv0Hrdo8ifw99dYc+J6j1JQgDD9Ea7B+k5kVaW
xRiCy1CsiIJj1v1eMIcG7XVameSsBa6/J2sJqXr0sNxlr/a1UDMmfO7X0/98CNArcfB6EUvPxn71
/DyJI0XpFIFywFOcdiZ9GIOFA8y6tyav0fmxzCxg/d/stn03/b3bdoKeVwPQJMFosL8T9Nlu2wGp
XqNrSADb8GKRI5aSzsXB9vtNRWHjZ61R0wBtjhd4iL72bj6b6GaNbBkNmF7LwnYZ5CUC7kOu3sPr
6VPhh4t1327TwM8ogLcY54XTuYY1Xq5BZ995eOCynLIMglWSf18rpSxJ+lVS9Wj66yRcq36eboaY
IdtNzZtm1UChtDwRqbbmf2wQk8C5miYVL5Q5dEp01PUlgCeFS27DTCn+PmjjvdW/GleUaLKPgaSG
0vgezH+Q3UUl4q2bL9A7N+J2LdeS2DuSVEeL0nEO232dyC0eonNnZ7bBxaOGGHdvP0JcDofCLTuq
nWQ9L+0zaUxlRppTRTZU/aVjlXZvpdRB2x9W4wXnACz6cIvu57UuFVsQo5j7dV4tqh/cFEAOkXyz
TkoKccr1SF2aF6K2FQxmCDTJM9x6qGhtiPtsnZPK0vMaQld+/6G7uPtyNxSFcz4IlOXqPUCz4uMa
btW6z3ggo0Z1k5qfKVwLLI+gpGacSTs97oO+2FPE9D3soseePaxfCgLsFxKlJ60ZhnbmGKC8wMOR
/ji4oLWs8gMlj0StzjWm0wbhTGmV9V5yz9uXh9tTp0mfqn7Er3rGIaK9CTwS1su8e2gHJbDX3bpN
EeAbp2iE0ialjhPFC66pgVDM1Y27zT76+urhUOl14YbnOCr2u+Vx6TyORyjkzFfG997SX+fhRiWg
0tb91vWcS+0W5AxBH9SgYeeS0nL7LC0UhTQwZg4VnC5AaJ2xSx05znWVahK+fEo7DKeUzZGQqv27
eIvF+vHxUbWZ92fArOzXyqS6jk6Pmd3RTapggBSmj1OSI6hhBh9PKqiN2QRJv+ZN+2e8zIrRwRDY
2Z/XcUKNfVAgdfTl8eOxp0aWMYUmOj4o7ayhtQ6Ui7FVbYtMB0LSaAFl3gwWhZ1G3q5T3YoZUkOk
Wsum8k8+NQUpbvP4ea9qOJNOD5NQU46B4ZwmZ18iUbv55XqZc6FUtw7/sUdJBIGfEW5a9GEgD2sM
bGSpCqzyiaunalreVmFOZcj38SZnYX3RYo2XjRo4pNL90deLh3lkjRFNBleTTfVN866jlUx8Xc3a
OPn9PLt9s77lrPPyHideYNbxdT/E+57zun5y3D9MARkrLx+iJ5Ddnll8XMjNDEFEiIOHlDHvuwUt
3BF6J9ZfgsZypxyyq3Q8ypBQYJIPPm70h4UvqoAL4/E3jl8H1e2kXHaQfhjiFVcdRwuVQWuGP2/w
Q5p3wGTFAIYdUiFgvdMFtm5Wbuw0+wzlAKe3rEJm9jWA8Azf8RiOUCdm2KeybBaWykPEKyiWqvvT
QlCkkKQjMMjzs8jmoFgux2KT40axVkM9jtRtleBgiuDwWOKzWzrEWavdMWtDLPcdF0yRS/9I1uU2
fPSXOqxftKbz0TDEHhvrBZUM9/tB6pA+lwOSy/qExEfC+GQREXB7GIIB61ayNiYYqhu7nOPwU4j+
lXp3IOFENjUOM563VPleO1b4WRh+ojya4m+NHe93UV6wDu87QLX6xdSqjT+yMVqa7FQOdp4tcAGu
G7EuALui5mKUe9R8qKOq7/1jaaslXs/UAWzYRlNNEEL1WeQd/LmqWBbRC0Jt7dkJBV08vojy/cwr
khBnMU9BEbz3dq+TxlMyKofxSaGo63gp4h4Z1iEs55GfZU6FoyxYrf3jXs8m0NTiXGVZnCie1eGM
zBeqO8Dgf38EEjgKrB6WftTiNqO2VbRXhmmCJr6YitpRIdaz0vD4RvgDj9eo2xnGpRTt3CGEt/LB
ObTGV0t3YRu90lNqhPqNdVFYOI+ti8xZ8fCfH8azCdr9r2eJ/KU4xIEap1dSzsjakr86Dwtl3csM
AWIxJ+yNfZTbTTJPU97vh3xdUUp3PecUZMPqb4TJ2gsvXBbz2ScNnd7gV5XiW2lnRfm5HwWUe6yd
jQKwutiiC7mga1kPlAmlpEC+YkoYTg/LYJkHj7OjrGzW0yqMT8MWsPA+d2s4MgcbdfIYiVaj5HyB
RYaD9zDEhuKth6VbNjrrQfCFnx6mgJU97X2omjliHmdHcaS9lOQZi7peN4yc+2nq7IvCb1o8Dadi
L8vsHzHazQzS5vf2WN1o3vDDFGrc8vWLh1GsbIim7oJKAm3xEtq+y+uLbMhXlq2FAGMfI2oV8k2X
Jut5fLyV9mhdYDRTjX+MMfwykftG2J/7MMLVmu2LLc8GRTXRVg9i8NMp0twwxwVv2oz5N9rWyaeE
MYHKem5ma1/HFSd+5V9iqOs55u1aYmu4Q0+wP6whdxtYq7bCo4igpeMbOTaVAJf3/ZjtHV5x0/DB
KC/3Hz5OQNg2e0+6AXYNO7jboG1g76mqQIkSWIZE+lCGg/Co5jmz1B97/jBvFmEHzTz8pgdh4PGc
LvmQ3067b1leBIiYUEh1vclyvPTrsu/2h9FtS8JPKOg6D0R2yicKRRwQz7h8gCowiB8eP5d1wcCu
fVyxcyccpqtXdcMPpaBPnyJcP3wN7hMOkbYwCx8o63HfkuNg9pmXGhqsuik7d1mKNw/9sbI2i91L
8f1EK5eJ6nznDDKLvyqjeX8GVpJ9RiYZ7FM4Sunyw12axwghz7EGfOZ+y8gipcKP9Ec+6J4PVhYF
wdBK5P5+d4tpyfy3YbNNwvl/1J3JdtxKlmW/CLHQN1MHvKeTdFKURE1skWrQtwbAAHx9bYgeVU+R
0VQOcpCjt/Qk0hsAZtfuPWef79KcK8t9jI005V0lhrm+jGtrbtVHRjxQoW0YCGt69yYXD8lH1Cvo
fu6Ox1K35YatPmflcrNew+xWFqJsnNC6LWD1sC6oYPB+X/mGlkR6gikTJK96q8VaC0NGrH9VYoDh
y13wN1Ws0MrFSLiayg2m89ao92N6KkvdGN1wNBABmocCTR5bVxzMBbsO85uCPUIlzEinS1WpnM2K
DayiXE8ZqYzBDhoXTu7r7eDSzAj52g1XeeU1Si0VNeI0HqO52dUDdO/5yPm+5le3doJAbeP7CDim
C5b4dTtc0mXdMdNMruW0Y49r+bAC0issli2QbiBGo3Sq5BpUjjKnC1/uzLv2cf22XAzHSxSSOK0C
zLTn2fCrbo+8KR+yswzQ3zFkWqz1KS7TXkGvTLIEiVBoKY6GxaZBe8RW2DN0NK07sfjCRd9UlrY7
bkxRAuKJKi3Q+PHb7o13nM0OccfvWkKvTCrN21dWJAYHF8iTYN7CUvGW+j1DsvXzSHcedCp735b1
/GT13K9Un2LsqU5owKxVtDPNCf8zps6hzPooqdoC8sh40j3dKKBRVtIzuvD20vkcZJY6aWh5USn7
K5WsxZgmcdqHdho4fKrbe02MoArENnMQEllRjQGPry8eTT/LInaceSh2Ajxm36xIRgvZR4exm7dS
QAD2vNBKjd5oI4EDsULq4FadeNMp0nJmzSBO9R/lR8lszN36AUxGF/kFve9aRrOceXz8WgvW40VS
5xU3GrVmzzvI1jf53qKq4vKPH2+cRWldnvoGJlWASp61+p31f/1VTeEY62X/6L95v8sxkbGsPN8u
JevpekWVpfmxcwwAg3R1mDGZ5Bd+nPDrLlt/bSMVkkEel98NgRnoerbsurEbuitckXotGH/3v2Sc
rStB8LslhmsT9/qdWfUFhj7ZNOtHALC6Xrq6c9cTqPo4KN1OuJR8Fo+M3iHvGM7gndZ3XzoIScz3
xdWknbxO0LF5P/mUrPdgI7z1ANt2Y9IFn/oJE4C6y1Il8CmBGs56AXKY4y8D8q3/Uezfbs10dtHZ
RfbHLX07po4fvxwvYseHhVDdmuWdZqp2cM9+V/slAOWPc/QYe95c7ZYStR7KytYpfDVjEqwcnqi/
d0WChbHa1hiKlO+n/2gW1vRl+VNDS3O928B18azXOBvXf5IsOuNCsM3jetYOEFi2nNzHwBYwPn2t
9qETS/jELN7pwFVMR0lHtfnd6VxGkfA7YKTHLKNMlaTp41otkR3ugapqY8ASXqyLVkWpy2vfWqMf
183+aBl2rrf+VTOba8Oh8mKdd+ej2UCmpcU6AxzEJRPqphDQ7bqJtIBQcwPmvoxte+/ZSc8PtJzC
/XSb1NwN0F3Nfj1d3W5ax6pSdgclEfk5YVCy3rswE1z0uRHdnJHfqXpEDsNZI4ZhvdIfp31DBExB
w9vakFC25snWHBrd1w9U1w2LI6gal//cbqlbxZx/nCQnGzp0drQRULgtRLm1V3u7+fF1Gu377bkv
XTwMPMYBR8A+ioMeNS06LmDJbVjqMFt1CPWwkeItu/L66CC7bCSw3djtxhj9zPqL3dnL+BwDh29+
ifzdD/c0KNzefqBZXyfXj3+nfh+GgJiuB4zbMqQjheKHrDldG1wYUCX/AXK4nsBvXcfx404am2Jt
5cA2WX8AQsT6L1cmOF/vuHRyGvb1YnbuEo6sO/zd7Z5z7c4UvAU3V2K403o6CcPZ1lj9a9RJHAKD
6pR6E4fbS9IoF3wjkuxial7xwVIY7h2qe77m2/udZWKh6PScYpHmBZ2Yn9wFTb3ioCu87n5wbAan
xP8Lfrfu4menKn0t/17NCj/qMZamN3aP/tSXs3W1Ew+B2D06u/U/btOB7j3fPubtFkZktvZXZF2s
a7YuTcITHoaG8v8HkQfY5aOq9NZe5K2FcXu+0dythXvAPsN3dbuCwWzMU4kYFQLjVfyejvz7Duaf
LXMf85jv0zZetfuIDjz4pH+M6Es3qF2ztNm9P47PgB7XIui2As7UBXyUf/+SEFD/bCiaPAUoE2mg
oKdgCPpbB/OXbnWhmxqcoLVr8tF1qHXN4WtUH3fLWqpyDdOPscEkC7NZnoePbgDWlyVODr4k6yS7
GlbcWL84T7uuFg1NPo3woBorz9lp3X6W3OBS2JI70EcRxp80ZvfrLYRGGXHeLoeewYfVGkdIfa9b
i+X/6MRouAMOdYbaA4aJ360wBuprf5V+t8Evsz62wo+pWM2JiZfDUOZ4XLbRbVxJSft75OAs6drd
GbJkrTZjw1/v+1tvyMLlz2v3H3fJrUOgx3MfNzuheQUcI2vK181fuGp9stbqkT99tA0WHBHcJXDh
DHdP5MC6oS1/LVoQ5K5b2Mf/yz0aF3wJw9iBDM3jmY61iincAZl/1G7UfIzcONAOBukstbtMMro1
lWe7WV8qnqFouw/1gk9L397eU9U3rCVFbK1lQIUniOXvVlqSfbD25dOPnX/E4cCucxsF1RaZGpRG
3HI4cyubJnC+n4VaP0WSIrGjSfKxhN8qhtIu1h8Y7SQF10yDgbiVUwCQppXb6eP9ce3XBeS2pFKZ
67xpv7XX65Z97MS336kKZmFgLJ1qfbt2N63/JMdogrhQGnFR2NtkGNZ1fcAiaMpIK6osYQOdqrVF
JtL096eNu/XGuu0At087LzAG2535UfrVplPA7ZcODcXsa1WxENB8ofrUvt2e8t8P1v/A2H3/s17j
COX/BpqzgQruX0/dn39WP+O34q9jd3P9iY+xuwbXkakFQwsT1pXjOC7r223uTrQsvjLfXjGQdN4s
h1XqNnc33L8x6cCp5UFZxlj7l0gow/wbFsWA8EcXZ9o6r//vjN3/1IA4GNVZJJASMWBhNg05+s/V
t4YkMs2luLqpZnzFFVi8EEmzMnomDlih3fvTez154j8MC/+cHn28qmsZkPz4AnRECX++KukHM574
4DoiBSAKpEyf2zlOz3+5DP8fo/b1o/HFGkSMOwys/H/4aC0DExoK/pVGof3Vyvzys9R6IEblg626
+ce/f7E/x7Afnwi/rs63w6uhYvjzEw2+aLvB9vkeGTSh33kNhNtt68xVV9tPx20cKP3AGOojYvlf
2i3/3DxvL4vjjjuI+av5e3D2l30sz7ChLQOtnNxoz/pkPccwO+5op/2nOeM/u2K09/7+QtY/CENd
qDKDrryrKjojShAabPROy//DLPuf3YwerXiKVOZ9/0V96MZyLDGCXQmICJ74RzTOJ7UQXLU02o5T
aVGE1KZJ9O8v3e8K4//NMm9foscImQeUcar+DzdK2UByZlx2DWKQuMoGtLNpe9uGxeWggQTp8jx0
HHMrepFfHF8iBkf2/57GLuwPS8CEoayzz6Q4+CcYggbBPINK0s2/f5f/9LtZR72+xbDf+kex29Cx
uQSZd60HmvUUGIsd+pntUW/76S+TPsRjg7zn8O9f9J9c9TX5kVsLsUzwX+AIzKQ4NyvzOmW9cTI7
BQKOLvR/eE7/yT3s62iOAxcorg3a889Hh5yPMaGJcY1F+oPGuorItjNCq3Pm/+C5R4nOr/rzSlNi
8jKsxshEfgud/ioHbZKYHnmT3hFm5Dlbgk3UV4alRX3qOLXWEfysvNwUwGOGaDQZkm7plowcJ1vL
GA6zrre/ACCIOFrKCg8nfcsGtwTHUo80M+mVUdYl4s5tQU1Hqp60LGSU6z7ljF/nDW5w8bhkVa/R
zMWPvwmCtHnx3LJ56VZXIw24tvuVjLLH3B77+kgT1ZKrYnyNIjO1xvpChTEiAzb77FPf6NwApW0c
mXlYhE/pg5GHOkhvprcm5k7Zt5BIeWqnu1hT1rWZfGGSM5Xmb46RpVNor0E0YY2YZu+3lvVC8UPi
yawF1lMH0XTayYpCdtMZXXld416Wfc7/ALutui6hXeCob64B82FTtJW+mhGakl6WbPwS1mHKP2l7
0f+0cXCipjd67Xs8mNMvGiX20a96L4sc5Thj6BOg8cz3GBxxgZTB0VjoR4c8ZvHZbeu6PNZz0n/S
YUpmu7jqxbHSPTz5jTQrsj+chIoLaZFK9kTRkVAVuzLHHmGR2xZrWPa2aYuN7s5UKUP0lGVs5vTm
xMQUyk772U1kxkQd68IhANfnnYiVUf5uQvf2DeMi4SAlc8Q6slvNcjedn+QtNWMVPFup0xJgELf3
dckrhFnuFZ+wTwaQ5n3Nf4G5Fe/57dha/MZVr76mBlBU+L4ioLXd40Lj8dzCJ3pLwNdmGzQllbF3
uyn/Sqxile3S3KGPKu1puMOxBvXJpGFehMnSKLHX9ThvotILVB4lgWoiZBFA6BsOIdrO87vWiBw3
rt5SQghAr2qp1IgMU8078UEEKpFHWN+TItQTj5hPhLMNQQKidUEWxOUFZffd4RCbbuyq8fIwrrr5
u053J9jAPE23nAnMLx4j4TJakgw4IN37NZKm5VAfdbUh7ut8MIsLbkJc4CV9fBX5ua+e+zTvGZPU
1i9k7u78mDuGOptxru7rzGoNHJfmTAoC6h0cz/Na6K5nAZyYS0CKYFU4RB0GShjaLnOgsm4CW4En
VX1HdNRYzjUMqn7Qnzh10J1udaT/oTEqU9A/qseBFvjkA+AE+P9L+ZU+bNrRdzHL6jw3Ehdyyt6C
EgIntJ5lW2EN0/cUVOuLmRfym+rb9NlTXpmHY+bObghQ1XpjQlW82Jy7risl7T2YSn+MUjvA8Z0F
dX6sJ+7mI+2b6Z7SveZEWdn1kTIf+xKftXlPTUQkm8V3ynddF/Er70B+qdZUCXqyi3cazRLmHmDi
4FtQWMLZzPTcmrAJ+hIe8DLMr6LqiRYz+W5X3lyQ5xE9FP2CE637ltqLMkIA9dnPmcsAksioxk8G
EpLvbq6JV7/C+g1g04y/NdKwPzMlB9CVB1n1kFXxqDOxyDV4n+jKgEja7IaQ27Lp0dfAT26ga6eY
jJLkYkoTuzUBM+A6vTUubidqgMs7VbYW3Z7KaqpIiz3npbbH8ZNerPfgpA+fJ5mRNjFLZH0bDLn4
cvuJNIoQpqf6TBqQuLZzU+R7siZ7TswG8T37EhWrpFM9JhfdSl2Jn9B3ZlpKhEaFOTYnP0R2YmS7
3EmNX6obnIQczy6ZormTcRCxieEqSUxTPZINVlxVPc9JCBTZuHOp3puNMzI+3Q7M3GaoqkHM6amo
cjrNaiyuOfc9cVQ+UP1t19vOo1QlAD/GVsuLEZMIehozlR9xMXn+ZWIlb76VNIuXJLTNVGi7oNIM
VqCWVmaAOLCG0Hbndx2RgCbLMRl8TMpKAL6D1ynreeXs0WGmf3PfdzaJdJyasbpqUM7NE9j1RF5S
W0nM09qQvTuN2WC76qsKLyAPBUb6wG+4H8g0Wfc6GDJhYxLIABAvLbaj5plnw0q9X1U9BJDQpmzZ
c6gnMA1LWy1p0rdNqEYxFgcnHfWzxthtBaLE7itYwvnOpqs4boDhjZgnLezzY45ApRgJfALRMi89
1a+efsNOnz/qVTH+1PA//aQit4FY04WKw6bD+XkcRJxkwIrJxIB569vXBhhAtbVqRD/GZz+V+qd2
brOCfquM00PLgb3fYqiCaNBYNWRGuggAuZmZzgWBh4UT77wis344U2bMdEXwbh1ccC9ZOHlZDgla
CX06WEWTa1vX77z7Qk6xd+j9IiNeyWprgk2w86dbAkYKKxxLu/2SZb03RWYfrHmbOCsYsmZDfxZk
QPESAZbUTQVHHPyo2zoBY57GBTJrJXjf6wnrvVVV7hvRdTl+c1ORS2XnklCyIFYEw3ZuL9YMk7Yc
d2RBzuzwFEDxCpBttK2e0R/Z2sPgcifqE05i6CriuzXZRGSqAo5iIjoeHaNjH9pReRTkPNG6zICJ
5J0VEsxX9SHD00RsvNJiZuIgVJJhPuLxDoOhxqidcrIghSWNFV7GlJt+6+ViMCOOrDlS1rKI2zDT
EnZ5txOyvegmM+Ad9lifPEJZs1G5oJWzQyoqV7vTC9QLp4mdINhC3s+mYylr6wsdOf/oJrIcEW25
3VedSgHhiD7HInRyj872GKdSQLUQTClKXBJV87AYiJA2JTPwK2NH75tJa75Z2/vqAdUPyAs25gIM
oIdeiYJJ5UBU2lbyyRYCWJoNflYAG25BVqMvrYxoDESq9cZSY8nXKUZb38VDbwDxcCj3wpZuegtI
xq5wpltqijdwPA0VEbRp/JoGayBPSMiCYwkq7705M5J7JMIkm4hrBTiw0eqp0Q7KwD/uatbgHzqg
m8Sp0Iblh2RQM5ToyFFPXgTsA/zwzhKU+w7y0QLt3FoqIMwd6CefB8OOGr1nU5Nd6qffGbrUdRol
SpjNVhkB3cJ2jFu7RjWB5p/QORpV+W5As5o/zFl+R4BtdRpJUx6PE4xjsE9BWcahik3yOtcwxZ+S
LzrnLSRoweqBLDQoslODZsx2CurvYTbuhsbNRkipekDKmDEMBrbdJkZgp7Wcxfp+cR8ybDiEuoil
eMnJkmEWN4G7JpXBsJM9QxBnO/mJ9mkimKo7l+449qAzgnyMFjzEXwcmccWHG+t/oAn1vy1XzEAX
+68bUZu6l+qt+sMAsv7ELXkEPCLadI5xGADAlNM2uvWhjOBva+aHg7kJd9NqEPi/bSiNFhW2Q9Mm
9YspHJ0Nuld/93+Y7t+wa9DZ4oc8jDz/Pf+HwQP85+kMNxC7nmGbjoWgnbe5/v1fmhnK72O94wbb
ECQ0jTx0nczftSRnCm0XBuHgWDpjGXnCsfwHDeEZSyKGOH94xM2cppHTarMR1UbMZhHzJegXIKlQ
OVhmY7Eb124U3H6zGO4AKufBSe9l4W/8iSPXizcFrn7EcRV/SQdjkgcXK7u4BCou3nRFKlhYjYy7
NyW775tlldTsSTA8Cgbvb8yxkm0uZP419Wqg4IqQQAZv+as94hMlZKd8DwKoNcsEmJ2VACxFHKRf
BUCeDS0lXD3KONictXfspd4v0q4rNItD8dgVKXABw+i3tj7BrrbnDlFsR1gTqHmRwqEPYELPVP0c
mNgtNro3a/CjNPuTSWf6oStxk1PQ1vGV9Cb/XAaps19ord97FducXLIeCvYgofAmo3UPm1tyIGsn
94feytfAhK1CXEm/EaozHmWsiAb1lKh3tb1U21lk4HvsATIGhPhyJHJMGCfdGfr1JFL7D9IT6btR
6eRhcDhymio5VskUww9pGugANOfQg4FVmtGBvVBh8HNdKbMtop5fnd+8ll2eh0wOGfY32XCSnFhC
Bf9jYyWBc9SAbe+xj+YvrqXw5NVRUlMMETQRQ6TXSFQlktzZ1WJozz1i6z0XjWwoRoUved8aD4kw
Lmmdv6TscUDVfcJGiQ6OASF34gyWG955LcbyB82JNNIIwjkYVjmlG00WycVV2gSz2kUH4DEv3iS8
N5jChts8SDlOJ3oBUOSKNRujboKEGodgcQDQuHzcMQkDqu2IGDcS5Sq33gdJssCjHdpwmHXnJAo2
4wzdBW0eMOBjGvB68p7ARgpDi8bSlGf72AOBKC0CJP3RulTdokUujvO7oHXvnbayznoCcCgrZhK5
ZAfdozDx9HHc4JTqlfei7rMfi724/WaWQ3ks+nTcT8xTtwIcxGe3KvQnxO9NuGbBf5eybCO5WNm+
qmon6jEy3LcwdEIgneRrTOljavnyKMFeQ4lY2lO1hpd2ZXm35GUDX9lg4/WHTCfgBO4vZmnICbnZ
cBGYIG98BtvwEGaiqUiU57lK5Ceblu5TC9Bqn2VxuzfT+cVMA6zkLB4MouqEzFW/YnrsGOeF8IWo
Mo1vClbQsS+t+ElkAWOaGDVtWDeEdauimR7gM0HsAO4Z6drohEWg74nyKh9Iqq92RCdYF2dpxQNY
nPHe8pzhshDFnmwaGhI/apAFZLdKdZTtlJ7bNCGj1ZNfDdQX27rN6ZwgdbhkBqAkmu6fYzzk0xmw
TsGeG2Q9TQWu+inWNdJAYHc0xzm2PwEmZwteSTg7+MrTV1oVYrOk87acW642Kt/im0/Wcygyfqzv
CN827KkP6yXmsQJuQLCF8+AnnOEhHNA562BSIKUiGQOVcHYUndtGroiLL8odrFOrDPucE5kcGjK3
TlRoW93rfphj/p4iKX1safjtSs1JQ1LKHAqWqpafOT4uMzUKa2MQcj0PmkIhXG2AqqjhXRp5Mq7P
ltPXnP69GnAjQY52JGMHesioV2+5Pcdh0RPZAi3DvQjwQ3qUFTqSvyRtjScPLgyxsHxrXb7NR8+4
Q/bDUoPeB+UaGvUpuU6S0zsRZ1RRljLqCAz7zqqHy7Sm29R6czC75ghV/UFbCK5DdpEdgL0bewOU
NZSgz5D9T61hhi6vcafTjw8EnLIVoG0nu8azV2WwSWrhfNCL5D42SxGOdfHcW0SmE12O3L2N9BZn
SJHspQH4TAn+XKNwox735u82mB+AZJxFX9vFCCeIVkY37uvRvPhmtyNDlryaElxMSpS4f24yicQJ
qENpncVU72tGi2Lp9kvSgoIBeyarex/+hEcASjMG2zK2dpVYHlBYbSv6GkGQsFaMZqgRRGf0JHs0
U9Mw6ZcnEqvaDVpzDvKaeKI0ZSUwDzk7D2zxOyaPmCnnx15DPE4kzSdWM0J6NQOlMdsWNC4FbZec
mXxyQm9w5yvcKvBtQ0PycplcUUNWpGxVD3QMIUJkz3mZ77qi2wMoRYSJG+bg6IV9XxRO8kMzgRGf
0lwZV4OJ6jHRchlVCOFeWjPugm1u5C+e5yWkGSlWvFVXvlncuQ9HVs4dB/Vy5wSFtu3zBowUDYSt
0we/zKot95TvOuNm447R7Xf6XoQr1Kv2NSEsYISkj0pLvQva1vgcdRlOQ2cdcwJ4H9yprqLWs1C7
EQY/+UEVTgkcGRNMwS7I7BNrIGJuRa4xk3MV6RD0jRprRhM81F43h0M/JFGu0S2mudEA6PHaLXlj
PLv9+EMs9cVIp6Pn58P7Ulk8EcFDaS3mQaig28V2/ezogvQCDmBUK299BoSx7Ea6igVQPTq5IQvm
DhD5jhjGewNk1KVAQxVmhbqiXz4FTmUhcmX5KKb4SzaipplG74TB5RQLedVj665VJisip3Z/sMBL
dXr5RZUcHSgZ1KFv1xjjavbeGHU7pzXfey96xKt0o6d0Z61RDArI6mtiZ+zirNjSwk+w9ei7bMqR
mBoUs+adW5ZYDNs0/5oMuvbKDOrCtsFJbQA/D+wvsH+mvCVG4OYREUO1ZdWDV4jOboMu45tAIvi7
Y711lF4o2h1FtcfL8goBD220J55VEWD2yljvXJzrZDZhu4rIewYzZtflo2sS/KyTr51Z7EK0jr6I
ACAimWAP+bKgvXRIm1skq57Vbbj2d6NaslMhu+OotFc0tDtfbwmp9+UumdoizKR1xSJq3peZdVcO
qb0pTUPba1DytoGp/ZKNsi9oBZ8WPX8aHOw4qjG4f8FJFfQQhzqakiBHzM4moS2aGwkLRECcLvuM
09EhH0cvAraQbYJxdqngQKH1OO9fJJ0WtFtUXbh7OAwb1qtPSC6QInPXgl07QDM4ux59HXppX9ws
dcJ4rIk6ymihDaLsdm6TW2nEObblMyVdc2nEVJwW7EcRzo9Ppkm95Jb2m/CNCWaBXI75qE8RQINQ
G42nRPoP2NpQporWmO+6xJOP0vO6Xd4nK9irJ2QNwdk+9/P6R2wSRwLZgswbQ0f2TYq5iN8cCWxz
JDh82aTxiuWqNGAx09Rf61Vdieyu1UNt0j+bGLY2jg8eiTRQkFfayJ8H1S7awciDsiZwy84PQjpa
hETGa7Yp11RnvDDO+qkgroO+SpnQBUtal9CtqrauxOoU32yUpne1ufgPAgLMpXdsQGxqEvexOy10
+YrFOpRVu6iwKdzqIsmN+aZPyJDJTjGOuacP7EbTeCSLgRvNpMtKj9m/0zi7kim1cG97Wm6R+d6s
kby5d6KP9DUrkTuToL4Ye1qPxpmGjf1VzjDomFK6G6RDK5CilFs/SR8XgJrIcKf3SQ3GgY7IVD3G
/cpV4/Dtj/Q6fS3bN73wWLQ1V52WDmXaXh+z+h7HyXweDEOjuWpMsz7GGIygRu6zqV6MH9h25EEL
CN64IKYlU6as/ScBVkEdgrSYy8jGDvlCggIPDJML420E6PWZXvIyhloxOXeNhwGEZtXYE1zhxXH3
w9JyfJ0q17j4s2EmxZYUucw66UOZupe6rqvqzFrdaZhk4pTEc1hHPdFSNYeJGfdJQRZET/bORp91
AavJtTN9h9+mpc1AjnDwpZrIJXoqko5LkkD81J7oBBNqZzOhJR19IoBp4GF30SBOsdQ88KNpY37F
O2/YhwajnRZ2jvCcaEgq+W2aGp9+Q1mmHRHKWZwcPbYd83G0F1qm5TJLGPI2GcgcyhY3G4g9MvyG
BzYme4P8U+fdxtL2qTW1bjy6LisNQb4l6TKcLNmmvRYJ4F0FxAsXlzfnLe1B2Y1vYLArbc1yttNr
UgZlc7KgjdXHpbP87jCma5I7frEJhidsrbMS1NYW6J66Q92xgW5Ip8qicRx1Fe0SK6vTn3MFV9Tq
jfwdolYQkR0yXoXWO0d/rtzHpPRBXg1LuuP6aGHmST8UYC4nuk5BEPmTljxOxMp+SmOGGF4SclvC
79SADiaLu8mYdES5p70gOHywaDWaueEehSW9Q0uOmYUx5IFtY0205fhaJt3XrPCbrTu0KEFL7p48
GHb4Jdon7Ax9Hdp1cA+RDTxh7cOIlP4BZftncuaRgNJ0jQa7Nh6RYCTPQnefC2YgG0LkX0ikrrel
6OnVt6eghG6VDbTiUztSTWPsrEI7G3kneLvWJ2kaYWY35caQxWcFbBG01JRvF3xCoV7b17m2Xrsy
OHEkECE9cX2jNfXezPuffe1up3r+rFRwr+bsixhm2qXtsE5dnewzl/q1b5PHpCZqStPat6J+rPv8
6FT9d7KFD6U7E/JbOocxk69uxgWYgrDslwjtZTi6iqFs0x4zuLkYkrXPZsXUiTZ8MhoPQwA1tC+r
kwjUTz3AdNvEQX1vavKZ9Bc4aXr5GNvqKV/ai9GatPdG6JhomS+TkGfhmY/9pMWbWu9/AY5lqpqf
cjHNd5aVUIWOlO/1RE4pcdFxO14htn+dA/8bR3F1gOZ2dFuL1CWX4xCPoas3+3UTrNJD2f7KBLmE
xK4XPluZZW2h5+1YfMcQ1MW3ol/OyUAqdRuMEblf9k4T2X7hgBEX/ns/8304aJxN63UOcOqMKn2d
iXaHNZwSIS1eCz/7bpO7eYZ79I2Gx5GQmk3MIhmVc7xsifD6PIEN3Q72uB90700TCVTehfFo56Zq
N+pqTUesDx27YBP3914D4iwczeWtt7kd0yrjfY9EpYFlPQ4TONBWd8PBXbAdSN6yyW8yZfWKgqXe
zJxS8YIUP7pU29WIdTcWC3poGtkZhNad72lEuRjQ/IjdY0JpIDPRrSflZS9V7lxlNiLDdrprOpoc
732+Zd890kY/wuo5+AsZS/z/vLE9YkGL50aThz4lu8arCJI3nwlTv9en+D7Lp89Tq8RLAT+6SEXk
mcu9FeQvFqz3pvdPyagf60bbp0tHPLN76Lq2WJOCMLcX21jJaq+b6jz24tCJ+eQPPQf5/KUwybP2
i61hx8cqqJ5NvyE5XBUYN9PIGO30DjjFqW+MvU6CjSW1F0FvNyTA9ycsO3tLYKe11+3+JOZqG5vB
kzULeUB/AQsUcefGIxSnxZq44cEPixnV8aL5D6PbPtA0OdKf+Qqd94egMFzYoiO/z8V9atnDna4Y
JLCLv3bJbJ0DoI8HmF8RNNn2KRvhAWfJrBBIaMEjAV7NZmTEuGl06eLNrD9Pk4HazDLtTaqmPLJE
X14xapv0Bppz2rH9dj0aCmLUHgj+e8ZXtPUzvFquvPip+ITaereoIHgamCXtQRaO8K8hXhstTY1g
X47MQWjpnJbGPhleHJKKsbXzXjvQzdFhM5pbmt7PBMsfmcrS6e7iqNXa88I4akeIZLmnx3FlJHyi
k8W5m5bkYYEaPAmNCKARh19Z7Vvd25mqFJu+dt4XO/kqteDk5c2W5hIPSuoBKs6reyuzQiSixzZm
ucplTySkd/LWYCgmElnVHDM/2JJOd7BJIbho3X1Xt3elavONmjnTrfFvtuFHeQAX0BY/1nkFkxTw
D5NPNYGoVJCC1cVNFLTxF+Yu3LFyL9mya86MnmM/sl5jHOwi5WSR11PHl56lXUwnfxIi2MH43s79
U9F4x671X3RzicalfDL5wtHGHgeT01pFjW5Qkpr5jsDngRmgTmOwtqAuC8fmbL6oHUfwmhqiffOT
ZRvP8adOcRRPi8zdGbG2xjfkTSj19jDW5k8QzAf84b8IT4R1ladQ192CZ1qsL7CG8E7jp9QbMWjx
1mVLBV24T0lDsLqfgWXHvbUjBxD/rNf+GNvqpHL1jejUS6HErjemCCTjl64pXo0AoKQgk7BrXFox
VR0OmnpELbLFkXKeq/aiqDk8/BtNzTh8Ef0mN9IvWZk/jPijbFjEVWvfwz71Lk7J2uGs/klCAgCc
CnwIs/M6d/ZD7nT31cyw1AAXw4pf9GHXG0cKic+gfXd6TSk+1K80z46TW+7FkKJ4FrF1FELd6Yx2
QiwLFJcaR8JpMF9iUUf9/2HvTHYrN7Zt+ysX7tMgg0EyCLzzGpvce6uuU0V2CBWZrOuaX/8GlT7P
kjJPCr7t0zFgyDLFKrhirTnHzBm7KP43GzI8ThM0f/AH42ul5w8qla4fT/quHduZQbrONMu0jjqr
MHYoYMx9UuePmZGHzLbhF099r+B8MdehEMGjTUFZV+G4yyQ9bcQnoOORmhxhQeWyAInw6OU99dwC
P3ZHZz/a7QH14EPaarpnRM2W0MnApyStvKF1L/Mk+1IEvTveu2yjKGVjObu4Q5aM9FLSaPO4ZCg6
oX3nZh6oPASffJ23zBgJjCOSF1yOBwaK/LR+zQ5koJmLyhc4r5fdqBnBVQvE1MS+CU7jWCZky+0z
st2+LCjw2V0EOMW3crSNm7zKohwtALxGtnBl9dBQq2e7mBW2Zcs1Bi8lQNFhl6ad9Z0RqXNVLsN4
VesqJWAGdTTvOdWTs2mZ9tO4xLNGO7PSlnZrh031gOMP4UjVzFrJTgpFk5/nY3q2JKN2VY9WdY+N
wRm9Jivr2hNzNN+7QTuwz26jOd5hPMNykkSsE16MQPSLmNbgtzZozWrTmaNje6DTQUumNTKunTsl
BU9EBTm73qMBd9pDBCY2k9tJN6dtD+KC7j3mp/00l/lXkcjuciRZ7dzAJg/51KDm/aHV/O+U7Q+x
wmz+85jtihnby7sh2+sv/JiymfqfK/6JeZkFXcwwzP8/ZRPqT2UTU0GskA6NQa3Tr7/E3prxpw5D
TTKFQxON614ytWvLvov+9Ycm/uS/ZjJGExwkK5YV8U/k3sgpPwzZUJSvvXM0kCvQDYDS+yEbo/lg
7lznuksjEMWxywQMJgLfo2psbpEByG3rQm2IbFVeFsusThEUT09MgcBfJ4HpO5jl/LA327OmG6YH
ntvxeqYyurFKs9r1LEGHVpYlzFGMG4259hcg2iQ7RC0pelm/HEvwDtto1tY5zhDOO4bL1rZI0u7Q
7JGzOqAtT8w4UkcEniJB6jLghLtEa3rdrzCBbdFODvepqmd6lVFUOX5cOBCycwTrfigXYXsZfrBz
iBUKlIBF6l8Awf7I7kcXWk1td86GVumidjmy9MzTM1QSGwZHmj+HWnygS50sMNcyy5n9sqwuyXO1
o8NO7/vblpEH8gI5y0tedWfPn9KeQn7Gb14GxgWxF47XSeQC5Qxo3p6gOm/SojMailUmR0UChqAy
jmAF03Qz4zMqW/04kYafw5y4GJ171+zZCpF1mGgTU/f6e21+tdieX5J5ejS06gkDzIlJWlSQHy8l
Ju2BwWWuI5/oITpPDtPE5prBz4sWuPS7m/G+KqnF+2oQ541USD7ZBDds+XyR2E9Cn9QJMtEjLhUz
BHk9uXW1lUO/iwD9MN+Lwid6Q5kfVerZgtHiRZYzPep590LDlbUvd42HyWof4to9HIV2RAwnS2cY
ZFejMSd7q57Kl4LNH8be7/BfvihDXgeWfjAP9M6aZteS/7qGmDS7WrTS76kjh40EkO8t+M13SaWq
A7wJgnwNeWVX+U2TG/VJIsZHSCBzuImDA3pDXNO+9/EDL3SFKSGPzZ7koamMb9pkRO5iCgtuPONj
sWWOqX8viQ1js49UBzkQTOwpEjCbzYKRbbmnMwu7vT+szS65HSWF98RSnEbNJhvuh9dkAi3ur2lG
E2LyUOMfsjyMmOTT52Rll7NqxZZ8LkViLTpyFORrxgGbCfIOUPPS346DuT8qXKD8G7bK+XBi1En7
qOlOcdEOoY3/tg8PrUgYa7aRQQpZh1Zq5Zv5MdKZW5zpIG/YpVtYkDZ12J/NMAY2luNeOAmxF+Pc
HoyyvRNCbhszvzLRe+WhuF7NfjWB3H4nqss+zOIdzAZ9Y7lpe9ybk+llMn7QZ1JrhEUAdBnlG912
j9qM8+mr/qRoo+iATcSJ2aOQVt0ye7lUJ6ktCEodxnonC/a/WNzOiMbVjxaTzPZUhKVPeAptn0HT
2dYs/AOHKWlUlbPPRXvORqMVm6kOTgp9kl6bZzgtCWYBCZB7rZYPW0dbGyF5P5PSHl7nUaxIEJnE
jZZb4SWShsCrUi6laat55zpjhkK061+yOLyjHXSoZd+7OTVuMrXUW0DA2m1hS0BZtXsQVfVdRWTw
LsvX4BmTthws8t5W/X6cuB6AZ6xtm1RsQu1m9IMW7WirUVEsHYxdioLeRmIkqdIDtYOHY+yZVjlP
RhA6uz4aiQmqFvEwT+5VmBYHsNgpFqvkICqmJ1AMlyX6no29RkAnbIzK7rodZteb83XjoisqtZzt
dy9DT7XJc8Cl86H9rmAm6zka0kO6WT4pMbdh1T4DnE6f0qI9ACmBdmkU5C33XpBLUrQnkgCEdR7L
/qwwrCtNaxkS4bRD49MfTEq/1xteR50WdYzpHsWdB9Nkoo0WlASpkIxbBNYZA+7qgtMBg1Mu8Rmp
wP02MZLgQJP9uC2VeRR2M9VvMB44oeEcYJG71e3FLzshHlwkrtxxJwpuumIJj9rcYMQYCxd20YqZ
7oLwCwEyd0kt950emb5pPxA1mMNhUbI4qATRdFsWW3kX8f28MM3K/FKNPau6Cp+MmJwCmxJqJoWQ
RjH6rnJxhr2MGSMgCJPP41CjkzUU3YHO0g4rxrGYGiPtmF243j9maZcfS6PvMDnZI6M+YVnPhdAK
icpE0qk2Yssk0yclyB5ZMqZ1Ix7OSjak6lSUpfGlBzDmgSbRtH2uW2cZDvWzfChQv9MbNy+mxug8
tJiGz8rt7kJtbg7HxkqOHSNASMoEiUXDbbOzphij3VigWyPmgHLTolmHOJYt5uBaG8OKyWZIrXmP
3MS5q0IEgXl+BiPhAP7aviKYaGLgg7IXxM6SIXYeWALtNhwOh7UxlNnfNdI7j81J18EKZSAo2kn1
5JJKcDPdmBADnAJK4VxopizHDdbNixaRcmiPXALOYZjs224a1yypuLpaWguAUfs4LEm8C4bK+aL1
c7CbnLz16fx2pN6340Ei22AbqJphuJ6Wjwj1lptQoSCf0FWcmuQp3MJPjA7ntND2kjHT0chc/ygV
rnamZc18qcWoQEAQhNomohTh6zmr4DCVueCD3dlXXaMVJ3msF7edURZPiDCW63giylC3MY+yO9Z3
KlfBhav0zGcWFRwiB1yeX4u//9bBf6xV6H8ugz3cmw29/re+x/U3ftTB+Bdh2zowOZGaOba5Zin+
cD2qPyVaSOIdBd/iNWPzb7WZYf5JaQwYS+g6BjB7dbP9VQYbf9oU1ErXwW0BJIZI/E+q4PeOIwdU
LNh503RQma3I2FfQ+huhWZm2RmBWmc8SUBzYQbscYzsatom2zLs31+RTD+K/j8SBuBrgfuUHW2Bn
wMALiszPCiUiL6otogSlHqc72O1POECJDfj9Ad87nH4c0JYmQWy6I1D5rT9/c2pLH4wslIkfRYjl
mw7wu5d0pJ7PincXHA4CMntAy+9Pjavd/v7Yv7qstsVuhZXY5PKuP39z7GA0YpAGsc9WlReurWQD
Mstou8LXyzTMPrm0vzqaYkdE0iQmfnYy74+GoborJMl1laEKcYeWtYjJt1X0wsaqr4eL35/br66r
wteJ8RbMGAkJ748WGzB0SsQTjZPkeymQW3Wpcy9ThgNB6eSeqhLzAo+S+clx39v+Xu8nLlYH5zCU
X5t/f3/cwbYQPyA2GGzSuxZaCVaKOSSxzeeggdwza0i///GZ4pHD9Afy3hJEIL4/oiBSr1EMqgyz
oOaJDcelCRFUp4T6tj50QuPE0BdyS9Cun/7+yLZcz+Zvfx5nJ/EoGhhZTf4JIu/DE+SYVknNInYg
qNoCEnizkM8nxZhtiN0yX0ZHBKdRye7mwAkAeuyMLrIPo6DXbxgwh6M3MmVkt2XZ8xXdNWRGBOGa
34xuGb5YCSmrXhU3w+JRFOpiA4ezJA6hDVP8aX3xNDbOKiilCrrQXLuZ9pNojfyLzFJmCmD0Wlxv
WAVKBIq1RfwKnzGHQLlixk+cDFdRV3aTD4KquOx5LMB+NViWthlqxyPysGKESEm2Kj5jB7NVJhmo
bKemxZRHIgxJO1pcVi0NK6Msj1UIQSjZTc3c5YBVyHCNfSQY6Yxhb04YUJCiZxfkVOf64E1TQshz
0hd81p1hzF+6rJnu6bTH9lqvpFfWAoHicnAra4e7tSbCK7JTiZZ8ER7mPbf2M4qlaEvvPMPCUCXO
uI97dxiAHDE4J9KQb/VOy5zl68DEjDayZF3fjEllPpSkrJW7KNAyyiTSX76Gts1K00ieMFrQhfEF
pYQs9m7b2orpNsrCHY7L2ty2YrB4pHWmPRYlvfSyVslD/CTdt6gdunnbKTd5IagHYFkdtAlTJGnY
R/DdhuAgwUokb80oLAhAnyixD3MXyjLCdBoQDwxTZ7rP82AZ7Kkj5og05dFknlnoh2dqZM2Yy20y
tUV0C8izBArOB4Nw0AlPUIXTINW149VzYk1kVrUJTf10kGl9r6WIYHcYCKOINEKhEflGtlGNha2Y
OlmfpwLEEsouUF67qMtji0wqtdAnXctLFsOi111/1juVXunUdNFRro+zPI2ioVwNB8olUjK2SBBj
WKkneXhiwGnT7qOc61Fs9IlUHvSROb2ZVc9jWPMDE3i8OIoEsuxkrM123HeoguqXuoQEBvF7SvVw
WS0mAztcrEbSPjNkEIfPek8U5LVUU2DuFKnnct4QE85Q3WJUO94vuiiZXbp6U/vCamTwwAvWNJu0
J/zMn50O3SIQDOd7n620vKRLU/YvmAx5H13Vh54OMgcouT0ONyslaKHLZLJxoszrok1qy/k+Gtzx
Zp4mnDltlQej51RLRIJ1UABpViPNCzNm2gxds/KMpY2MTeMOTLtUlgaoohr7AVZrsM8Xw8L52pcE
gcxaQtzQhGDzTK/aHvFIOeGEkUuD8z+3Szs6CdVU8vols3Ed2cbyJQeI9KwZk/HoNmn2YLKMPNfC
Rd5b8ze9mpiyi7CI9KemVe4LAMbqEVMhzlU9a1AgTaoeaPJT/+qbAjjrpY3MjIRW8u2fQ8exBLS3
Ql4XPTvOjR65XM+8dOobqmoa0RnjOEEpnabfTRFZFftwZT06XbaEXmhhivLkAM3ya41MeWaIRYNb
Lw4HWSQPRo8sHcW3I1/mCSnapoYpiQ69DGLfjWCseFgprQem5SU5o30aIeCyYIEjQ9er24owptmz
acYRctlGQeGPcZXfpmHJLHM0Mq32h1qs+ViktZH2GC7gZjUZsIfXzIrBiBIpN85FJ9XSKkJLN7r4
tjcKtNINelqCwlESMyxt4sG6r1RqEOYdOaHtN4EW8LDXrnPVxTS5UWHVAc+7lPnXloG7u9UZuuQ7
yY6/39jIU7otzB06b3lb5OVxkCCdOIWizTx71KI+wKIczqc0+ex5w8gxvGpTMqmQMLTRoXKqKjqP
FUPmbQ4qNGDmxVoTbNowF/MFoZZNfIizhYHHlPdigeY5OSO5VzlUm1YAn91NvG2BX0LTpCWjCVNu
BEq3UwReQXDTIJFddnZhmDnLe2EO13ksX8mcdqPzn88sqPnYYoME7od6UKtt8sjiyJLddsw0xfyv
1TF4fXOrIXS/hBUKnBMtQiRJZyFDOSpdYuGPu2Q1M4lqyqIXQzJGOGE4B4DeiZWc6WfUleuj3h7r
i7TqKgnHCLQ3LyJpiXyoezc/SDHnVc8uuZUnILItjY0ZiEfGEbhFi2Omnrk85byW5R54xETfNQzC
me+JtOLuKiUuUJxjmQ/bbSZGO3lqplzXNgHWJLUJOLJzUiNC6gktxQUcPtmFoMfHQiBbPFg97lOE
d4NZ+v3Q5rFfxWN8XSodYVbF0kd01sCUq4/b71EVRVdsM+PjzsEWwZhM017aum8PDJXTMp7RYiZI
nyJaxeTtrW8eDUO4PHTkCFO3ORTOTwsVgQv+/LhUVo631MhLOnRsoEcPKOPU7rsAzBY7W+lgrKor
tvCh2+6NGCX4dkLK/NCS5nyLXTyICFVu1HM7Yy9H49TWT2PEt3ybum1tbmRohCQo6qqTu5Go21vy
HgKGbGXI/BMJZzDdA/BHdWLYWnpsJr1a7/e4ZIeVHlXtOXjZ5YjPf1wVm8AOFKPKpOlPcOW1y+mY
EDB2TbdC3aJ+RnahKkdh7Ie+gQN2GQexlUtid0xy47G8HiyGDIcL6FB6k+hkiO1NDSc/GhzJdrss
jNba9HQs87u4Yfp0z+KNNybVIGlujCrAaTpOrvPCWM66r5fOfbQ6WzuDJ1JwJzvCE81CZvfEINoz
Gt+4Kj2kTkyLI8suzV0Xlmh4sScyhkUkrhq/CLQ49ko+TAve4I6OYsp4A5UXq3y2CXl9cD5n83pZ
NTw4XmvXIvHCcgi/SsuZT5myLtzYgepnY9IF/yoqW5y20BlofFqRnPimp2UBgcNeXuSStyeYQXOB
urVHa0r2iKPtbKuDXaYR0tncjVrfabs2bk37CT6iW+wdbQ4g8tbcnH3XL4tLvlNbd0etSqf0aELj
G+F+T+pgF6V4T3daR2uLGd1c492HvVTexFak+hMcpkN0rMcTywxt5QCtNAEnBP8x38MwHsqQF6Mr
NfZGGzGiUfSNOpb35NuThkleZ+Liw5ctajvawO12bDPSnenihkeMdxzT6wACPznGwnghdMRMRerO
p4jLVLNtiH20qHTy1N0ZI1ZmP+9SluEE/z5zh6kHme0jLOztl9GO18TXlHBy4ZEnEQbfYVgOzV7Y
E++kHkdxcpcDe2dG4HL51LMbEzy4ZWTf3TJWLZ+wHNMxDwUm9I3QnZLmIlv5xzLU5+WoINw6ppcZ
ie/DlMVn3WhMD21d5FdLBNVkvIrpyJa+0Nzc9Vr8v37XjZ21A2k17xeAMtqBk7TRWRGnCcBvs7gD
g9I4TEfN3mY2QCMLFmkYf52HaTU5yAy1eqiDLJ6UUt9tpFCXrmZU6c4tm+ahFnMiSYgcWaYgHUhm
tyKZz6NmoABk/aWnNM9pmPppNfG6tzJjfTWGmjjmfgY3MDQwnjfUxlKjiGjF4xIny11mK1F42uzE
L6pOBgkfBMwQqbfWeBrhO4WLn9bqsY/c+tqVNfMfbr1+QHsqIagzC5aLOGciwgefviuqCboBmFrA
LbVITp+i0aoPh6pwJ3KaoSYRReDoGOTnNHvs2969kKOwNOkBtxhqbc+3PELhA4DXZ1xglpRceFgQ
ADTI7KBC1luXitHZotEgSriz6zb08CDlF/if3WKTMGu+L7t8vKvmuriTWZCeUZEZxY5CFK9QkzQP
s9O7yQ5Oa3piEcZwAw10QY4nRwtJ+tRkCd8kSFWIdrTwK74yvYKtWOlfe9DlMfqCWB3H2hre3IrA
vjOSvr1sIYncdGHKR9Jx9C7GBD0NgO36WRxbeWFhx6BpyhwpicybKnCjlLE3+61jAGjS8e06YLTQ
xi44ipq8H7kPinm+zKogRpMo+TLmQkrh9SZu7Q2pp0hKJKXTTTf2bANcCuozHUAvMculzS6uMLPu
RNhqhYkEyTT7r1va/3YHmZLTIvnP7cHrb/Nz9C3LvrVvG4Svv/SjQ2jZf0K8oaVCnw9QF/Pvf3cI
JT+hQ6dcHUcm3lNBB+Lfk3LzTyBU9MV00GeGRNP5xo9q6PyedHBx0kVYDa7G/75HqMTrhNxQ9Fwc
PLE/YSkR/AIAdXm52eAAnypVA3WdiUDHTMd7c2V+0SRcR+5/dz3+OpTDEgqViDMyPozkIQeAhRYE
yquABZzw3NUNlTmf9HV+Pgr9FTKaIDkJPL0rou5td64ua+TIdYZoTlGs2g1iwEIL1f6fngvKB/7n
0KIsNHOv8oM3PcBe5xyCrAnpsUzLQR6YhteSLP5J7+8DyGm9ZHSVbZKfLBfvsfGxLYaJ2aKKQpyE
+eql7k9qPAgTXO8+6b0EFWEIPKVC8VTO2YnVB36f677FOLLUm41eD4gXL0SlnzpLdP3783/fr1v/
MCB6NHrpKtPdhqv3/ip3zEDRafOBSnIj8OouvyaEBNWxwp3HkzQzSYSs8/tjvj4g7x8g1m1C5Yiz
Mzik9eEBQig1dkESsLwXiTqcSq1EsCDoDk74BCyVVz66tnGr0oQ6HE+e1xj2WRHZZNqbuHIjm8FZ
CHNq+/u/67Vd9+Hvgq6GeIUGrcX7+uGRYxY5ux3feqKvNEAZpTvvYNYK4t+Tnu5CD54HM2RqaFdF
HlwQNJsgxE3sO6Sds0evcDwhgxxXnIPrA1hr+E2LQybvJEXHYtNXZfi1XyztWNGPvRoEmci+xjQK
7Xgst0GridxrzJhv3+9P6+cXaZ1p0M/nJgvzp4y30Xa6sZ10po7OMnmmGWf7Gkm3//ujsJB9WBQ4
iqILy8zDXvvb7x+kJTVn24pN9h+WToJraU/+AkPVr0oU9gJW1SeL0Pt2+uuDC7cQMC5GfsUd+/Dg
SqAvlTNZvFFR5nhjPRBYwFTVn+ex+l9cQMUQhrGQpDYzzPen1mS0X6vaoI9oo4inIYyXKRHFZ0/f
eoU+PH32WiDbAsKv/iqqervgsanvogSXKSmtbnEWj/p07qiu2eKFZNYM53mnG7G563sgV+D/HOxD
htgtBNlvxtMh2EaDMx5W6XWHrWpDuH2OBYPSDJiWdcBW5Su6rZhJp9bvpBHQnVSiPbaKSadiNgdi
1nFPiwzpuHKDz2Yf76cRrzfLZoDGco5GQOfc3l9BfcAF0KNc8bqMjPR43RAKMhJ8x83W0oeYeGbz
pykBC588Jb949pndketm6QzqmDO9P7BoTKbKNeYSRN7RgVvjuYQ9VH7y7P9iEeWza+G5lNY6IVx/
/uYjgpKJVBQYNt6A44Dv1QxiYJ3rEhFheyDko13AgvbJQX91TQlWZrjI22Ywf3h/0Mrq9IHPY+Tl
EV7+ZYKhAtknvc4GUR80NNLv2ExlO+UU8eHvX/VfXFS+y5QY8Dd4HT5G4pLNpRbE3djp+7n3tALx
V+vU/Sfvwy9ecOaJSP/WjwRF1IcXnBZFtgaasxhbuoM4R0wHDh5Ev0Jn8Nnn+eMNpH4zeETYnEqe
ESSH768lclcKEBpRm7QxvlYxErKe1oaGyW1sRIFXt70Ona7dOaPe7pUZsWbrJVKIJKflxB5rX8Qq
21e12R/ifne9koCIf3jRf/yJjgIY4JJm+FP8eCBrZRr8iQuIsEs2JTktROBjv7+1r3LKt4vQx8Os
T92bR7m0bWUjGZKbInLXTDAQOtFA9gqj5uUJAHd02IL+PtFJPLips1UO0ltI0PqovwTMC2uhCZ4n
xq0bOvTmIaSgfqfNaL4FDlpHjSFjnWTcCKaSW3MEupAnKPqN3v32yXl8fDuorA2Dt40Vex3eux/e
DpbnOWtqeBadUlvlxvXLRNLoLa9vrPux0z91kISpekSKF6B0iIkZEVswBJuptipivh6qToMnInmF
sU9hwtimKK7o2Frd+EVaCEKcHORar/UhIv98It8+aYbhNI3HFeTHfjLchNjqpC/QlWysPlyF60ua
fPJxev36vL9j1FICaiYfjlfp7fs7VtNXZow4w4DtDRggcTk+cH7Zdooj94gipPTZ1gxY8PVmy36H
xoaFQA/XHKpMzctbHBC/v/YfK4F1U0Pcu3AZBAuKqQ+fy1bUcP3k7FACldNtZpnftZrwn7leEF3J
7K8t639EChsrb/XDBXAIXEJnoRRCgo9rPA0k2Ra825txpBExGKj8wNH3U6p5fZ83+5T6crO0ge01
qk63ZZqTp+NOn7yf4v0smAdY593gG0A5y2JM4/79fZhV2qwbDKwtIgd5pafhTdfbkKl5B05wfi4+
dEXrVGRteUykQeaNLumNHf7XbTW1ORa9xHisSAvdV1WeHsVN3W0yTbo35AXWPi7hbyhRTn5/qz6u
sexK1xQnBpGGzZvvfnjbjVUDjWuEllMz2yvt7zkDH4YIuEw/eSh+eSSLYRAAJotd0Fr8vFlXOlr+
zVCPYBi14jtu/HpfkTPmuZGufXKkn9Zyw1p1B4SyorqBybz+JW+OxKSZQWPjhl5cG9bB10NASWB1
8nH0pxhB6+8v4E/PuuE4cIB5/NbCGk7V+4MZCxQcd6Tv2rWL2MtoheVkcl9WWwWi5pOD/XxmqPHR
5uCX4n4ZK/fq7Zm5VT2pFOqdRweZkZ0aymZrkL4E5QP7X6qy5diI0uSTT8LrRvvd+8ULzSvN9hiX
NGXwh4cECSwSOa3A21O0PsbsmyEns2pAz964x8TyHKF23JObekKZ98lL9dNTw+skTL52nDGPjv1h
Q5bNVj+7EDo9MxrMrRlUAegDRNiOPX52J3+6uBwKx4IFWZFXGSvE+4ubYLOqHUFRk4WF8IeG6Vk0
Vc62qJDao4+YkOkALPz94/OKq39/bZlIrZouHcuBJd0PhccgmtwK+o6amD3aHoYW8lqjCCHfjOG+
XOmPBYzMxKzOcZnKEzIhu/M1Pu0Q6fqXT/6Wn9ZRwd8ibM6e9hGalg/PMtT3mo7owH3G0utjgCcl
z60ZSuNFYNAbONW+wuJwXtk7iLWRpxeMNPTPRDU/f88AhpPLzZqE4M3gjry/EThrpd5meQUrxrIv
WEqqU1tU5Q61y+KbbviCXS3YR+BWcAVMxjnzCwZkKPgJS9Ss5yk3968X5r890T+4ym+eEf+xe/yf
b0UXd/MadfGvP04fmSZ3j0X8zj30+ks/eqKaxOyzCiDX3Y9CAeXwTP0dFqETtM0OZe148fnlhfur
Kyqc10QIvtgu+xeKWX70b92k/NOhlqHlR/okP2db/3//z7tSoP3w7/9T9PlFieGt/dcf7zcqtHIw
NBEGSXuAqsCgN/H+URJ250JSjr/GagTR7Ew0R6fps5L5/Rr110HYtiukYDpSuw/LI8JmArWm8Ouo
0ginIV38Nta0I70a7U/W/1+eDrWsbaJ1U6b6sESFwDeZpLkPxpzBzjNGd7hCZvPpp/rnw8C6NC21
lm/rpujDYfrRIlm7tO5HvTb0LbE8PTTMDHz7m2fp4sci9/bmrF/8v5e+9bpxGLod9B9ptv3UsBZQ
QhUg9/slWnniOFPvQrpnACqEgR5E63alM9fgbLPskH1s9Y+qhB9Ht8igB73orqXjh1Um5SnsG6nf
m3kS0GnNKwOg0wxhN80F5F47OZu1uD7/56eM/p45AN9xWnLrN+hNaUJtrglsnfdwSLrky5TLMfDw
py7UJ73QmLsxsgaHP+Ha3pWW6BzcCtWn7ayfH1jBZpdOIC1YdkgfuxX2HIOYqcQ9IUtya9fhTV0B
N2Z3Y3zyvP58IEori8LIZmBiE8Xx/nRHTYtmJzLvtS4lk6m36u2QglZzpzD8pE4wnff7Pe6nvQow
HXqBa6NdOR8qBTi+Gs9rdLbMZph5s4yxlgfBxHuiyiq/jmEZM7iPUlj9zIODI8clOArPUK6YkM9w
GfDmD+vgrxthbxdlkDwFTgCVrG9s8zEfu6RgFwjRji9yXQQ+w8O03A5mPUDxIsRIbQTiEvbJepjZ
x2YN9Z/xCBrGTbPkEbDioDWeydqV0zYhvheULog8QMtEOnbolMIBbjxgXBhONmFZx8whllNlLf1J
vCzztMutVMXgL/rqkRAFU55i1g+KS+Vq0R3c5YVkdswS5YFIQhd2IZJLFyu4OZxXJFfjdmpGNcEq
c/Gqa6utDXBnDtNdyK7aVmT0dsR0Liji9CwvXwyL/fA205NsOAykaG4gcenuxq4aLduQJK45B1Uc
todVUIGkAR8F9bduLNghFi6/gzAMJZuxPpin7WBN83Dj6OliHi+FTfpCnsbD10gropeGXEXUOE3M
HnzD8NwOHo1G6eFTD/bjaoGJ1Z0NvR30KEYbcMWeYU8aF3ava0lUH9WdMCMdRSCDV923+c5ohI3Y
rZ2QJ0qp6i5wPGkBpBcB8O1mTOC8ZJnLnApaQ2doW1hVzQpnrsaixcFBZ545fFWVcWJeioWIh/xA
H628vUr0xli1b0mmBfb1WLoIZ/cI49BHdfjLuvg4N5q0BqEnExAgIVGsUWUpDKNaiO5zk9N479TN
iqUOI5LgFz0AyRc6jKlDyAQElzc+MaFlZkrfFqFT38EcxF1KFJjTI2lbgagyYNJOKl2EstiyupsM
Ynk6bUw9b76ja+mRNLJBrV2cL11TBSeDGRb9fGER+mbr+Osrs0n2doKyKcespWtF8aWNmqSswb3S
b8LzVldm5UuTQwGwjkOAMW7dYsjqu1rPzyJXT/VjMmJtfQ9irfk+zivAzjIbdepGdlgdlkau7kzy
EitMpXb2LclKEX6vJmKGzto5A0zZIMt2zkU4aOfQy+NgDyxAi25nFYnaQxWvi72DUGu5IAh5AFKU
WOH5VIXasjFqBIQTDFAHoYOuLNBjuKS4GGKcyrtIGFW/BxqkzJPODiL7IIZeN2xGi70LjArw+sdG
EdX3dip00oQXRjzb1WKueR2JsGKv0cGtnsIonQjtDs2Jrfpqi+ZFmvRpAoIGf/d+DJKh2XUuOqEv
84g+9cYgnTM4j8HP0WadTd26T+bUMm9mO9ejFzfvavu5jWtzUJssnw2jpQuUi/KuLg1XS/BTMjo9
TXQ4CygsUNV0p4Pb5SvDXe8I+9vUbTMkUKoxQfQeCSUO8lOzLOC/lqDK6LximbZOyGdeuJcRUb6F
kdgX8yvtH30Khi1yB7LL1oIItXIWWHUGS9C0MrRB6pBAWhsJag8fD9wom6zKaLJLsjini57YE9RR
8Otcv8uqePKlFZBMkKwhBZClyCtoSX5XXgFMLPPMyrFnn02VDSZyjTrIWVkY5xlrAkL1moYQ0yFL
wZIQkkD23XTbTmtywlRYvC6xViJGxdjIZwhkvnKA0w/DDdZEIhjAs5K7HeYy9N3XlAbyLMiJRssM
YEygnSq8wGqi07Ak3qGdR1NjmSf0AZw3mDi31MiCSNuAXIj4NSNCFVZ+DniVpd3Ai3pbrHESRDky
M0HIHDzoa9xEn+kDRc+aQeFEIvkWyTWZIkKM9dVe4yoqomFT33hNseh7fID0e9T8UHL7oEpaCcT8
yGTusnHWKAzLRSSEv6spjnGFYYcIEefftQj0H2YEf0+RWFM1RFPUT7SDsLGh/iwPq9cEjsgWq1jb
APWSalLvd2paQzuSNb/DWpM8kABlXwyNdI8kJwiTEcTMVn3oyP8w1iSQaCITBOjh+MwKRVAI8jlX
+XzmABEm/4+9M1mOG8my6K+U5R4ywDEvehOIkfMgSiQ3MI6YB8fs+Po+oLK6RKZStOp1mtWirEok
GAHA3d97956LDBtf9ECuyKjIgYUwRNrIFC3BI4Tg4suDCMQco9aXcJIkp0G0Ul0PaldYJU5TnIJA
HhzCSEikWCJOvLe4Ez400SfFWwxK/haJUrsdzub0LSoF2Sq+3vItQsVc0lT0uR2P57eIFWVb4rVP
yF1ptWG8zrkDI6P/BHRJ+SOk5S2vBR4fmNi3GJfSZ/LBQitJM/K8Ju5XM7ukv1BLpyfzLRDGeguH
mZacGPUWGYM+DUcDpz3WQrQexMo0S8JM/hY2o89j/diMNhE0sbHE0XSNKh4cryGkhu44gTWmKm0y
seWifcMOQLJN9JZyw79eEm+8FlhPVlT9SfyWiVO85eNILQS3/ZaaM4Yl3iq4/AW8vrwbaWeI2r4y
22Saf/QX/ild/7A5O/+9mid4qF/+9e2leX75Wc2z/MyfhasQX5ZTossEickPGgjOrn8WrsL+wpSS
shF0xdIM4Yf+HXLofiH0S0fzQguOgeJSGf2nbvXQABmIGmgfEeD3X2l5rKXE+rk20jnGCooE4VBY
EjNLmf5zocDcXIw2gkpiZzR7cZDyX0M4F3c2oJ+jgdPUfQ1RADtMY4pNHZPolPiZCXQ38oqHykiP
MBmBBtK0CnhNiit+VcD1OXfqznqwvEoc954OuN5LqFoh+Qo5s5Yq75azgHae9nQZ1xlklu+km5Mm
POE0qTg4SULGzH3D7vW9l+RWB2mldnFv2Y+QRLUHi7jfcFUbI/j3bA7s5VSd54M6YPsb13jvk5uf
buovSsi3If+774lRo0UNY/mM7Shal1L254JKpTmAWPPVpnsJqIyFr83lNO7svgkDK8oL8oqNAhqu
XcpkFTv9kw2DHjsFsqyF3xlN11qSGjq1nxgwgWfEcDXD1CzpIafY5+ock6W+YD0IvQlXBiGnmzKz
5k/a8L/8HKTbWPg7aVszrn7/OcyhZa8bq1dQDPFVEYYvsZmpXQ5GfpU7GonaUfXc1CAH3BI+UjTE
zpVfTBw/FcuUcus0IALYeAzzcDgKwYAANtNPiPYRBy+Km+OsHKwLlDPpITLAcPz+Jix/24d7gH6I
jg3DF93COPr+b29MPTdbP3pFElPARfCsEy8CKq66QZwsMs9PCvcP7WjmB4BqHJyw3FPuKvK599eb
xzxRKMZeejPH32TfxPlsbGAVdPuuKvPjcByZ4tEwCkbMllM6FT/W1HdNpp/7Fuby8r3/wD7FiI7I
Et8hOrcPN6tI2wmjavWSzDlQcy21C3T/bSqfCScVr3Mewo8FnXRwQGEmG4kf5hG5XFwHc2Krh9GQ
8YC3o/BO8kmc26WL4refc3m/RBdt5oySeW3pXS3YgrXkGEmBU24qw9W+2VW9JbDRzdeJGEg8ypDW
3/kphIohHbxqCx+keqDYlF81aAMZSkCv/iT7cMlxff/hCd6goYa9E/WWbesfPjwapyqK4+7JHBjn
QGBw1JHS3PG24aSAnU1PSFswE/011mF7UuROeFdqI2zPci93cDDFYGwnNMbGKhsrddZ3KMBWjar7
7xysOjA+sFC3k00wqdfa3yasXWf8T6BcYmnBDeyrQ1nHzSmTq+Tr5HmX2IncT5oJf3mgl4AQ6k1e
RRol6OLeP2C8IlU0NPZjLbG12SGouzyDnGpETI/qFOvP798f82ObZAkk4T/Mc9hVeKg/9NtkyizL
VPKx7/zplrRGewPBjPNi3hXpoS988WBmvrsfNJCXXVgrUKTtlRjKulmJgVUJWf5wUlGcF+hpSmff
GmUGptWytF1e+O5B02mzBbRPOqaimU+uhxLtZYIP7CtNWMgysovGr8YEsJouw5WOEdVaDWUngkYz
BxPoSnPkm0n/yutvnNsOOA7g6f5n3c2/PlmIJBHWIpclYtf62ByD/2FNFH9Pox8O6yxqdFx7NvAj
wtCOKVNWLdvLJ1/9L755tB64OJgcO+hoPgzU4iRxO7uennDGeQc/A5gqcjda21nof7Zq/WVH53Vh
leQOoy/nvfnQ+mOvLuj9tU/KH26J4QDOW3cthL+SidZM9l7gROO8z6AKkABO5sp90qTZqYJIN33y
p3yQeLCA8ljzrOk2cz12z6X7/vOmCbqa8CrhP2Jd1u8yNRfdikC15kKkTTkC8KjxQcaTcm/ScNTN
pTmFo7Nsx1sgTPCP8lGeT2Zf5WtD72ce0Kl8IQKFVk5O7lqHpTfs9wPjXljEDSWPCBOzXuVmnOIm
CUOHSxZu88mdfOslvluUUQkRJ0zKNO1cJNAfXlo9mT3EUA6EFFFF8JGWTJi2mUFXCv98UF0HIMYD
qs1+6hmbmhfnhabS0qsn1HrtRlh5ZAPWe1UnlCRzNXUbA4cJjMrSKB8YuoIkwL6FmU4jFmcF6/ga
B0x7RjS8dYvYa/gGU0ucl+VMwmmmzV9LUN2hTC4zfNYaxQY02FVSeXwJehe59CLDqtwLFFR3Wd43
xsaijNPrzj527BjqWE39YORQolfGkE5LblAKRDyiw0SFbnbt2i8G+7MZqPjrU8qEFxuDxZeAiGMB
y/38aJhDR1UaiYdGxPqdReuzBJkIbAwjaEGh3paqcdcGuZHHeFOngxtPZKXOaX6UwtIiIdVb+itj
HgYYtL+7GMGvJABDDI5dTHuhNrEPTpHTH9MC7qOVRhDE5dti+k/B88eyE/99wbN6KZN3aJPln/+o
dcwvnCuZtPBieD7r6iK+/FHq6GRlMfImxIozJ3NvxhL/qXVIbWfUxIjAYjzN6J0X6s9aB7sDisMF
Cch8z2AN9v6bGZ35QRtPnQM7hc3Whhmow1PxPzx0QmXhAE+e+XpsT8lusBtISivDlFh77DKDUuvB
5A+GeKZTxtiLgd9mCMfqZcRwt5wj2unJKnCTreKxJWDIrJuqD+wphM3eLn3GINdSmCZjKUHKylkK
4iU9HL7Itoxl0l16xtdusp2z2CTcd5ON0ZzD3vckYUFTA8557HtiKLLRQk/GhWs30Ed+5X6GTVgF
NqBQ+kR2PlbHFeeSacWbE/UHt8VJdJFKOlAs9mkG3dOJSIF0tdiDJevq8XcRR1kPwwiH/FGLfInl
pwG3R6QF+ZfQwQlYNGgqoBzij8e4aqljCPOsJBy8sLaRi5y8SjdJr/rUVs6GX0HbrZcCyltkTGm8
laYlv1qlwRxCWk14E9LDYiRhT4SoyNy2OEK0TXvNKLbWAnpTKqcfTtDeikJzfEhk0whgBkZjbkAx
lTDn5jkHi2u1Bv5vUvrIVukjc22zBshdrEES2EzoM2O+gn7yzomdxtVm2KFHAkVop/22rV356GfC
nejotIJyK6OIC7S6r7910iwqmsKGvvjKh8ja2KRZnzETS70gIj/URibMMQjTLgiVwMW7qjZsqq3Y
CY8z09bULMPd+szP7lPZj1gyRf9CpI/Ij+0mld058RUp6Spiaai6Gqmg9LgHt9v3Q4E13pxHoNRl
qOspuQ+WItGjj121NnpKn13p9eHrkqAodhPf6C3JC50NdDsu7ivbHhNJnzjFel7r0p1uxqnN8lWb
umay6wjAhhzBYSPbZkRGMokYWBbpYQ/FhT25YbmJKz+9W85l6EkzZMarPh5G2odtZ94DCnAfUmEb
9m6aTXmBmIuKVHRsFKvUR4q7xN1A25VkXhTrIhmcE2+wwQXpEPrQkBEI3KDF4xSNnCOrXEh1b7lE
vWuG51EBfzkw3S2Yus5bOUJ6T3pYFvBHxv66xwPtb5G2Re6qKjJAw/k0ec/p0FrfU3pzcyAaUtNW
nErjR93otTMZDaFOTGc0ZStzwPoY+INR3g6zMG8zid2SaYbm6adaPZn4DJPwlcS6+Nga8ui5lEpc
dWwiD3TXQwDS4NweUR6Zr0leN3eiH+RRmzTWDaeI8k43VSv3ZjpEBm9NDJqzspG5bxq/nI50p9UY
NRKSU9DF1yPlrTuSG3kueR9H7NNVcudWjtK2pHzQCkjY8aCDRzqxHtUw9IQUjPBLVq6ekl8MzYMf
JSd7JqPLkf0QQA2oycX1yT5yoxzKjWmb7jq1jfwiabDVr0cipuJ1TTf9sYq94db0ku4GznN0Hfd+
Uqxl3IChCD3Vvzhvt7ozZHsWFaO44O6WPDpGdyjiunlsUjzQazFZzaOWSj5Uk6SjwaNhMuMDDaL5
QPdc+yVSJuSiuKl4weOa9C4YIIlx35lVd9yJFgJfjFBSp0EZhS5/cOT62wwURQKFpu+/JnpHiJSj
tSZ0w6kBbNEC2/fXRpo6DdhJb+LL07pOnXvdZBYUaSwL+abnRBJHwUDSdnJR4nQjhKbKzlvdSfqV
m5MwQsnaNo8cRV1npdk14EytwlO8naOoOPXJ/nNOsIszHbLqhsA82ATpFYTOytjaipbqzqlirT+Y
aJMAQlS1YW4AKgiZBn1eZdMG7ecPeaS3bQZBRF0YGc5NYdSVz5+VGo68gaaInQp3VnzA4k3yiGwH
P2Yw4Xnxjue/Mb7XmjAUh3NP3JmywRZKDdT0e9+yqguoBLi1Mo808aDqgEHA18z787h2mGmRi6vV
bAoaMIdSE3Ipl4buIYp0DCKzLaGYhGSgRpCqYXLAyc/qm0SY+n2EAeqbyAk44FHnZQkFQTqjq+Iz
ttyETBJykowTEQ/22T9HpE4dnv/nD9qyvzsjIWpKHt9rmd5+4scxibYvVkaEowuwjQbPohj/cUwy
jC8uGiVkcR7nKKSQlIn/9nfCjeNMpRs6pGTMO5bDifrPY5IGQZkTlGXSLRE0ky16zB+0S7/TMr2v
VXFZsILYeBN8HHt4Ij8aFWtUU4YSJMQ4Q2NctlN339IEQa/iiU8aXDRO3zV5uBbqFN+mSFzk84Ka
/H0Z0FIJqSZiR1sKYwwz8FJHqhaiggoO/F0ZTjYBYGNLAF3vnOlDHm9qZxqv3SIsH2pULGeVPkYI
0uPi4CFd2A+QfBlQU8DnsXjxNYdcnHr6nlS+edT2rXaR9KJbW5xHL7I8tO5MFXkAN6qz2NCgpE+2
v2nt4UU1A0put/PUKvRn3NxObfKFWMUSJg+plqVe8xJniZkZztuiuxiE7F5CXrBmRevl0SOCfJf4
FhzplhAbayJjawBTE1ZyAA8BsSpoUAVtwrIvn5VXkNyIHpbduqlNjGWJvG6kq9J1jXkr3oDQcclx
K7roZY6yeVqbU5RsY9FWa3j2GBpXCdGOWtNdF5qvZcbG/UGPZ1xuxsDkqx9sebO3LUjzOoxduPMD
MTAAXVwSlkaOGHlDbuuYRsMKlr1pnxNr6F8M4L+eyFNzGdj19E0CUrXNByaqxrSklAGl8liUSbzp
oIxWbafd+aFywESF1XPvVMmVgarWC7CgD9Z6MNoB5t6o7PuOA7Z/yOvCpt6MaTFy2GYVPbJj071V
FRTgFfCHeWCsrE9HvdY40dZonHA/wxC5aasRCPBIPopzZM3LfmMwcFQri9wk+jc+I/+VMvTku6ja
tDvS2kwtmHo8vkTDFK5/VNXUpSsEhQDtOaD19gbyLGIEnwuToNjYoIQJy7SrbY2O4sjtgdvDNqBL
scrmpsTbUSnA/dLpvqYADpDY+ApmcKL3zqs3eZUiwnnIuRojtwm9QbyszRa0m5UxIz7hmNDixDWV
zn5WZa75nWSVuAp8I3GBdiF5fRngIBRQVXLxTFK9Nu98t/W/d8zx0XwIPwbukYLiDwbf04ZVFTf+
0TwmyyzUtUKov0NitxQjy5NbmaJ6wnObn5PmRLoFsuZJ4i/CVMKmXhnLv+7k85w5Rkx6e4jYSCvJ
dlqPS7tgLRpLDltUyqqLLhnmcni7ZzFSdfuSUT7Fa72Lxzsr13AvkVYxHdUiz+aN6UB6WHmtAxUi
1nJDYqnuy/hI2qqp9m7XMelMzexWNTFVR24aCCLYhPlyAG3oZJhkKALQNWX6CHskYS7UhG50adqp
98QzQYJL3UJrCIx8yFg93NQDDYxU5bGJNcRmncgEODWrbJJNBrYHUmzjFHfZrGvXInUzb01xZxGi
bhEdAvgkBwGeTgjr/YpnZjWqaLzk6ExWfZI4RFN2ecNRXVlm9y2t+v6G2BDhHsCsdPaKlQtefAsz
ZVhNEGf2pYNOf1VNevtSOgbjfxxs/aYs/V7tu2IgS0arLDRqps4x4kInrf3ZNdsGolo1kBcWVyVH
0ljTtIsIHMqtPpGAemumvvk8GXb/ZORdftWEMakhFYViSn0xJET76W5IjToUkbUNeSkKRXhW0fak
5W2kctqLsB5nZ9XWuIk3hl0k877qo+YKfqRHoqHBwIgkqzp6zcwiSjbM+AkBnRtZT+seQUq2IWeG
NGe9mKr+XLfUzPsCooWRQLkENHj0beNtE4My2YiRxLiAmF1XHCGlAPkukZ/NGwKDwUn7nY0YiNMe
wsCckRtxKf6wiyg5ScOT5fIiCQ7SJ0qqhNMncbXOZi518kZnmj7aV2E20dMCyYFwzLmKUmLyh+Ms
AYu/qSJzvPUSKWD+Zg1yGAQGIZp3wQRuBUyg9b63ma1IJMZ9hv+9Yh0gBwPvO2BOQrqaCJsoCbKq
O819u4juK3IXuxevMcriVQ7lPD3SfEtBWgkpIZjlhjE2V346Wd4lSlakXYGwy1zRIRhQn2+Qk+rj
ta+NUXKmyoQO22p0QxpcZdEKhC92GJdDHXgQ95HmyLbSzF3fqHQ853s2tEPhaVUSr3QHlPDK5PeH
+zjRsv44ipXFR5osxp74n0QUmq8pyTEF0k7HAVnddgOYHgxntnK3lTTJpl2l5D8liNN6Y5briAPm
0m9zZXsz+rrCETtneuF9c5VKWxbnKJVXtbQgO3hKiBnFMQzKHWwUUphgWQ0sJV0I4sTiWUuOosSo
nb2d4+240KBykWk3isowqPW9/ha2NQx56mOO7SEUeiOIwoQgTSVpIgdOBaMRLVg5SuuK+JTK2pdZ
0zNQYKxAzVSAKgd4yEDL/65ap0Mr3PjMS7B8NzJ9mgfq3q91j6zylI7vVJzadm3INbJXBZhvGis3
PqlbbugOE3wR3uiZmIc1Xokh3onUrgr+elq4m0wrxvNxVCbsJto58Snr7zi+dEQhp+shixDBjJlu
nkwx6+sxkLlxWLdZbAq+IWcqr4ge0rqjOA6dp5oYKkX9AfZ6s8SWu+sOUF9/0StTPNokP/SvBN2F
8YNlGUV/avW5jE4qh+nwIdPLIiV7Sfe7OBhZRhF4qlJJGgNDDdFyQ/WCjCSIrWi2jvRZPU82RrNp
WuIZ0qQ4QzrCcYFTCgJjBl4+Ukh/tvd9XscwIIoWp2ClkjSwIFzh7VHVWoV2tLet6WvKCPBuzCRT
g7CwCZqc82QTEUl2xplherUrPScEiWWLiGWt3VqlPvMmc0oqmqk8b7Ii3gq6QjVSH+BUhlZbm2EY
5QHVbr6bKKRXBDvbpCuR0zqAdvxWkkZkrHrkZWuP4LlAtBBulN0liGAtWzstjcnbNWLCGkvIztr3
7DPIKSvkNu4eqeF4gtiNlLTWfa5VNuzjDtGTS7xikEVhvZUoyAgwnp7nXut2jsiBI4TUVKux6r/L
lLBJf8pG1EmxsW9IY7wFNg7PMSNgfcVnjZ01+TWEqLW58OlszIJNToBUXwH1HFdADOWWELy9lUcQ
x1ynU+sW0REPdK2bQO56oH6h5edb3Z21Jz90HnlM2ovJQg9odi5KysbqT9FU0icQS3Ld5OXNJjb7
+UJVyL5Y+eojieppZ9id9hRZTLzjqVvT6KP9Mpvaeegg8KklWXhoypvrwekr7GhuTwJRpKPD9Nr4
tS+tHmcmmPOVXlrpOiLr/qybGi0QVv4ta/JwNU4acOB21K/qUBvWSxv1IJtoCfEri2uCU6EIGp48
7bq0OZS5zeGnANGfKtKcY528U8ZsbJJVWB+plifG1K3GZDaiJydGJ66nzo/wj9H3AOtuB9xOOmgq
krdNUh81evc1C0uIiRyXH/Mez8bKGccOXtMiTUS4d5W5ZX/WEmV2RvcmD+yBmCzOwWutLhOSrmjC
7txEV9/ycJrlNvate5sD7QpJ73QoSzNaGjPIn9YenAiMw5rnPPTEXF+YE5u467f2qTOLYoee5Js7
NcWdgr9KRBe54Pnk0lMtZPUsfUH3qu2qI0Fi06GM82tfAoqMx5LzXkeeBVP0sdwAhvVpfCUWzR98
IjcYgrHnWXVcvYBid9INGI/mVbQiOVSWCNd0UCsyKqORHIQ2I8d9Avi+9mut69cMObKMlyztXubC
69cl8mHG/BxGEY3eppntUsnk9CqzzD7YDHXTVWeO+kZ0qn9Nmf5HP5wU/ww9/kBO9LuK/jp5aZqH
f528VOXLz0Kvtx/7U+m1UJZcOEWYiYAVCLrS/67rNcP8Yi6+OzRdeDgZZaAE+LOw978wL1mqd8rf
Bd5DNf5/0w/Gp8uohBEI8rFFOfb/rupRdi0zD93GHMH4g7/vg5wCXjKymdk79LlvPCja52QGdsQ7
oF6tPpE1vC/q3y6FYsMEEuBS0tNM+FDUG0YqpZwODcKyYMQVs1jZvc/msPySn8ewfB4u4qJbw6Fk
44d6fxFRU3DPBIrT+JzXiM/HzdKz/OQi71shf34SH+0JggkdCc6HiwAJXDp644E/hmgfrEn7Spjj
5WTJ8Eev7G+1Ph+/M5zKRAzCEYBpg7jhoz+aDAZ2HrS4KQiaRS+WI9ivs6pd//TUXvz4fn6WFP36
Mh7tDbK2GIF9+ECdM/qAVOtDEnbm1z5Gu8awpdv//iLLL/n51vB9kWAA6AqPGp9l8eP9PNtN/bmf
1GjtkSupXc9Kjj+BU1vOodnQD8qs5SfCsL9+Kmcx8KFtAZGAlvGDUEu0fsNp0dzj5ihoGi11RN18
xmz61afi1XYXnSQjRPuD78ftKtrLhUmAsZVxyJfhCgPpSB9IhzjdZJ/dqd9fju7Y+y8RQeE8zJqx
1wrf3uoMZYKuLrpzwMHWlnVE/hhn/+3z9xetBjcNVzDGZOSNNMiX9uLPN23GztJXU7nP1VjeV1JP
Hut+jjgkcvQmkzgxFKjvwssuJofh4rrVETWjWx79Bz3yonmtLBv4ZVTm7l1dAKBlq58SHL4qDi9I
UyFeh5TT+a4tZEEkbBu3+77K9OEB3KGtXTYTR6t93rbS2Pz+Yfz4CiOAYcXDOrp4DHmLPyhvOp8Y
skT2BLm29o5issEy4Fl79KPJJ9rKv94xurI2a/ziuaOvufz/P0lEQ5Tbek7KVBlRoGhMPQIqOVqJ
VUVAXDfX03+5OC2fjMvoAlkxrJaPT30uldHWUbMvE/KP5nFQO8+bxn2uT9nX33+Hf32/uBIGSoBl
wkWQ9+FZnNI2daJe7p15niGUVhqpHcnw42zxt0/gLy6yLOPsgGwbbAofbhRzb0xbYbU3J7xplgtJ
IxkLY/v7T/KLpwGEEZwcvG00yj8uTcJMNKN3i/3QVXWQTURipFGEX0Da8hP94i+vxAVsWvY6i9Ly
cX96GuwIX602VfuU6NaT1ACwS2RMvcnH2PzE6/mrLw7HFVLVxQPJqvv+SrhbBMVYsVdCA+9HUBYF
QNx/sqf/6uMIjNc2vAt23o8gPdD7Um/dbE+UZondyWl3cWewj5A6ffH7W/TLj8P5ZAG7QFv5+HHG
IqIuVvkearbaVSOH4cYqPmO6LVvQ+y1q+SRAexb/twcu7P135uhzRS8v3VcuNOc6V6c1Td7TsRDO
FYBu9WzUU33/+8/1y0sywOEUYSLp95C5/PxAxHpkCxLX9+Sbx0EaxeVWH41iDw+l3CvV1QQmaEX1
yUvFeesvn5QDKS0fDqVsW0xa3l/Wdfsuspp81xKTgprFGfWntkqQmrS8bMS3ZQPig051YuX3dXdn
UjU+4vVE8YUDrCXElmPlWV2V47kaM6bSoVM1R87kNLdIHdOSeBcElKuYv5/WFvyh7ZAbs7eJs9ZH
P9r4SUOILiaEyzYWFjETbtNfpEM1JFsjR5dx5SQl7Xqcfzr4wrlBPeeHAkMbHqkhfrBhVOhXgmpK
BQxRHSuAhR2ei8ZIXxMb2yBp3Xzd0J61iqQTra63g2h1OFHZuNfnbknAm2L9VBe97m7ApXdR4BrF
eGSKmfrb8Poi2rRFOGxIQJ6Sw0DUxhmuhvDOIf6bxokxiEM5ZeGrtOzW2k1Zp25z4jiJk84zYEeO
TIEvlqQQhm1PWkZhJ262jSJjyMgl1AmgqDpA3sJFch1U5QSxOSomKfcwVgCR17LxmyCK3SVChbY0
fTGpWMRBKJMJns1M/BCoMAmiR+EkAtyXPcab0J2t20Fn910zFS5e41ZlZw3LWR6EZhdeS0nmQhAl
dEDwbmQSctpkPGP9he2ct85wp0dGPW8MS0xgwzv6cASmq2dN1Y1B36dNmULERQjnkD7ecccsJQvU
WMHTDmXZOfuIUPQSaOViVS41m8B6iKOKQAqnv/PHrHvEu0kkTmVFOk3NuRm+psqtruKaCKZVN8KR
N/dy0lSy7sRoxPDYE9s7Gdw0SfeqLbLL2aoq83SOR2zysWFUu8abciOYmazvmlp+dbQqD/eeYs+r
ZVfrW2mPzriqhxZ3JqGAAzmWo7oCbhM1dFpK84hgkeybsr35Po8K49Sbpui74dP92VhammGvkoWN
RKgvi6+R02kM12fp3hbKq/o1VghozL3qKGdqF/XzVqRMTnkgu/ZRYR4c1lNs5Mma0j4BcZ3az22X
kEjjkxQwBygs6+I4LTJe8cIm14bGxpS/klDIstbmOVnwaVfEDzNaEQPvrR0mN7XW8m3PxPXQl+m6
jMRCBnTXeGpNbL0UlORvMw0ippslpYX2PZY6fEpi9CDA6/Np5Ary/GShKJCiUi4tfGOa1ohvtR3n
oUhbEyKtfYMsFhnrsHeR21aTpD0WNZ2atx75LfekkCAfYaiF84Y1rd3EwPNyQkYS3bicwXLr69hz
mu8O8PRq70xVEzK6zL1vuSymGqybmq2tb819vHGGzP+meh3ltylxYRMDoBMnb+Np68jqyYsbsL4S
FLdvMH1J3R7zuozj4imbVHKdJ7NNlMbIi35G36+A5ugU1iuEfEjyWGzpe85F3Sjs1rYEQsa9YFZL
vh2YRDNjKUnsMnxy2iRyAoU4eFjpXZXn29ppgSjmIgc27qKNYS5ciekJCnA3bWti1RH1KqGSoAkj
TJsyZhL9DdUy5pp1XRD4Qzjo0KXhSahMJqQqioWzagzDiOHItN2PHfif3ssfeCB+2kr/AocBfJAl
5cO/tg9t9a73svzYn5KKLyDZloM3pN/FLrd0A/402dlfaJ9QjNItoIniYlT+v9aLYS+pekv3BTQF
fJiflKf+F0oFtKIoMZbmwsKU+S96L4g7lhL0PwcOxB60f2njODAmTfx7H89POQEMBo3xwCUrLTA6
AEhnNArNl05zmbrmqPGsuSQbs/SdXTFk4q6M0q0cYo5BuOpFMfnIIxV5E2G38V1IIkvAC/BkOqFG
7bvHcxijGMuZ0uF53TrKT/awN5BvqggyYYjHoSOOKiitm6bpjshDQfgo4mQD3VXuewx/x8w9r2Mm
zegJh3odRvjNK/xpHUEvOhLChoXuFPESo1mjHs+9weqDytc0mvxJXnIPu6umwtIA4+FSKfU9LPEO
a8Q+S3db0NrYOiTAfvfJMMIgUp4og+Z6wTx2zVBS3BZTi0yKtzgQknjWuTUn2GMAEkO9vSmG1D4f
O2EecigEvKrFa5G7/iaUY3uhk+3zamvJPcLMfC1Isl+3VZYeRMKKVXDR89TvrePSG7NLunMGUjez
CUq/HW4StyA6oUeWd4QZBpbwgo+5wgGuBTKyL8liWavaufc50TxjbXRJKMHkNa5LQP6XaiqHaC1b
KzzxxFQbXNWaT+lJmae+q5fVZoxSZ4vo0XuVsUGwN239bGN3Lrh0HwD3XeW1iLVoQbcXESrV77kM
TW/VJ7O6qGRenJm8FWjVCtR/duSahxbDhrxo56k8TRr31e/yBI0wX+FAv3dUB2X7LiH3VFFwRjAe
JzsncqPRDJCKOkHfDkx8zHJ0AlKgDWSDUeHjsyDm6pGgt3CttVI/rwuztYJuyIXxVeqRfjY07iXE
E2tDllQiAycnFxYjGgaBLppwkxF6clIlc7OpUrPsEFNMxRFcUud88LkbJC3WG/bO+Txs6jNL6KAr
0alNWLRM7B5sT0dz5H5zx1KAIcTpvasMaz9UjMwZ26otfLT7Io9xQ+t60E1z8j1h0rmeq9Jfpehx
at3eydk21yF9fGDC87lCRH0EJGUT8U/M6BKhB7OpvjwLR+vEyvSTNGNgzQ7AkffWlelpNBebyEuO
y15gzvAcot6iTf9WREVAL0qNxoFBFjHgec8N5rixG9AG8tR1s3NzcPE9DYGX4Vot2q8u2luKmmXQ
JZDxDdMZMp2gcw6deTVU19JudvWgiAl5ysx5MylSpnKChu20veqz/jwcQpr/csdy1G8bk6lvKI7z
xlrpKjyNzHJxxk6rWjV4w8SGdu6w8WdvnyQEDjNpCZjVc1c1/9gjNOfAreIoPh3nBDXTrxC7IbON
gMacgfLRPKSEZh8Nlj1f2DHXjVMQH6TBuBvp5vU1r82JkV7gJVp5+n2SeTexXgbmbO+UlwS43g/o
Mlf+XB5Ul54L/Ll15gaqwU5iEZ+XvFqsKu5kwHA1EyTKwJFXBu6fIpU7q3Jxl4bNJozdGzcPF2hC
YbPOtfehLoyTOEUmPGXJK1v0RZ7W7WpOXS/odXlby/GZiEOi7nkbD8Lqj/FxrfspPytl+0BU287Q
YOt3pvEImmCKTnPohcR3cSpUaRnml3ScwjXBPgyrqAADuJg7hoUJhENRMxLrAtJIkujQlnNjblNm
YWuED/FxW8RKw9ecNtFN5GNUA6exjWQWdHG21nQS4dv8Osril0TTH2k/Ll4WL7ss5jGYEU7Asps3
5GsTMPC/7J3JbuNamq3f5c5ZYN9MRVG9ZMudbE8IO+xg325ubpJPX5+yMoG6CdwL1LwmiYMTEXkc
Ept/r3+tb7GZe7LnWPxYS0/+TY+f+irOGLtM7ZKnY2NFcRkQdxz1YDw78VyszVbrdwRM8bTCWt0n
SWu8kfGjSYl6vnetqUfWeH2MZ2cJnuo8Fxk4nuWr6EVwZpO0SWJzCL3BXKK+FQaMoju1xrGZUPTn
lGrQ0Mn8d/q2IDCU+bQH9UUSeNRPeH+zQ2q1kF1Z4Ic449tTbDKOpmUQ5S1NI9TOG6V6LLtxzfGv
CHtQo6eOTd5DXHM80tJXj8AFxQLDrauajV18ZY0VOmny7GU43r1G/8VCt0vcmIqcBl212MK54K1i
udMxIdcVaUX3xzDMs1/IP9WUCezRdhMWTXFlyvrTaUAQlJ1TmWQgPcqiPTT5wGthKozVstht1BWB
HlUs8nEVU4EQzJjmS4sqaUuaCn9KbcGOaP/AyCk25VAfJp1exVGV/tZp6p+gp7qt6PWNRw9m5dgh
M58MaxAceVxd5ip76Dr9zuKlfWisSXPQsxV37ZpUG1iRN2N6W9A7GRI7VogEvN7vobf7xSa85haM
6oSniJHXzqNBTjtH+8i0emsVHrOrudw8v9jm2gdtFDvZqbPHcj7RqCWr7zWVXB3QmadV43hbqdfX
vhw3djPtl4RcWma6oe2Nj8nQPliJPGYt5Kgsr789j8135ouzueh7KSjcps17rsszXT6vcZe+x7Z2
wJJ+KLh4m5QQ2JAfazcIZW2w+0z0z7hPL27V7nH/hJV3Xjx5y2btYGrWiwZ9jRiediEZ+ruMz53w
0o0x3s31IJwgV9l/3dhh+4kJw/yyZbGmy8Cg+xDI6OQ8g4l7n8Xfyit3OJjOLrWIQQ/20dLzS1Ma
uzbugbD42WMuScbJ9DEwbftO5PdXzqxze5t418SwwRB0Tq0jLJGcb/4POvY+aZ3IFO06b1sOccbC
R66IbsDq80OLrx36pmNFs2mcyYNuu0rT9r6OAQZeAa14q9wAxcxFlopbOiVHa77NKt36VbKZyMXj
5i5Xua7aAyockmUyPo1dsBuX6TqmIwyvoI5kHPxws65TgfmlBLCAU2ve49jmCKm0H7dtKaQLNnxg
ZHWacC7TfYPHwF/8bd3PULy0te6+AI366lN9a+XaeuFxkehZx43XX2JdstgfniB8hp5VhrXW7ecR
WxgmU1jemCMt2sZ0I8SzfsbAX1MuhhVO/JKTvoCveseQvpHdvLMLZ+O0y5pzd0kxRbPWyy04sj0H
XB9tRq9CHJbBti8tvl7W/0Eh1xSw8oiyT5AlTrNOeZJuJFfpyVeUO21dqY+lkuvKLdF1x8o7TkID
6OMF82Gofvgq94XJZ0KYZJLVmVtrNYm708Y+uPfzbzAia3Rgs2vlXd2x6kNPKjbo0kGv6zj1ZWg6
qfmU4FDgmxBPHQPGOIyPWsrrcDLWTqr2/ZJSsKhTBQX31JictavkSlniebIwnTQDvqjsXgQi6k6u
bXsad4uw34NgrF/G2q4jyxHBMcCCunJHHVvOpDnAkbJ3o3mBCHMZWuu5aaa1M5obTCZXOhuPwD5O
3qBwVJhMmnawtntxQEZZuUl3tXvzCQLqbjKzT1g+j4OsNlpwMpW2Thd9a2awI/nsS1ucKuW/gKIY
N3Bxf+4P8k1lYxX2mnFbOgEdHsNrV5s0wxbAJ1BBitYLVjpv6yCNo963V8olqT0OG2++4dMlY2KX
mzpz5Fb4h5KGOL/LdqNMcfWBCItmBwlEpxiRLu5IC8w/Sf/NKT7bMqKnXEo27W2mfKut6sOY/U+z
nOKDgxkMjZVHAD4tsq03q66jLHD37MD53greFTwXxjtcFn2SN0ZWUFrnxV8DPaFyLC8Wxa5MJfAm
Muq7RBRbaiPwwuHiqqz4YieXOPusGwYR+6EsxHastb0jug+BblmVNkIP/NZW/wTGtynwaOLEWBGr
i6CtR05DSGoBJdTpPWBmkjkx2gPPmK/OtehKnCOsgldsRi+eWvZ1hm3JzbYcV3eTJdeJCfwWRk9Y
tWD3ay3eZg1vjdyOyLO51Il68Xaw73G3+MnrPvPKn0PUcW+z2E+WX1mRQ/4IG4m/iT1r1SVziGvM
2Oc6sqHnUaHgbrBdrTI6OUOaW986BIhs9naBaN7SHGueVn6jh4S28SU8+3G2vW8j+VPq93KatCNV
lx+kcbMa88uh1FPW1kvWF+mmAtFnozdS9kIz7mSLbtUA/PtMYyP+8JOOF2jt552GPY96uZ4DZGY2
zYoA3nNPQuwthUh4/3fJfBYTxchDhlTYuwPNOQTw7lWjxYqeUIsFn7PwmIBBaBffmmO9K57P9KHi
QoWkxiXpjhGQrUdztr6riQq8CVu7MeFGJM51CJS4mR2VlkQDb7le/OT3d2lMtYQGK8lQ237Jrs7M
Ks1sswtF1pRdaoceo3vo1vD/ClSzuP/BnxiCj1kFk382XfNS2nYkoCiEfIreStebLW/+COHzlPAq
fcwDjnmmoRVnsjz5pQ36AMXRAajdlGjV0VjmksBiTsr4wglX24x1YO2lKpzncjDFJvDr9H1wveIz
hmBFUTb5zcw2xcnF88mGVls+tWToQjWOSJegps8scYMdDoamCQ0TgZIyNeVuqLHVTjR9lWptafIO
9/Cyqlkb1WL/Hdu0JZyX1+pS5JZ8SJxeK0Jn8bFz1k3nLqtESDxNiYHbdm3Qa99EBEBb49Qw36pu
WxeabAKaoCdJ1+xQJM5bpVdkq3xnTPqt1s7aOXaTbJtNATT4Gp/9lOXMHQuj92OrxqLCcKg8Gp7j
7BJkFvQqTxv2Q08h5ihG0plFmRoH3+wp4x3oZsBJvhTZsIIZZOAbd4xxpY0UAkRkFvlnm8HiJnmO
ZnxvJkdQ7OLubqEsAHQb3WFTWC4iJ5kU1MSzjMSmEiktbVhhBcOGMnh4M5wOOzfPWvvidS1C5YTW
ul8EcbGVSOZkN/defwxwt7w0FW8Cuiy1mpGsWfD6dglXNDD+u1w9Nd4lHoQWZi5rjlXJL+4kUy9F
qWl9lgkVnSvpF+0V6aic/UgJTeUPvqE57oYt/7K8OHYGNGOeqIpNSNCkJA6MbF91HNPWthbPb13d
pNbGtbmXyJzex85kXrk5vcvHZNF5gXle7HXgSQNPu6M680LfD16Tt8vdrtsX1i7HiXsPeBmd0Z61
0QIsuM58Pqh9jFJfnnI16VMUQHilbDlfjJFztTd5/aWch07tS1IG03MundL45eCWer9ZzTZmVKK2
DylNydM79m91GmAb7thYVZIZbMKE2PvZzlwa13gib4M5hCeBcYxJaPNkyuDobWucvfEWNw84NkWd
L/9dniY8z9raP+fYsduVy9LFWY90ryvYaPQHrvQgoXAst12+C3fJxdkVhDCpt9LArYx4176RUu0k
rIdgkAeImg67sWWOMRBZaRxa3TQ62yqJmfXmgY3QqmGZ89BOvtOugcdoT64ord+6DeQ3jHfzOhuT
+G0GJpQyKO5FIW26nepZHFp9bD5aw8BrPBWOuewVTlFqgfACYvIrZzOqnbYetrW5dE+UfraHke6w
ax7Hcbr2u4WWUndK+g15BLZCcylCp0uz96zMxZFqz/kKbqYHSUW4bpXyGBhX4PM5PxSJ8QsuMtg7
6ODPoBd8aAV+czYH6Vxx0FCTUdTKOPSY89m4kYq5DSp3rh3IwPtxO8ejWjqiH1ZUVeItr+Z8PrhV
1d6/fTI7oCSc4JFzkxNOWp7vBd27yNUe3b5ODDN/M8E6uk1OOvzVe59rXcU6+zQrrZ9rz7IecFFq
m66gZxL4IecF4wTCEbWLhZTNCqyt9i6lLCXXByVkxCwS85mkb/BOiLE95EaTPMdDzzwCvwHzphxR
2RyG8UuVmQGtyTNv7yqLcwre4yn5qusy3Y4VZ+JcgKotvNJmATga1VtezA7yYsL6JccweVkso/81
kvqB66hcWUOb/9Vy3+BCVcS1t+bALgt9qXM3rp9d9FJHHK15vjC0J618yjuy+liPEvuDVWbc34kc
rn8aWt+9AaFhmknwSc+tRSOzrAyOb3QEDy2XFyk99ijTgtZHuuUVrZXMv6n0cWcEPQmcxmZIth/g
4fK4Aqa6xe8bY9CXstzISYgd8pu1d8gOPPYGcN7VYjV7a/lM+ycFviKMKQE7oXjOnjc9e6OVHTru
woMFx2xDeLuhjzjBZVFpRvZLcIIRZzLi+UBIK3lMEt9+VlbNAYHwEzC1TLzQuUbnNdKz2CTSmc6l
JASCz+tpoR7lYmBW4uay/KNDMnnH5z1cLZ4wjB19HanpxSpQBkykhV0ZdObKhiPCTpJQy50fw/Gm
1adjYRnoLn4/bkorp7/PopCIbgQ9HJ0YJXW4SJWe9ZLXqZNvua0IhffFezc7zz0RHtVstSk4ThXZ
a5tlNNwfjdHGE+W+CuYdVBiGCoJL2RJHegyMWPnsyQDkGmHLUoaLs4Yh5yE0G00/nu1GxQcbEzyH
n8L6IRmn3fLESquN3ij37V6hqiwjGs3HGPftuyvy4+x3/fcEIfnMUsz6S9JA3QM9+njsWrN4L5t5
/i1tC1AOnbhslbU1OeQ+6sniKO6i2et3IzSFYD+UmiBX3xb1tOX6rNL9iN3uvfRqIgqDkz4UQPP+
2AubYR7KWhZ5hQ1wxbWMD7cJ2osldCsJVS60r6TvPNaL2rRP00JCeTXqnPB3MD7MZrJclTfEyO36
4H5jFC8OZsYYy2/aSkfpO32y3Z8WcsspZUIyImUW41dPEXOUq6F7sOqy2vksA7fZonmcubxlW2v3
jvr6OuG/TmR8nGeoteWQmiAvppQsVmVsFU3RYaDLOqyaBwCq9DK2BB3dgLRJnGTBXo+tjeBh2unE
WHiRV6AB7rfklA2bdOnOo6oEmnPnU0qUHJGz8tC3EjeyycqEMHszlIvAfVPLFE21tWsB8/4MnpOv
7EYcBzxjUQzodNfErs0CnM4gmnpPXoBSnzgBAUdyKs0gxp2YeQcZACAKhFC8lYRxmvjVNW3ow7ab
n6AE66upHdyItN7y6InmY8r633yc1mQgOKt0OYesuj5IJPjQJA65LozkMA7Vm1ZqVIB01pc3yzv0
MKcvGyKB7OQ28et43/o5QoxyXw2XC78fY+9B1jlKi1b1G7SsaJYDI52vdWCwZA8M0XkeVcKeUl9a
6nS9+Nv06yNLCBrKh2WrN9oHOSsCWTCA7YrLmNJ7ovBshQZpeZE//uQ0tNcctHZtLao78u4awwdY
2TWfy1hWXiT98TYlBZiNxLkg2uRvjJ/FFr7xGPF438aZKEDiCLhKPptxK1+zD9pARGg24xg0kW00
866xRodMp2tAq5DcynU/fuCkrxite8QKMqaPpfPu+M1WyP6QIOlGRFOtleXOV5BGhEqT/CgBo+8G
SEXLyi+WZaX3gxfC5E3WRekz/9rmg9W7yMOku4yCe4kGWV5v9dr1Mjrs/sCZcBA89A3H63YPQY1y
e/RC5RXGU5kO0aB7VQTbeYq0e6yQVnS29DMqW8vEJIebXSCZdwEgeGWyQ7Md9aj50EVK5rBw0Fh1
60QJQ1q494Sbd6WN5piTW7sqxRVTlNOFVcLAs87NN2UlyxNpkPY5iPVzEAhjL7XqhQKvk5lMP9Pk
Hbq2O/qLd8rb/A3qBVKfGp6Z4HUYAlV5bQ1v+kkQ7sw87S8C/sxnnhXeg6sX9+g90X+euzJyyrI8
+lWdM3zwlwE/t1xds/geJDaVe2AsZau4xuqjE6rEGyxFcqn69NVGvNfzpkK3hy7dwoIhRryI4spq
cFf53i5NgZ6M/sTbSTF+WdWuwNUjNPlQO0NEnuh9GBfvOncytLAiXXPROV/NNPpP8MVKyOY86ZiW
9PIYDHAUVpNpv0ycBCiGHGlkh1PTu029sSx0zIrtynYc6I0mQnwwEfHCUVcXgTXmLQiK9CEmM+SY
A7ngekFyG/wplO1kQ56al1Ua+F9dxzox7JrZPCsFXD0UY7zXGxtBzIAPrX/OS2fsaiNZ+VlgIgSq
rbISg1YD60XyKFmDFO4PuDiG7wnPCcMoXH5H1k9WllAjs5x8w33ShPFtWsm25JEI9jPkGz1YA6Dd
4BkT4n5IMli8ytyDYDkmhb03a+bzoAGEekc7j0elVQODeI9foG2KSCzIiW1bIqnzYA9KSOai1f9Y
Y71uS/42OcBGqhyf2r44Qix8KNN+PefAe5D23S2npXnnpnqKcal8mxEfx9S0XqHxkXvu9nWhSiLB
/5AFuRGm1BRvE5aP21RpUdGxbfFTvLW9ms2NkS7O0eu7D9xlR7vJWRKw2V7o2p3kxpu6JOK9nOH4
Vu+e8G6iap45zpav/HWqlXBUF7b+XrXlqrBRjKekXcs8OVnOQaXtMUdAelRSzzZydh7y7McsFYgx
0sT2A/3JG6+uw4kD4Uc2mtN330/Ow5ip4SdLlIQXlFvTeprkXUkHuRGHGregvWo0RNLV3Yd/reqY
nEzhT8FbwhFEO7IZ1x6s2a8/6Al2vvS75lbyU7r8pvv95Lc6ESbmtl5E4No6LBnEBWEs3b1sdl0K
yRbF2DqmQnWGkvkAZtNf+xQJnA0Sksu691hE2aW+/PFSRgz0mOqXYTRhf5iP4eCVkgdYaSTJMbFY
WiIG/+ozaDLmoAwz+NZkMAvTwc0/CHDN6hzb1oy4KfJeY3E4GWFJLP6//Hz/awL5P/eyr/8PdUxi
vfrJ/rv94/4H/skd0wGPAQljrw5x0PPucN7/cn+YwX/oWDjwLt97gVzn7vD4F1AD7Bj/jl+G5qfz
VLwbQ/6ZvKFtCL/zPzrW74Vk8Av/R/YPygH/L/eHg6n5jkKE4Mr/mqbx7z3mOcKJplstBjRbv/KA
jSoiwatCy/TDJHxWzCXncnfAQYmK2qkPy99WzRBa5rShsityGR8s9OqZxtdiDTorCM2M0wrJTjWa
oa89DctzS3mH3leHpjp2Q3xqJIs8TqsohAluxydD+yqx7pmEpHn7DmspR+2tMX7akQfrcuzMHUfB
0BHfWtcf5VIV+7q3cVoZfcdWVB8QPyr8/kPk+Zxf3HiNt/aX/SHKs1r5kqms8K0mv2fFtbBHFemS
h7y0ArA5cl9iMQwqJ6TsZvL7J2d5ynBir1oXSFFC0nNUB2JtB9tPMcEGBPw4hVBTwc51IO0oBQki
4/6mIRabZuM27rsd+Thyocjbotymjn7sGG/i8XP0yCUnSsBrCBDU3eTnrvsiW5yVfW447Nf93kIi
7hPi7nR0QMuy5EGM/PxCRjnpRErR1qnCTEiRNCH8jQLNKEUZ6uYcqeGv1iAFVH9lakX20myb/tUP
flLOiwz87LpYwo62cRkgUqyEHNKtoPEkL6gcdtzXZXLdnWXQQjTpfrKBtAhyAsAJ62hLpr+pIE5i
YItxeLwVXv6Wg0PpMrGq6xyzI9qKMfMy1kyvO+sZ8KUsTw5adTLtr2Jy3nmoUaNmaqxcvvNgWmve
WQXNflQFhXYtBIOVYX7Hcqm3uAXkkcyTuMil4VnlvElUuhj5gGfgKsXi0DlVmCaO/tIpF2Zl/GaA
tTMyx4xS5+Zmy7YR6lJJkiAr2xOHGR9BMCzpNvOPdQPvX4PugckQqcA5TvZkZDDgrLM12hENLxtb
MdWDEOG4cLwDKJDnfru45IrGWzwBIdabdm9xkcKu+msgDAZ+tbURGGKJbbhroNzZBvOxw7hMPQW+
P//sljnbWuyPbbwGYkFXRMHUq3kyrGyPcKmebJkyoHjQcFn7O0/qEd8y+O02You9nvpplUptrfx8
vRRXCSiPgWRecWIMfX9mtPIj084eYg/5rhg31WhcCbOHuv9sMy7ovYIb0AfYaM4+dbT4MekAdXZm
AkrE0w7wT8LcWjMOcD7AgP0ivCjV3+KUKcCemDTKqLHj4NEIRL3H0EaPyhLOs3ZsfdLReRDW8nPi
6OTWVwlOwaTcBWP03RPJjrcCFcKeZjfp6klOhIWX5sFuDbwo/cqySchqtYwxcjyp5hZn2sEQBHuJ
jVIiucbiKTb6dMkH3qgsEh1uJVxOkaf+asst098x6K7KNu6uqirWbYMspEu1MTXQXfuBaK5I6IWu
bLkZ5NVAZtV17LHDYbLVs+xyFNprw82fjUxLbl6fMFDtMqxqHJkgo0aZG4fSvNfVGpzGGXfZW6TK
HdEjk5WJe6hPud1zd2+12F4K7bEpPtzU/MtJNCxtKmrGlynO3undQR5YsMgY37WncNlxiQAE74FG
zNP30FYh5/iI/moUaMMPu1TATHilbIktihe2CPBzxxl2+Y21v3XRcKRywtZ5Gl1zO+TXPI95RFxG
JwuOaFLvULO4tOtwNJJvYwa2UIrXxnWadefpkaMVp8oZENMP96P01KWAXOb04Nvqse+LMOZyqQZF
yC+tPUo/cphF9obY1bhGFZo2acwDcLkXyBWoYnw0xXVYbszGAasaxe5SJzrQ0JfGdRdA4WFlDRCW
H942bPgZRczid/zr9cth8bXTMj3r6T4dttB6/KtttS9Yk9dpQv+Q7W0xDO8KA32qqRh8ywaSAwuc
4D4m9/c64fTSO9lwGTBDg8nIym/hpI8ahIuVF3SPLJg/R+5aKvOuOrwDjoH6h+Bd02O++aQ2Mcd4
HhinBH91NybbgMofGErQ6IYmfaigKZhsVWvHwaOlVHbsc9a9cTV/BrmOaG/ssaKf2T2uW6d3N+2Q
jZemYTViNCo/FKbcdPRH7zrbkBEUdtbByT82wCAneiACHBPLfQdXOKDJc3ROVptONxo+xDYJyv7V
qo3QynjJ6pDofkcVmDf2DMWun6iWGV1scE6DLtTXLNHsqgV2r0/rhD6uIS5ZKAkRb4WqJM55A+vF
uKM0+w/dbslRE32yJzXRgjrC7gjZUcJ+YiMOuHggKbhkwFJ4EjWZM66zYeCCH/3bHRGUpcpbkc5/
A40bEuWYNoGnrk4ZcEem524yXmMtjoirJlB9Evb4PlYg5GDV208ic5Nt0S+P4+LfFwDmmqKEGyC4
GJQm/sTNNBw5aP619cm/W2/qb6NrvUMCRIcp16V8W8QA3kMurAV9U0+4n1Lj1XTiQzHK42ynuylY
brQTrONl+pMNIHT4G5BFzKZwdtx94HFWH/yMPTpfsCcBD9J9BPehCC1HG0Lyn4hOqVxDebjptXpv
HPPWmvgDC3QcbEz7tOoesXFvtEbcek9RvNmna9eksuoeZsUM2O0aappAFJa8+4VH7JctQnuXoVwH
Jjw8C468GU6NHFNHlmnDjtIUds8SWcn1/1Z+0GOHo1pWb4b6DXeXTzwinqjREVZkSE1ITm+QjVbZ
kFnD1nbFcCUK0K4rW7B8ZmuzQNVMnQzmUSxfartJIzvPkk/XxhvOU7bvkStTe0bicZ17lztwVxMN
DdMeD20c5WrttLiFXI6qj3VsMxBlrENqxbG5t2f7So40q1btlMq3uHXtdO+yYL7GjkVaW1g5L/8Z
sZgTfEYkU9VbskR3xadMvJJHKG4Y4H8xWy7SMMHB02DB8k2ogBOkKKpDgQPRXVWp5h25q8VDgZ/6
w541eKIgzE6QbSfJI0w4nzgxGuI4PtU/QeCz8Og0+d5wMUSjHAZ8/5Bak41EpYJywfv14HPqP9nk
YpgVi2HPM9GJ7BFSZrGkFiYn0+MtWszbSiuW42AlydVUvDgGY67PGjlujpx/+uCl8NTRYbx4k3Ux
7/HpEGBBlANw5Vona4rVsybS6cPmp7+4KS8klbOIDvIAjUwI99osMyVhYmqu/CjxPsunJxyG45qC
L55Sef9WzEawz4O7a6iS0Nn4AZY/ki3LtjQ8auacEty1Hz/yMtY3gmaldT5RS5Qq/Yi8pF0kDIfv
OtPrN7YrzclRg8uth/lIzj7/vZrWpXXDFgeLWRohiaSv4CrVKWu7bWC07KMsIDNltckhecHz8aGx
1TWdbE7xmpT9bTZwGZAacbklqajKEWrYd3167dIcIBNlyNHO/MJynfYF4O9vGYGriK2v2gmdSbk0
UkGaY443GPXcV68O0o2mGnMXuLERdp3S4J1BttzPvpZugiK5BrlBzATe7NnuO4k8MeZPdun+yZr4
0NfDTZHTyvzr0omPNHnpmkUhz4/FuUjZy+ZZwwhneLvYUXsM4+nDEAcEatT4wrKS+EkvMAiVQXqy
J/sFoid2SL07gx3iABRjJAXXu6rHLPvtFIeGOgPThv/tZHbTc0/Tn30fSJgNd+yhEF056J8y7GIg
af4kGX16be6+G9J7y0cdqAgAMXzijzFLqIM72jh9/5Z8l+u5zJ7iXAyPes6bOM6zet2DUIryZLk5
mnmrnYnRNke4HNIOcy4qRDIGT6UPm01PjjMuV0yD6kqB6a0eh8fBEph5hOR0wG6EqgagYSCU5tH+
aO7nFpNDSuIVB8PsoErNWui6qjiP7sQxJKg5MAU2SZwUq3zjYq4UXvnMw5ShmG3uptEwflWTdDa9
Zr4l2URcGX/BfhjSIH8EVdKuCYCL39xJuzXLUXakwH4iZWj+eYohTG00p+n2vGTZKfZxoDbc9OIM
yU1eCpzCWzlWOUClrim4M6pgzVa3Xie9J4lrISPDzL3vagnDEKGCpxtVuLc5R/mVeZqXoSGBpose
j+QE3qRsG31dcX2vVd+k32Lo+LSt9IC/QIgTLnKk/tpO5KpR/Q4bayw3baE72dEVyNzLzqES/l3D
vRR12rh1Z+OXHfm2l523LtIGN4HhfnAozikLm76SphxDpSXB/8ZqqFX+B6TURYb4f0sqn1/VvzNK
73/gn5KK9R+shH3Y0zgYIL/9N0nFvEsqFnEb+Fi0oBpEbf4lqfgAUOzA4tf5DcS4HSSaf0kqhv8f
uufypsbDHXgmWsz/KFEDB+XfNRWLwdC541LvqX7D+zcew8BVBtJXMvZJJwjWDnzm9BCYFf3Lpsjg
GuPBvnf+edS9/JhGOzakTGQ9X1RmJJjtMuWpn8nK52Gb+3XSHWgy0lHthjHzfx1yzRlhriqp0suA
f5HKw76I/dcsiH0BySIJcNsCLDY+TUKE5WPFjMNyLicVF/o8yAjIFVayD2iz52QdL3hLkkyz+jW0
tEVGlVTvdlvX82bReHVs/KSsqIyYK7B9YW/mBqWS9TBZpEXbQO+P7GBYh7UGBPpqRUJa664Mx7Sv
rDI4gVWkdy7pXtlQS7rzUq8utu6iA+CyOhB2i8mAZbrBORvG9GXRjPGIYoIBsvcH0onZ9N6JEnJT
UPv8YEI+92JpN1ncfNggJ+7xiR+qgLCiz4Y6Kj7c1TDbKEia13159/EL9W3Zx0FV7rJO9VtnavKz
rssHLQOvX5pyXnmYFUJqNEVUpBN0t1HJoxBFTbzQ+piZ7MO41dEOIB8/mpUe4xrESe+Wch3rwBvq
yYOll1o35OzxSLJ/PKS2Xv/FuTsc8FxbjL6jHrYBsLpOsGJrQF1wYvGGd4fXOVD82VnlnJK6jmMj
lk1EZ9XYw8NQ0tRZh/lAjLRiYweS8nVySWlsCk/wRa36Vm/6q4bvJ/hQmPrFMSgEf+SuyZi49+CO
BOCi+cv3DD8mRNr8vkhJxod85Eyq5cnRJnimdshnXXlx5uax7vQ4iZi525hUQIEFppGsrOihKlC9
AjIZLPU70301W4QqVlQvhUt9pp/rBBd9NO9Js2fMnADrCJWm9NqyBSM0MOB6sPkTdm1jPmNT7wdP
WUYYZ+NqgTyLHLLXFJuKdG1dk9YYKet5TqGDY9lw5Pgx9qDbgarBtz0seWrlZ4FbMDvwhfNSZtH8
zZZCt/eaFcvi4LR6Cmrf6j8pJ5HPjVs73iYhu8xeJcEXsoux1u9Kv76aBFNoymyBWDkDHXNwGd5o
NhP4CmYDkjdNbpIMfGBhhA4DWtSOUA/90NR7uBZOY9XdulQZFuVEg+27WFiW/wiOyohmRcr6EBvq
1lAehxc8ZxxUVTn3d39W4QZ7P54Ztd209YdVZtATxX2wnJhMnywSHx1tWFsbupYlWnbgOL5WJqjE
m8b/XfMu/KVrjq0oco/SXL04aJwW6u8Etjxpg/I/2TtzJMmVLMtuJSXpRgqgmIki2mYzN/N5Cmcg
7uHhmKEAFFAM2ymqiVpFbqwO4v9q+ZFdmSXZdAYTRIS7mcEAVX3v3Xsuab4bf+KwtBnzCnxE4Xuq
3aR+YYxkrLpD9l0XeU7Qce9fG5J0UIY02hVy1fc0h5xKc9oAyfI2sZenG1i8HLqA/2lVn1mgLB9r
guI7RU+MAr+O6QMe8T66Lw4WK4fPWaGO680PPVW2R2NAc6jhubTHT9YCYJHt7BeMO7qWkUVWEM6D
F22kuIi1GFD3zrZWpxQ4WcY9oWZOuFXSfuhCL4x9bE8kaOsoE5uQwyalDD1yuWHHiMKDgSsR9n1L
2aBrxPgxGKBzV1nWHQ/vuAWuKS/gUfp9HXPeqOJi/jYh1SCcwBuMta+VuUEA8YlvA2MBipm1ahzz
CHmdc4ce5iekIzeGxHGY2rViyMKpaOoL5F3+dCVZ9OHoU8AEWWdf4Zp2Tk6TGt+DPnVZOIHtM8jy
GvNoOT1AeI5Ujr2DcOnu/LD/kcc5mPk8nd6arnoh+NPdpaU/nYg9lrtGYaO04K9Ps+Rz5263rmz3
k5NOeqG6CVYzyRiMnAfnZWCkvaqmdD55KRqRodQjrjBQoWB5HZ2fPW8pTqNeHYrK/BGmMrlnvY3O
RCjU6+ZnDEA8YUNpAwxs2Bm9o0u7f9XBeX/LuljuDICBbw7z8AKRa5Sds6Iqjo7r5VSITnWiiXaD
mvprbErseH4QBScviOQZbMJ8GsaeRPvIFffgA/rXxmNUxUobHNNcxxRqdfRkj0WMFbG2G1RiznC0
JjXcpGwx7bYeLDDVlXDfc+2G4LGrcBtC17pFLpvdTdjTCEMtdz6mgsNYpNUBoaJxriHQrepk8dwN
HhcRXZrinfjeedTdVZoW/rU/qMcqKg0XB3ioHJrn7leQjPeuWzlHFEZ63+KkTibNBIFspw5LuazF
e231awt4rVH2iH7ZL0tyuR9IsAWdnd1BUriKA3vt+2rczeE0XInUnnFu1ZJY3O7A4KUB7g9QvCpw
d5kpcuYltanna9tRcd+LiTV+yj0YIwzAE9M/Otastlx/5zl0Bn7V0NWwD5xwn6R+zBk7MHfs+oti
pojgYJTdOnaM+IMmVH8CjyP27pQTgKB9ebHwrfiSsUcZ0o8s3Ok7ipjhLkBr3qbJY6smB3wCyXw1
8lVSUB57Zqc4dAxvwCWYzPvI7r+klncLOSBSFENkdCg6MHGWnJSsV3mCByijsBjn5CVuho3uzZu0
tU6+YDTbecHOTtP4whgGtXib3Sd+cw6z4ZQEc7Y1W+IsSNd6ZkB6SDzSZZSBHMhFVo6++SprwulI
qr0ALk4a017I+SlDGoiDbCp3rm/eekPAZ6FJJUlFJxSGnbdt4WYoFEGj9jYuSbzTap7chDZvkrMu
OeZ9QuLZYx42Ls64FJSG0cTPAZ0igJiOgjxg1TFI2SXMRW1qFK02o/W0S45zqg3KrQJYwLpVXvEu
7PmmRq4JIKIEiO61YGq1wq8MtYrdmSy377QY6AB2Fg60C/mQ/arpabystA1DMoEpu0tDy2KxJm48
maPyJRiCCSosvVecjLT2IECUqbfnCap31lTaxwAEBFt6X96ouaeFLJ26PwkIx9/aSpg7t53CguJS
+XQEQ+POqFhdmBcPs4WmLiu9fWAG47uepqBc5PcGB8k5o05cA+aFuIqE2sboKbT/ohH3hFt84hlu
Cq3iW1N03c2shHdAnmDf9K2LnwNPAc2RYWrwS6A4yXDvLTYPp/AlxkuLmUw2OdeEto4bndv5dh5h
gWiCgAhG5EsXpRUi/yZQWy09zW5IcQADr7qIxIGLUGYtlGzdP9NcLe6GKb9rUVjc5Dil15PNvTtz
2t9rUU/oCt32Mrn9fWqM3xpiHe8CjuBw4fMbjoAjnaEmILw7Ro074rjaQX5/iBXTgq6zoB/TmMHV
0G7w6p+FyRhpdJJyi6Ha3FSDT88vEnQG/Op6UOaAHn7CqClRwKWITHD9/og9hpu+lZwSn5lC4qeo
wY2j8rLh3cXqsHEBa24Hc+6Oo2wQtAk2TpinQ/XI16q/lUmvzlSW30cHfCjGw/wglUtSh2qvKYHs
4wCjEwp59QBUni1sIjtjm9fIaBzJ6or9hN7manZSrMTJnJwDKBRyTTBOdihGbd+2TTE/DO6cn+zE
Bu8vgkthTe7eZTx71DZ7iZtO02M5JtWLFdXRfvB8xLQZDSNdp+EOJYu7DbXB5hp2n0Nv3+HMr1/L
RUHkl1hfOkYa3mCWd1G0jLPKMf4eZiI8y2A2X1H90ueXnP28Rr6m8wwZhvDee4zkD2Zala94Lj+N
0cTwBso/bLPpm6n0LtNDeoCV4nzIXMmTi7bonvz5FvRyFH/Une9/SNvtb9rEcZ5C7KbBymI4xkkl
ch+qgUcs9mT30JtzcWUgDkTfp8P+y52Maecapd7ntNv3Ruezpwll7D3R+G+TSPubohkYCXsmIxKZ
NijxnOKRASN1VSGZZmja22kv9iYzQNwwiM9FwNDTKcbqTeVNspUTuXv52Gc3ugYurYRT3hTBZH5L
y1LsTK+goRxUL9oerf1IchDHfua4Q+JjDI+x2xVee+ydsF/XQFTWaTRHa+nP86kwfbmflZXuG52S
zGf2wmdFCtvoioQava9xct2F/dLjxzCLVpdMYE+a822OABGpaZ+eDBpPT3OegOiKPXfPg3qf1Dnz
UxOx7VRHd8mEyoshm0WeLKac3m4xwoxjdJDIpXWKIMj0aV31Wf2atqZ117XyESZCczXa8YUwZ0QF
Xk+AELXmwYZ5cwNQ3N3WLSZwiHSwrlTC8xb03wJnTG5LK/au6tkSD5ay6dKxdaxz0I4bL42x9EfT
U0QfGQXSgJkkse8zjki72DBx31s0zbwKKspYtHArkGamWEmj6VHrDP5+3hP2gCcJFoVF8w/cXi8/
swq1FEfb9FaWOH8o06kuI5pa1x5GXxzoSPEzu2YICcnmqpG44qrIME9pozBDhSgwQ1y9rHdGzQri
zLepnvSVQSLWubeae20z3u9ohW2DeAljMkr3Om+K+BJkEs8MRRb7o7UY2RoJ3CoND82EdCpAkU3M
bad2Wc7Ir1rOP+mAl9MR9XecmjyhBLKnORjTJjItm5Qdzz8O6IsRcDXmzm7Vc4Y3gqYZicl5NxAk
hMrzMCEsZCPCY0NCnPOjiatXLE7iaU5apkaNgyPFYjbJ9+WejO5noZy+Kor+V27nYySZcPpzkeyy
0vH2htY1bfrZK49OnRXbkkYB/PVwikfKwQglaxsi7bJNRrtuMhbbMBrtk5NnLsfoOAAgn51jHQT7
yKXVK0BqCWAFmWmk130SPMlUbyxThsc6DC72hM15bHCzDTmjUE6Ad2Hk4t/rdQQnKX2nT4JCVRYd
PbvcucJ9ckD+OkPRm49mXLzpctFWN51SN9oMUdMCrpqtxL+ZOMZe4d8nWRZGWDEU3xNRxYfE7frF
mIo6hWbBG3QrdHYFSRyEtO6NKbzCFVE/GLh/PvSyO3f2uO2NOn/A+HMuPB9jOo6uXez45WPj5480
jtSz6sPhpmcf2Ey9tj+pD96D2oDtVX2vVELQ5qjaczHlEmNBhpxaxrW3tkzkGIYBzBM+WHDyazzo
2IReCAhI9z5UwffM8tzXcXDMPSiUc4FumulxiIFBzIj/QHhg1sfLcKAIf7MXbUPvdK+eM35yi0Q8
Fra8qZUw9swyzHNaSYyzdryVKGd2blc4X1ilhkePpg4od400MYTuD8MFuHQfIVpO8/HASOq7Lkkf
XwWlSjeiMV2QJLp8GnXesW4n7W2m6u5IyeZt2HiNTd2jV65rGKIOELhTQRcFfyeBgqFbdDuvBAxh
ShO5htMwDXAm4iBCq3kihL1aA1Rw8LkNM3IHpzjVuaACNr/mEXt3aJnxjgAez9/UmaGQIM2fWQT7
ArGKQ4an2V4qo2SvDGA7jZKcqhbNxgrLidpLkywSCF7jlZhDcx8DxLEwZwyT/8LxiEO5Uyq4c3hP
UK44Z4ghEn4aY/IVqnj/rUopgMM6+RrBSq0Wis1Gaa86d9lYb/0o9M+SDwedbtqaiftcJFGz6rEC
r+pyRnXThz6brl3uc1WNCKOs8Vo1sji4qMY3TTm/9nMz7+yp98/pnIHlk8L5YcSRsTbJxbgr+mbk
6WEyZMVdeZGJgndK+XuqulQ8pJUpd0qYHS2Fpa6zZxxufUBN2NAF32P9cairWeN96owtcWV3TT1A
OWmRJPkigOQYzc2xKXG6WhCxiGETX3SgYBe42YNCdrgqBnfROIsI/UCF0zxvrQ2iry+hs/Cq0rZ3
KAVhg8JiFtG0CD/LsL31RObTaREmAJDUZQ9U5Wng/HQN3FhAJlCMsUqPdgcaUMhy2GKpmLASYNO1
3bUaq/4O8bREEx1WtOtaMuHKQm0KfFiSRTGMNrNNKKZWI34wd8mYBdZgGBPsi4iYECeqFfoiHCNE
tLyx4xk4O5mrBfgEj7EY7B1TupupKo91EmRXVjwyC5CLVCRiummzPlDbd8hzJgfMepBjVctGOkuQ
oay93agRvHBtbbFMqG3pIsiIx+eJORFi+VS8MV37KKR3I8qoBZ3vDs9dF6rl3lJHYaX9nib4zTjD
Sco95wcwQuAeMsm3pAzlu9rwSS4upnHdekNzIo4xPUe4rbZ1lfnkSGV0XmO9J1xuAMGAmVl3Ex1E
J3kfdRTZJ2r2LroSUwJSRjcqkfvcAzFzJllxfGgSFBA7TMD9fBvFdOKhpERmhW+b0fFKCcudbpQ9
Z+cUdQjAwcjGu5VnjYrom4U6eW58TFk5FrUYJ2KWVa8j/mkqaHO0wcV4ZfA6zEoi7qWJ+1JYQ/3I
8AwQX1PVOE96gRdx08Y1WRCoxqgJmfubIzp9W2k2y8KIqSuDYZH4ljVLnjJRcsVg5x5qU2FsMzra
dXc+yH7jlLVSGGx6RBIiILbHTtx12qTgzhpCDTZWSH7kxR5aITA8NSFlY9hZhG5Prq23rtXmcsOi
ac0nEENiYRRNRXtioMfxf068cjyXntnbq9kgALnL/OlLex5IukGbTLFGtXi/U1rLt3T+wwOpqCir
q/ixnPtspyePY1p5AXb3VFhE66liGfcNRXtfxe4JFclHJDBV5QUaR10ipTNH/1N31vzMjTA80b/F
WGKOOBE8WUwvliLBNM9odZC5Ne7UOAtnK/LSXWGFrC9hpsy4QuQxV8uxPGi6jVHo7Hkkgqm7E6on
rnrCb30I0fwLHAm6uk9pIGXbWOPceajaob4yaQityS7VKzQl5QtBRrBqy6HuL0M9XxdJYh3w3Tdr
lQB9LcRsbNk6JYg6/VLI8rFs8Nm3Qe7cIz9172uG7WuRTOcRfsbKa7zqW+dknC069wGxN2UBi2TC
okQUQtPX1W3ZMeXNQ8On3UnL/HlWkY8QK3B3TZa2r2JOpi87qmDoiJT4LbsmxNmV0StW3QlbHlZe
m8hMwFSJi4k3yr7CtofjmbBioEFxpVo4jFBpiF0bIGxh32YJmWt3ei89skvQcgCi2nIUb9yD3TtJ
vOemx9iSpuTYItKQozqmGIyJmojrprWvRsJcUtSyVtSsgT63FBCitVCSDSTM+BviXXm7Kx1m2zBl
QcAMrJXcYeRHkSl72VePueO2MD5XecquCtcnL2ETIFmZ5rk5xElZKY5FsT8M56AZ3hkFRZjV+W52
3UziL+61eTv388uYyFta06d4MvENJjY6r0m2B2umU1uaWUB8REnEU42pbR4m88SMInUWRgynTrca
9jjc3Z0d08Z2We1wHubzuo+RNmhwKMw7kEsl/re4bVGlAKZp9FjuxeDEu7xQ3sGUo3HTur3cMPQa
iaYMsNazulvoTSzdHKO6DhYGdymuyG+p3zDF+a+kqfrnxnLSrTXbw1vSBAnaZINotiahK+sylzh3
5YxlqA8DjGVjfEIDW/a7ocZgy/eTKiAEgt2+JmoYQjS3DBJMxy63fmISeo6LwsJIx9w5CN9mKAEP
DAbOpWUdhymp+507JsPXjHFgz6C/5okocjgGdYWLD5FgoTpCMUvAQWv2z/qGhA6MESjcnFVNp2oH
5cKmH0+cFz18Wj4vswrdGhABbdyR4+03nLM/lKTHXLSdd65tgEXcTbigKs4wWS3kBcBY96Hr4KYb
gnCT9fjZOKEjFzHH8RSkCcaIuBR3ibSvvRBtadtB3NbpdZOrQ1t74ZXlRX3LfpQ1N2Gg4wuKHgBF
iniUNg8hqxYxokypkWxUHZA2dLzdo+FH10w72BQppu+Ab7UrkybgPdqRi9ekOz27J7Rt+xYTNgnt
SfWtMQhyqSb/neBkAbCEKRPagPjemhLvQBcguSv8TG5D7Yi9Nwq6twlvOsTiNYkw/6hn/MGhfq9q
DH041w94Xe1hRTcgIuCtxOr5nfW2fNFIsHgam2jnmdONYyh3E/tdUK4NOgSb1s7pItmmNRz6unUf
bG/B/5hRCXhvsOyDnY3A8+ZcPNKV/TF48VPpmoy/eO7OLgbMA2Q6mPHB3KELD6893CC3cc13SGwR
Z4XC7Vt8MGVwbEZmTTBT200BWw+FN/oI2f1U4rjtxrIgq45GM2wTh/WZBzowHopANg9a5/dpySE2
kvBTAmabiNdza2PU2L7jAomzBf3vWPX+S5XZJoy1AI4IDrBLaQiKwKjdE2WlPmKkhGjD4mt/uait
1fpbCrhsY5b2tEk5zdWl8dri/DnoqOf4lsHuyDFAgvJd0EHD+5BZxLUYnNw3sEeJtmEJuarsqrzA
Z/I2Tux9r3yXIQ0MyUfAHGJt5/pC4jK1FjiIox1HOz4g7Wgv+9kqu67MnN5xNW0JwjTefAe+Sc2i
dcIlX4KDmMtq0+RJ8qhJq1RX+aB1ez0pjkkk5KnIuyIYbojeWmyLcJNDQuOuYKRmK60th33XhrI1
DPGIX9e+gmtE6RHWnHbxy3on8hVE+sTgI8nWeUghfMjhAncbKsKk+Yh807sS3Vx2jz+FCf9yvfwZ
LcQ/0mg89J/v1R9NLz///+8SjeAvbkC16Ttkynh+6PGbfne9WH8JLMbFSFuRR3g/ZRi/SzSE+IsQ
zL5Bq9MV860lVuJ3hQbIU8xuC0XVEZYdoKv4ZwQacA1/0Wf4NidVG8sNzz0v6MFk5d+/v9+nVaz+
7c/W/3KCJu/mznslWK33HpNGN1D8GJ5mZnsOKqz3P6AWt1mCHH9WdfvmdIOBxSImEnyiX5RarImz
XJafMcxrirIyoHlTkIc6h3vloAKjCLHtTlzbdF8qsYvSgHMNFo6MZbd0PaEOzNx7NK3pAJ/biDp8
4JceKrVHw3u0xXU2ph6/ujdSJJirSZoSdnfjEVZHHKEKvA80bRlzAkYeFWyxgUS/3EeN1hK7jWTC
pyIjYNXbGnETIhABUAlrOESwIfdw9ugMk9sxpggl3akARE1pQEdlZTBQPuXo+/qCamUSLafvpqGS
Z4Ls0wsCl+7SK3MD8yJdtnFEqgQhMgFKHPRdPl0zhB0zYRPMM0bWBFm1lgC1USGNnp2eYtWXrdVt
au4QplNB3V0aGTMYhx0+NRUEHxpdX7aUAGdAOpaJXDGQ9ZuPrJ+T5tqLY4lKzWUwB76MUbq7asZC
s7NVlmuDT2oCQCXw6ILgCFM2yL8m6VQoIkAGhf2VSQJavjWGhFM/1mHUL+QE4TuwlvMg6gV0vlHF
sj/G0KABhhbNbd/oAOBT6PQPfF0u6Zp+ynS3MZwcQ0dW9fZlJP4qZVmbq2aFPDC6yvpYeaAxKoNd
Op4H3h5u1aVZosyZtZt8zk9gqyEK3KAlPTznBkZ/2ScIJjpNGNKppHpBv4h+D7SWjSCiiaQd0N1H
1gi4CnLeyWU7fQlMhAGkuQt+En5T3YFomEsfQF6EGaIdkL2A5fFyajOzC7iY1QCFdYUdZmHZQHOv
Vz7BkeGLVZQOSgLV+TXlq61JDp3R0o8b6C5JL7E8NMBsyiKC7dNIp9Bo7mvRB9jH89TlABUYmCjz
UqafQ2Qnw973KLTMo7bc0X4n77uxX81axnCPdGMQ37imXbrg66Wa7Wyv8yHC50LHGLVqQZ1ANn1N
r7df5klVuLSn2jkgPg4tJG9qTiU4eXJKGerCJCva9VSG9bTPA8OFvpPgBu0tV306fYsKe86YjSEF
CKKC2VDNqHKYvLTDn6/jW57Y8Zm7lss4mKpCs4TmwV0bwdAxPoAkQlUi+MdMR224lXpS4S7s7fpb
aA8U85ISdT8YdBUZfLbdW0UR+IAW23kDpuM/c/Kn0a5HuwKoCEH9ACYiHs5QzXqGb7VIAQThDhw2
Se9hNZ6djJutqAvO1W4rwGqGZWfTmkHxlp78zoRhFVAvMG5n3LBU0fo+oH3yWrg1I796SgZE3j6F
6WIp4VbxE09/W2gSmCLMiVb5wpyV53Y25p0/uEXwRgABvHGM73Y03pDWjOpK1AR4Lgd7GuEr6iFV
nTrijPsdS9VkbzK01t2DtAJRXIDPL1ldwyzh+cWMPAn8FR52XBrIsoQTtnZRxyHNp1JL7g0YOiP+
q2aISIODXj6PiJjAyjpMFnlMLToKbYR2NBJNutZUW/FehAq0O3dpbpp64wym1R4xqIXlZoBImm6X
c5R3ZcSG0x1z6TbqMtE0Nq54bhP/NDiyCiDPhs2IJcuXpgeKD8zMvO4CXYGxLTwt4+/CNhP9NoYR
VZk70AdYq1Baxgv0oIzOyKao21SDeDTGCfRZ4vi19UFcUTBjRMyMWODHiu3WzA7hQBjN02wq9yaN
S3QiXew7T4MJ2uQcw3qx98LTLQezoh9Nr3wVxLZWa8ZnlT1harPmKTEfPEboiB+vRM98Z03zpXvJ
VJ4bZ92Lur+vUo9wkyRREW19HpjkoUwY1LEhFRWsQpi2zcqWITgsP+n6cFcwtU22ogtN+z4ulYna
HYTAXWApF3p8H/X0h0sjG/e4C6Jo02RDeR0hFkYS7JjiPTDxhO/KqCfmUphJea1cB3pe4c15xkO1
3JJIFxDfhr5CwaYGD2inu4imF6oSvR6jsfNyTbBlfq2Z+7KZKiI08X+GLo0SVUTTvkF2jhBkiWOK
iJTFlwJSYyKDsDXl2vS65odCZfbqVfM87cIw8y+6mepLzN603BomRSrhifRaUiCphzmP5hanlprN
Y+opdk/Jvis2pAzE9Y7wHgK7k77w8FdmqOmS3Tx1+t2QZf2JcjLIL0YrwPYQ+8pYAzKQB4HDdCxI
gfSRuGXwpVDHRY55GibJHDrFxdnLFSdr+rjKRlW5wvUEbIh8J6hM8RDgyqCTaF2ldkNthSF4eFvE
q+NqxIxa7KJqaViyfRMHkECfIp44qMmnmkSUI6eKHYxiVDsldCNPH3J6g8Muzmr3baScNbJVkfs1
LBbfQg4ySqOFm6WKbr6nrEy8NeQde6/71JMnbqjFRRGOtG7advAeArOp0202msmnFxVNsDb6bgLl
E1XBpkZ8J3d2XXNE76sIpIYd3RcNBK51WA7FNRTKAM4PIL93hJn142AoL9giroC7vfJEWtmXxo25
x9KYudXT5BF+valVGhmHSAlx4zB5oJPXZFYGdiCfyZdDlCHXHD6SO1YSGzBSn6cHx3HTHy7fMhe0
zGzxqjvh9E8AR8J+z+BF4mY0CGpHPuRoc1/5mgSTqvMRz+RhybLoMzmg9+qVdLjvRre2Mf5XFrpH
fD+IUdaDGc6XiEb2R0Ln4KGxHUZyBo3G79GYENqWIlBnt5FN2W8nrvW90FTodJVbRsoiSNpHDwzc
Z+v0vUZLGPt8r6Y9fy9Gbved75YllBlVCPRyfuVjh7UDmtlWQqQ5OUwUMp2b8w2rqWLcyylm2Arf
FMiuuBCUZIzuV1nq6EsSWyrhe6vNJ+wPOJt9uUxg4gyOxMaYa4ysA6qLGOyISlmOu4I3T4XXfJQt
5TG4+qR7J7K4OyFISV4MXcl7SPeQxWAhk72KZF5fUrC9gEb8jmOWE8b4XdOuo0FYscMeVWaWXxqs
6lkx6PiimW6+9hz96v1EG34PMRxcZAu9rVnJIG6xBhja/DFgxbVWo9tEz2Y6qK/EDWX0gubHztnZ
6hJYHCBr8W0sRKkfJa4sv6Lf11c+wNHWMmlOUivYv9EK/m6k16/ZQ0sJ4NuUKCH5ZMKDwbCUCH8o
AdCkuqnBh0KJKxZGY1AX+FyZ+98RkrMwJxrNxPkPBdJ/k3D4/7ym47tUHYI8NAeFuoOk/Y+vKaiY
NOITOm5WXl45tCv3c450AqMXUNCFWfKPX+9XGTqfkdcjYY6MieUFCT789fVcY8zYFCxvmdJBbAGM
zDXut1Y2Y840CJ3tRktvRI+OzuaM+E9lf/18dZ/gCtvlLuYcbf1NkTXnzdTR1+D0LD1zG3od3S5R
ff7jj/hr9tfyIqFvW0j7TeLZXIrOXz8i4ugqGVnMYTo63rqevIbhHsN2rHtavv//vJZn+aRgChtm
w6+vFVmZittUejAYcad0sVG+NENonvs269XqH7/WYlX4JZRj+WAOLwQgwrFBLywf/A/3J63zYS7G
Gk9cw+rjTcQMr2AAzYe2abp12RXDtubUvWnGrDn5pR18GEQnbhMbZ4+uY9aFIXBexrHp3msCkE4z
sZP/UwTpr3Fov118x/c9zwv4Cniifn2POo5t/F1c/EwGctvrtDiQWBTtfl6Kf3VY/ixsnsi/74J5
+Ou/yz+BBP3r//nTe/X5p9v2r/9RfU/rH780XZZf8VvTxQcMIiyaLZ5JDqhlhTwLvzVdPP7Fos0Z
hha3PksPi93vTRfrL8v9RZoUSAXXFThg/m/TxTD/YloWjy9/Au4dx4Uu/M/0XcTyxDNvimW1eH5o
EhIU7HhuQFhfIBzxt20XXRsxdy8aGnjBQALcqDhiJ0uv8kjAIhq6bKYeLfro6JcBQ2Qbf+aJKChd
bCq8qNeGoZttKFN700JTVAx+QOKsJ+gcG6o7+SjsAAgpFIF61RVi84dL/9+s3c6yIfzy5jniBRZ+
CP4m0RCP0C8PZO5I6ir/G9I5rBCRtqzbBElWtu7AhN3FNqfhhJoCG3tEK6hEiIawy2u+ArCfFxsO
48lWYnw2zJbjzgibbd03hnEePEduAoJuX6GwkKehy7rig5DZs+Vhn7admXpniwtqQJUqjO8tfsYf
JkPS+6Eax53b2/ojc3R6QQDgb2m7Ac3AABw9i6nY0hmB+UXPwajQ6wCIRXw1qy8Xs9C6Zqc/24Xh
rvtaGf9Ttt+vgYKB6QufBZKsBpdjfMDK/OvF6kQY4EnmYhFGB+rmOump6PJWMob0u2llWTDP/rVK
/OaVc7l4f3+RWP+ouva9+NP//mrT7+/Vn+5/1P0HLtM/LhLLb/htjRDLIkF8Bp1PTrgWf//XGmHB
FeIYRf81sJbN2uZn/muNsBZbnfBpvi4tXd/k21YSQMy//Xlp2XJ4CkO+aREgEf6nnHOsAX+zRAje
gM1uvnSIWShc72/2815lftO1BTjzsoxBDA4uFdWBXV5tDcNzDpSEb56yaySWYf/mUGpvwMB0N3UQ
yhfL1+MNcgEy03LDr8gXsULsPOmH3SwBcHOt1cbTyKZpZlqbMhrQASNVdH+gUphObgnf5udvHJsU
RE1ffEy5sDaT6jDVtH4gCVnAc3qcnKo+msDhnmO37s4NZ/Z7Z2jdswdwI0OEXvPTmZGtZw65N7Ke
vacoSSZm3/A8up6+FAlTLZ0fQQaNm/mHutP2ZfASxH0WP2uS34RIrqguBUAA9M9EK6clcmW3/8yy
Dr9CgazcK2yxmBPMg12oTxDExguK2e5GdqXPsZ8cD2PE3pO4cbXvWUSP5ZT6131Xq6/UQK1WGslx
+Ulj4DdCKnUfjX74bNpoutJ1SL8i4C0PAy8+Eivw1RipT54PPWYE+h9+zAWcfTu/oZky2+ufHwNm
iHdAICNffr7LgFDOGxPp7PUw1Z8QNz78nORFGntIFtVi6h1d71CRe7XhMOp+OZlJ9kjvtPM6EbTf
eiCZB0Sh+Y0bRglKmGTcUNbB2/bdL75V+hxWy4cwDfqWnNcta19MTv5ELAcXoEzMndcB9ElLPjYj
Lv/QCd7vFBFI0zdTfjM4XkVvmjvuegZneNMavH3Xr82rHlYy5bdX0F9uE5LVMVSM28riB+iaMnuE
0iQ+6SX7BwBGdAM811jUjMuXx6EX7gDN+v1ycTNSCA8zPDyb7lzkfmV+8dGQQw0+ePgsiTNtlSHW
onHlcbmsld2hunD4yAxRrY3dlB9zTGSPNnhRv469L3g/7ZfrxOnRlnwhxZT4B+ZinwAIvGvHzafr
yWidNyEFVzHQ1zlur1tif4a1Vgyl+a/PZmTeWkUk9Vo3uLr8IDVwnQxN8dA2nQ9navBxRzb5ldVF
KAvBj9Ac763g2cytdpOT13aDfSLY1soOzmVomtvYC6UG8TvIHYdnY0Np4V43pdlvzZp+OO50+5JX
9Ox80bff0AlSejskmoaY5NYu+hos5x1IGUP58edcti68r2qMNjjSooPfB/anbUqIOt2E7QZbYyfx
6Le4deSsLl2MNS+QQfcjo6OJiSsEQRIDBFk7rVGs/CBQN//J3nksSW5sW/aLcA0O4QCmoWVGROqs
CSyzsgoacGjx9W+BNOtX4naxOe8RzUhjQoTDxTl7r90z4N3CoejoDXQrsonTqmMl8lbqvfmiWre/
jy2HHmpghHh0zTF8R3MwHqdJVkc3tcUu0Mf+fgyc+I5R374gExPrnNJlR4GOkCFCyYM7YmzVAZWL
vhEZIB1ZF8DBAiHLdWH0xh14J//eK5yQodV4V3CFnH/jBOEDarlzgpn/LlCYtXrfMFdW0jUcpckW
G5k25mN/V3Ck97pdqOucr31k8lv8RBCfqDneNbI1L3oOhEIv/HBTuq2+nGwnOOBmSDGpu4M8921C
2MFMSRyH1N7TjPlKuGZ9L5gqkdh1g31IMxs1f07TOyIhJQ9IahVl/SgIGujXfZJXaxPE7tr0Vckd
5tXGRNdIq91DshcZ2C8NmOgQLvtDp1nPRekhNWmFuCOULXoi36o6GLlmEeqmIPIkqBBxLhAVyxmn
SQ4ZDhK19vBM7YUST7UuoxcPDclLq+SBZhD18aYPHx2UqWupNS4DTitXNKLHHSUHhKHYBJuDldf+
sw24dxklzbjzm6K5tjJsd1WGTBNkKBbWnuRNKMcqOTYi1s6ycvx7PZnwQ/qqK5eV3mJ5pahDOS+m
Uk7YfBTRq4nST6X8bxX+r0WoDTszFM5qlFP0AGLO2yH7HXWw1QW1lmQ+BukDm1QjrORLHROFIpo8
W/Z0w+H4hITDtHp1x/ufZbg1fkM8LRcCTfKNW7rlU9BjuZaDsA8hpAfA2oNGKFTjrirbGt4G04lm
XxDh7WiJ10BX9YU9gHUbEiNdh0ZJdGDVgfRFY8RJ0Anep9bgmSooE5FBOUeftNcERZBJCbLQ+FSG
IoHJNGXnCXDNykAFt2/zAe9ZRC2kynMIdr3ovDXxqd7absNdgL8I3kbTfSWL4lzFLolPDc9LC+aY
DgMq0jrt9jppj+QjzQY3t7CLY5qRPVIhfT4nJcLihYiCQV8oCsPHcACBMxohnFt2hwwoYQO611W4
Y1PSLzPkbcuRvv6+0jv5gqUap2jv9l+1MXDZAwCP6vJoX6HKfaqVNz1zGHGPI628+ZMw75wwMJiE
rdE4NCJHSyzJ0gVa1mv2DdHWuLMnzd5Dg8uJTC2mnUnJcW0YPlYCV+b0YdlezwmOd/SAIbyGdbnN
uBG0yi5zq17wQbgsyFXnHOqpNA+y872LgYZwDdx0VkGwUrHeoUEJrfimBcE9ZcXxLrB77xg1U/LZ
znxFvJEjrOj80c9ASnSCIiV9sOxbgD7uLDNvWNS48ahKW8WmApB3ReX6gOc+8hYFQpVNlvj9Nyze
1LXcYYyBXUME2XlII44uWYk3PZMx0kwNvJLkgqR1dAiCIF980nlyjjWUw2dDDm8aooyjPnY2dU6r
Rc1sR9kN/VZxGgMmNVmAjit9GPSVHRX386EzWFYC9ha4b//SFOVtIG58ayi469IqqamR6FOC2KXh
0xg7m7+/wWlzbbUBn32Xd9hy6myVxFq/9cPsotBFJ6MzXImh60CldSnxzkG3DNFGk+8CocPMznyr
CN5KBjGgVxydVb3MlMouTlVea5MFIMqMx5D2usymD3awuKuGKNwgvv7i+YJh2rgm/hNd46ON6Fun
I2ZmkCdm5IhNVXlo3+2B3sKowUGMHfTVXlM/+8jbjsw0+Vrgs9gUwBgWxPx2HxOY7i9J3OPzBSBT
XSYbirOW+dalzjV8oNaA5115CAQKSGmEc0zfCdg+VLSHHuhW+pfSiLQ7m6bT2iqNAF41Mp6sZJ3D
zWhu45Iai41ycGdQ4193WmpCCTTHTTxKc6P61vpqRm6+TkNnLNeYrenhNvWTZHE7Zyj8adKD8Nlb
RgtFKi80o+erQXbvZrJcjWOuP7lDJr8SUEEOExvfpU3w95r0VUU0QltvW+I74O04w8Ys4Nm4HZmT
eks8VpcMh9DDIbBo+aQPpt2cw4lsz46y3LqWun1A+Jtt6emfUUjQHAHxufW6OudAzzzhRrV8Mpvs
Ja6MHl0RKa6NY2l7wPlqa9sDHk8CBNYEgoEpTGl0ZVD9F1Lrb0OJM8H0IvxtTIpLAdlmpc1Iu6Cw
4ZXnuLkmwFFLWurEseUVH1rYRceupPFHU7TduUDBtoqm+lazSv1zDBO5xUdE0FRtjmueyV8FUTsd
bdr314FNQZ6U5deAdAvsusAFPDNaWFgSbhP7la3pDdapGAEvQtK+U9D2tWmOW0Q7CIoYZ/Coi0sj
w3CRGwHgUtgaWxYG4IajY3TrztPqrx6OhreU1e2rHyLvQzbB6MKnJfZ53rtio8MMYB5PNPPcJL4G
ZJ6aqLEyu7Y/UgKp9o6Vmle+WIBnk2WfXVUhoCsFQQO6UycnG3gW3T2/8SE42sNj12jlOyFK+DCM
Itx5E1NKWwPDF0UXn7O0n46um+FrqVQE6w4dJcavTpT3tlXlN0ix2pswwwokni1phCPLLtasKijU
LQTL1y4otXvygAj7RZrof9hF4u/YE9bPtq8DCJH1NO61qLaeoiKnZ0qReOPHdon90CHWjkAXIImx
ct1r7yl9hych7VmNmvLWhR6EQlPOneQ679o9sgf1YcrM+WShmPZ21HXGqpFBeJWdMW2bgpEXCrfd
YuFznnsSYNZ2GOLj07tCnAMvzfY5At5rZOYK3WxX6wMh6oAmwsQ+C23GvTn4xgHBhUTh2Q5Bm7ER
rgaOSvcaihZBpWYjW4sQSpW9J7EKVlldd0d3ADVHJ7ZaDtLrQRyA3RsDfDoowGEGiadMouyga/VZ
8a/WQaazZyxGJmnW6VMLLXQ9aJxOIFZAKnTcd5JGpnVZdcDZq7A7kWOfnrqgeU/aDCc1qLjN0LEb
DzQ26z6DFp24lSyDrLt3JrV1E1Q23OvzSGrEEvHuIWhlDzqNBr4bltrGy+hlItc7D8R1Yseaemxg
VYKim5RE4Slx64MgOnm4uFe0aNiUjVGwHkw927H9uTn5+GUUMXDPCJXpwPeKjbjtoYH68kDBKDjk
ZQMd3LSMVdSWpyGr7YXOoRShkVVslRZOd6pqk93odOLZtzV8is4ol7FGspNtNKcuGT+ZO4Ft5KG7
ywiQKdBprHUv26Sa9+xX2SPB7A9ZYyN8xjGyjKPxMS/IpaxqHfN2/zRkiL0Ao1lvOA2mIzoF52pC
z3jS0JksKGw9TxBHQITk19Ym93AkcRbLZD+dlYpZzdvPSNnFOsnEx5ChnRhaDzCAS9tXr2S77LM4
haE2VU86PeUTHYp6X7DfhQgZP1Bi2DshYCAr6Qn2gELZxcN0oYJgroao+hgj0DLzXgoez2M1sEp6
frICpxce4KmUy8FOvmhJTtVR2A9+r30fcsYgTNVCH96Kvug2CC8B/tDBzJ16PPm+1A6ycf3NJEG8
mth2SePm8bFDLlokDgIr7YId4KlvXZwaXYJKSS8RoQOSOUP169blZBWHJGA32egKCVjiUrCwVLp1
g/iObSmJZDoOwTgeiEcJCZyFnKz2k4EGDv0BiPau+Eqw1ZgscDYTbmyLaQXNp1s13jA8aoHjElHQ
eV+oQterzrUDgs6CQ6kbnPY986vOynXoQVwYtr7BZQusOLMvXpl325i9MFyd9vvYOC1KbZARjYbY
34cqtPF9j3GMlSGW3hd0tg9TZZFR5BnnCFIqMcvfe7v9agZyk5fJwXBs2J3sKaLGxpuc+8eoYN2k
knMXej5yW9S5Zgx4AIC+pWfZGglesQF29Zyn2lHz4qc6Uv3ZggFyr/zYXQqj+C6TeNNWaL00ZL2e
G5LhwUmObu8dXv9Z86MQLtVht26EeCl1j7xS6PONUe663D6qhGXObT0Ig259SP12QXYc2/dekw8d
i2TCgMBlr73BpUes5iUWwsD+tceeQzaPu+g4Fgayh7AbBxyt22LrWw6eW8BANK0JOoxJv0wbsPSu
gQesdCMiF+oJcAdseV4jTKRC3/rZ8KywrN4o7dNu9/KDq5uKAgAeKhFss1QjWiGyVizbz+h7TqpN
h4Oht9+oz9FBVuNbmlu1RkKp+Who/ktmatNNxfpbUaM6L/v6VWjlrbDFN+IjX0rP++jH4HtsuacO
PkFgwq81ve9BKvYuweTo6GA+BHS/QMqG91PbvIdFCfhpmhhtymw3Mq33QSOrV6Vp4EeESFA1mSZ7
Rd0/oaqOYeCa4CODMGGjOdOyUmkstIpcVFY8NdMmx61FrrdH4Dl4J7wrtrbtFNHhJKRSwD5kiEiR
AsldGUyf+TQMczOuXiTldIz98o2X+dDk4Q4F410ORGQdkn/bminLarvHuiyXQC6pCCRVukvRNG4I
M5WXvNWWkDIxI/XiAWlRQJ2p2+iEZS8mXVebYm7oO+o+YW8eSGJ7e8mxKXWuNPm3hZchfpCAO4qF
5FSx8HqyRj1ZHYYwek5pqmgjOoisDd5lbLKIEMPhIrih2OQ/kQWaLmkNzYkkGUJrR+3Yx9+0STvz
PWz5K/fkol3oxNfrabLvLD/eN0NFsqGbkmtU33f4t+FxHW2djbRHTmkRT09qIlZuDCM6M6Sormor
RL6PDTdKxmdjCA966l+sFgtXYOrbdDade4m3x5zhQyhrd6h9gkcz92YCbvsmfcLpek4cXZ5ZS1mI
cKeYyraDEYDPqh1GLwn2also3SdcOXXeqwq1RZLEHlEJmlsvNex397XqnigSChKeNHEIg5Tcdle3
tklel+mMbKmfJzip5qINCwoYXg6R0ndjb6EcZsUQFOi5oLW1b2F2bLoIBR/QHWdlUEUmC5jSEHYG
WxwkAp1vqdG5e9+x2QSENZDnAqViQ4riwfLq7sxONf9Ec5G+TF5QEYk2RYfGoTJMjWAgTawasvzB
qcLwq19n4o0SmwWtpzWuaM7qp2qGU8Ro+DCTxLAiKNMdUicZDwHRX61X/3VLOK2U56C25fgjSo57
NRvV1VgAuhJaeuSztTedk/OCR0ioviuHq9uC7WWeqO9JLpyLRsTCXejgVxtXn7q1AOp1SSbln0fc
tmsDduY1hLq5s5TwXpO2lctIl523AB717HRh/lij+XoPxqTcDm5BAFPKqmT2jXHQq167QQzg7mEr
kWoqWsQrporrN9go/ko2yLAWs/6IrbSRbqBS6ge9bfotHbjuxGmdgkONwb/kg8shXBK4QVTsIsLi
urIj239wDOWtvL4UQCiGclfbZbpBEGjvSizrN3ecvo1B7J95JH8fFyAl/GImIugBB15BejGBq31z
YEWpj3nqltvCaUlnBfkiXmXcd2cOHfk6ZPHdjBYlAtThlElgiNzDZR8fwqII9o5Tpp9t24BRsOtX
fN9GvXJa7Yx11qSfyTYeMe10ULlxk5UfQlEfi5UUAR93SUWj4obekY2PD8qu9Y1qMiw2uFO2bGPa
t4m6wVEWGL5yI6sAPM9xIzhg2L6I+lgFWvqEbJvzsGDGVrkMT2GRolRg/TvVUrNWs6ziEACyjb2Y
yk1r13s3J6InqSp3iXBeu4R6/KUnvX2BWPZhMjm2YLEESqcHJ6UrGhlu/hhZjXGPZ42sEZdgyUXb
ZGiWUg4MG123G2gmPcYOsi33GHMj0sen5FTJImGaawh7y4AXuOhXwAaGQJb5s8XXKQHp7BcFKYVF
q63bYP5hK5g5h6BqO/oqvAdGJlp8Kc59raYlLKSHIDObdRvrJav5gH5wzOx9jnVuFXlYYwL8kGiJ
ScfzSOhbRFADV4QpB4coTsX7IDgjNkaFvXGeVYxGqjNxMCE3TqFauIGzhlUdI9Nrmy3JPtXBNVlu
gsG2L+nYke0zjveNSd5kgW58jx6/Y7dcEHKd+rdmtF0oT7DVgfpMh7JuCtAIZCLF0WxzLUa25HNx
FbUhbv0wC5fg7aJ7Rm7zmado56WEvpPG9Exo2DjAICqxoUf+gEq1e2jQdq8nmjfLNOzzl8SL27WU
BD+1MDHwDfXkhjmVIk4mTFedaZRbai20TaRm34mSClPlx+VNSzR5Jujc33A/5wKtKXVEaZ5j0pRP
hpt8sao+3DQ4xvbwr8qt0h0KKJy50FyC1qJveOD7Na6d6NtLlyBXN9QsZbT7ZIeFNt3YQfvWSizW
fYKN3ie5ejcnC28jGBMdvXwIc5A6qExOwbEB93LXdEn3GcQ1dP4sm8SBYIZ8C1WxOhR6VZ5pRRFm
kxgbalzrDrrgBkWgYL+dTysDwdOK8C93gyjYXuc9uC3p+/p2oApxpGiprwWo/U1sJ9+6KAPUFofD
3hxUD68+Fh/6AGmyslGzhwGg9dwmzKGS1GeVHsLCnMrh0Kk8gWkzkdnM3LAZiHFegJxjXg9b90wN
xnnqAMOcA18Zqz6s67WiF7QMqLVXCudgiTL4MenjZu01JWxhCS6hiN3qMI6mh5yTXK99bKfvNBvT
bZnq/Rl9fLw0daLfYs0xdjWk2sdoUigi09TfFEDuwsxia49BYVoGCQLMblaN+hJduuVoZNfFnbRI
rR/0JeuTvBmuKcmcVGiSlwrD30OHO3MLD6xfpI4XbTE0i3oxFSq/OQm5uWhI5ZPo6JqJ2pt22uQ1
X/WmBVNoT/03raWTKSAceiBXaIr5dAzPo5rKbT0AlG6oqVyniGRT4Tgald+Ib0Dk5l4Wk/mK8ZTy
ap1mz0QAZ9RdrfRZcvJZpTr1Z27Tu44RXS5wOOkhc+gWTl7XPXVl9xlFGUljNXsZ6vqyf1ZwiO5U
BG1Rn+pPci7nLi5/pJW5hszN0WEZgl9+xfqjrvoIPwU4QfVKVqx3NTWLRARft4mj8Jll2JqbiY7A
KzBWQ4mMPiNHCaN60WMPaK0+YEDEBf6DlnsLQvf7wKaIemvEnbtZPqxqoZoD8u7hGWMArG42hKjt
Y+0FK2Gzy92gObTS7d6wEGU30cwpgwHqmTtUgd/73MacotGLf8NZVJ8dHJMXRwn9IBI8EVSTeZno
a5jfHMocFV3IcxU0xUtHivozzTnszHR8K6CQHDdpcFoDbyBoQvgSo0ZXB+qD+LRQctOaGcBy2UH8
UbpefyvNvCc+dqT8pQESKY2RjrKp1ytP6t41qXp/H0QhuS9ZVLXfgxCXzSobIaqVg8f2yjGA26a5
lq8wvHzCXxIrA/TZynba1F8qwcG6GvkXED55RUM4zm5FABVlDGslCZvyijrUuHSe5e+FQz21ZU7e
myhjXkujSoAaJLzZyVQDRx+eFwEsdlrRVq8g63kxbTrfW5HWpK25iN8WPQXh82RkHJPhNGGH6ar0
o2v6eEVPyF9YTpgBH+g+7YLBgl2G20c4qNAiO+pQ9BBzY6sNdgEKuwuTqnfNbe4F9E4G26mqig/o
+QiKW/mXupjLNEfDrpjLg0h3n4XJ6Cv+0iKb5uQ02/mt5Dzr1a+Zu1aIXyXlb5PKbpMSBGn1Lj05
86OEw1Rx7pslzmOCnWDZi8jaUesj5NwsVbiaBkBSCOQZ6mb6gUNFzD4Rc+g/fUq7S4KY4RF6mSeI
KBvsyr6PdBUM5yrNHcV23foOXKz1lrNEszwlTQMo28e0Xy18MfbVnTeo+NuUNxkSo7hW6QVX6hxA
UzjiGOOxtNbEoNnhvZE6xkX5ugliS0NNtkKoUHTrOicSmNUEBWMyk0+taTNN7fDsU0XxH6o+7tqV
5gb3cYQRkHWz1GWxynooBEvIA5+kVCk6snxBSKnbbEKAHocJTKO6rl71jHjMufKdPk+celhN60l7
yfBZOS+5tOJsk6BLwOFbdMkxLQx2G2OmJAPRa0jfVU7svfbgbKszbZqn1uC/TL3mq/csqPPpzsKy
5G6Hwm3xVRdkdagGstJzhLCe8I4k18u94YlgXPVpXJGEEVlPU8G0u8Ddaq8dcDavALPs987umjut
7zQTVkBASu5kE4mHbyBIHUAQRUgdosxvboDcn16T8GnBBkykO4cRdQyQ6awg5tOLczEi442iprfx
0mZXl9px0qUPShZhF0YGzkW0ICGRA1KLtmOauVeK28wR9gjtsA37hn4z+wz3YFlqSF96/IXJ1uoT
PVtironjdU/7I223lD5yGqJFU0K5LyuKlSQbz7KtwagJp8gEkVthFyO/c1Et9IuCMFBA7nmLNJ3b
gCUTWLl/olaCicgOpfzmd2lN+b4vOMil1H6JOXS89IM8TYuMEcMoP0PbkebFSAp4FNII1Xeo2OKi
lbo142MA/nv4BsqNCeOMTlgel/ekvw76McbinBzpnipJpUdFF2VZgbVuewJqDzl3zXELH8Iy1xs2
rrFPioPlFeENz5mzCi2GOx4ZJ3CXWWBq6bo2mJgJxao8MoOdyUHeg4W/Jzjdy1AT5tCW+VtK87xN
PdDq+D4URMfmFf1qzBxwjnR36fn+iJFTZHsTQ8nG03R5oSJSbzUSPU6igPPRIMZZUhzYTqFqQH/4
Ji+tib9xPMnrxVD77dpzRjJmlcR6mqbP7NHOE3UDLO2UjSM57i0Bi1CDSL4sJqKIinLIb7xNbCb1
+KqBlyNgarw5BcRpor/pmimjWWqt+ZV+JNvfonkpWYlPFg3xcAwteKHaF/I8QSs14tZQwPisWiYL
xdTZeFYGvBjd5RhzMqF6fRwogqy6XvonJc2HrKpwR1ju3gp8Y5XYnJDwZVKXwMWXkFgdTlQ9QlBZ
BW5UtsarEOXySCmtSjhkBzVotqTcTKr13pA3q2UqQOJNFqdrfj/zERBOsMyk+zgFFmjIkop6AS4M
jOO5oj+1duC3rgGZuC+4KLBRlYITIV4WsYxbslfI6VzXZNwTXI9tngQHqkBVMeV3UVRFL4oWCOUk
VacnVeblo93Z2Tkcg6esZHPojOrZo0Lb+2Coes1ZWgnvl1CH0c7uXN9x05B6pFRUiFCFz/1qgKe1
R/4DHrS1VYjhStGgO5AZVl7Z/gAYbux1GPjDwhbpkdyTG7YQwFT21YJETcV4r+l6sS6t2FrWunal
OFYt+4L9RZZVMFpM5oHE0fEpNEOxjFrSPqGq3ecp3dyagAZcgoQNj85pdgouMa9cWp16rpdLtUms
ifx6gJg0vZIPMu6dDdJRAItdUi6UgmzX4/Td0u7Tl1SCj1jTkm0eI6JDdD+RpN2wdSzrQNIgwKGI
i9jQV8EYYtUMgvhaepQ8w6rZBrqCepvKI66skLCKcR+IdK1RHdwTlv1iWXj2mjIAC+NT0fLxWxy8
2KXCJ9rimV5p/25EBUW0hjgtw41eNBUm0AiSL/hlwnucC28DduJlU0Nn8vqCtlkPpVFWwdr0uo0q
J4PsEBubHirTSffvK9EPwOcTAkjIDN2q2Gy/gRT4FElIRQonN75tGoOpqZ4TGsj7vrbdO1SJFOGm
MD2leaLNDUe1IqV9n+Jv3ZDHaKwMmw6jJ4zpk5kpohCMukKWhSBYq9I3KeWXiiLPIigj0p3D4dVn
oWqBrpwsLaXSEbxzjnr16yZetgIZim31T7YNKCdsZq/q2GmLWnfcixXRcG6s8d0dODSbueQAEFvf
TCMzCLMq8osrJhrXmHo3/Kxy7dcIS7phEIBH4ncHksvcjqXnhb1jYYIl5Z1C+3Bc64G20WeqVWwq
hsGlyBg3K2eczg1gHVgbCOzIAXrSLGdg1UdLiBCHfoRuum9FYjhbmHCbcrR3lEC0ZTFYX+KOtPio
0jhDfE9y41TlHsxr9CrSIGG5ZqpeZEFePcYtnSUhop0HBlFUWM91ApOFdhgzeZ1JtcfacNP9WOB+
xwp4y4zuI44fChlfEjCYa3zsK2ptRx3OjGU23WqMtasRKIKVmhEVjZl9OFW6GlWA2CweXhrycO/s
0s5I2iOnLxicD6ODgOk4O1NvoUYWT1hId13cbjIoa199vXllb9s8pTo5h0RJ0mf1vtqSMOeMmahq
5FtV6skaisBGtxm3oT9soMAdxhQGGVNyuENjf4HVl16yOIiQBozTAXyZhrRguAQhOhsYIbDevH5d
O4L+hWgIrk4seGmxlS10azgNlc7WtvM2skczUzsGscaNYZ+Jd7tm7dBfDBldJAQzN3D3YWxFUEOy
/UR5ikNJx8mr+/BiRfU3C7Era/GdncaUq53qqWjCQwO1x0/Uu8lWMCk1/Kl1/rW2xbYL0gZn4wCE
Xs/JQm4MmE3xM877rRkoNIXNDXLAsRb5hUyV3QSEhtrJziSALS6UPNZ6TUwAghP2QV3ecrxLCSSL
DlaGbK/IEQMgnV05Mwwg572HbrM1c8u/VSnA9wJw+lRbh6ZNiEA37pKiPHLgEYTp5vEq1iTZAjnf
QBrSDXB1VDLx8CGGhD0Exe21bxb2F/xLOpXHEPACCgfSOGH6xnGBcz4z5Ny9MzaVNvQU95z+3msD
c9/1EBA90SB+FCVZPGXnkPNdGtZJto24qy1WMbzfEFYDcOlQr0WD8y1a9dXYABlHUTrR3ilFURyN
jM/OCy2UMfroWWs3yvci9C8VkptLn4JstJGLeAk3lvZ0uRQLztTZ96mdPOOdggeOcndH0hE5XRYL
O4c7yVwK8fdUldYSgRX3WBmpthRzYraT+1RUw3ZPN7O7WJVpLU0O1ldsiguzznv6fIlaOq1dnvLM
dU9pXNbLMOlvkeVvgVXzI7tJtdKT1tpS0HEPLWkd274ejo1Z3UXCfmahO+qEJsCPYucUpTr5poWQ
u6RoGAS9ld0gGpnXsgMgzuvvlm7in+JArMs22nFUoVFJnSjx1TYsq56k+w9K1XQe4mamObpLa8K5
FNnVvnH6E+Ek1ISCsz6Z+6JJn1mXUK/Bzc6KJ5X26H3b2RZasOtejODKPsF32Pmylc3sZWOv/a23
zOgce3l8olfpAa8RyOaiEvQcYXlq5Xe29SlNdnVRmX1PQLEv0aFkqyzHwLFyavcGx47i1Jj4TH0+
fKVGuXc9DbRT5hbZ8v8bFf42KsDA/JNT4VxMc6xP2X770Zvw1//0tznBIivZdDDbSxcvGRYXfAZ/
G5hM/T+GwB6Jh9HhH9ib/o85gXSL/2BJcHUPoIxtAHb5X2yMZsj/YD4Rhi4803IFVuF/41/CAfGD
A4g/w1ekz2dsiZ3S5Fo/m1p0J7Y1GgSMZx07TqBhoMnomt9KWbv533aW/0d76t/XEg5+C49NhauL
2WDzg/0voZbW1akivtjrfBJoKrdDrTeYIQGtPjEzbkIK4g+/xn9zOP3+eEBi8I25FhFKmKV+vqSd
uFkcz9JRTfYN1eJRg6cdRvs/X+VnX+NfD+aCtDBs00BKgQXl56ukjmmViBx7jqteHu4dW0gE0C4o
GXi7rr3oOULkf39y/9eX+V9+OJcmGRI/OlMOw+Hna4ZpqhybqWbhtyNUeWvMgLZRC8Nf4rTB9t8/
oMcOjcIBTl93HsQ//nKE/pXCIDRtgcJN3dHEtD+toi93pdYpHPiV5/3D7zb/Lv9rTKOwY8+eP4dM
PYYJ38/sAv5hqDAgkTAl8EC6PgRxM37gWld4GOznOkbMkOXyGIIq+fNT/mz9/PuiJIdzRYtrIuD/
+aJh4+PqHWgdDbFAL5fJAWhlkf7DYPn9KljfdOxAhMLx4f+Vs/XDo3Hmy9DQpeyIhOruIkdF57J2
Pv78KL+ODhODmuNKaRqu7hjGjJ368f0BxCH6pFIc76j1P3l9Ml4TA8hKLdps968v5aBTIbgMQcnv
z1NboD1wKQAOChKSCtKMajIQ7LF/Nfuwnf7hN5pH2s8Dw3Ul85Vu4NpiEvllYPQRyIKCmhZqDtff
AeT2X0L6pC9VGQfnDCafWkjOy//wsf36gfM68SzPrm+Dl0rF+ufXifiiLBUnxUUqZHMDYTIcY9fL
T6aa5S7oTO1/GP//ZZBQCDXwn+kCU709//cfBskQI5iHZYy4wC9d6JmmD2aHRumff7r/fhV7poVB
DPjts6YzCGE0gS7VeiVhRrEIVj0A3H//8jw47YJVzDZZ64yfn8VPJyfE04ZFoaJZVyS2BlIzcg5G
5JTfQSKU1z8/1e9zh8tRFfcvS6vpCfeXdzcSV0LmJlYD25x2vGWIWJNXouRvX1UmLjSlmlVTicOf
r/pfvjjPsExaOYI2MN/dz08pLZ2mNUiyhduMDnYAu9gUjvR2vja1T3++1G8/2zxHUYrBI+C6hu7M
t/LD4CBuCh/fHAjiuGZNYHNA7FMOUfBfXgXbIp5gk7Oj4A/NrsofrzJRsIwtwUE3GaOR/nSmDStF
fsjDv70Ms5RuzqP8r5DDXx4GBXgED5vi2SgxAcjec1mhjX9CD/z2yjw2Ho7HhosFWjr6Lx8wlWeC
LyyMVl4Z0zbr0CbURe6s/vwsv40BvljggLo9z4QQ+H65ymgLJDJuxg9judqhSqbp6iKRX8aA8DZ/
vtTvDzRfygMhyIbKoHnw86+jD0E0gsDiDGOH5hxk2JIUNxJ5bKz/fKF5Qv1pwvVshw2LPc+1jslW
9OcLVR0coMaYIJkrQm2Z0xEm7iJg8drScMYe6pQxcmqVoFRxPlkDmFK3R+35r59Xsvlg3NsC1675
K6eC79Wk/OA4c9QRKNzRh/q3NcxMFf/wvL//hhI9yTx7sFHlOr98x2Q7ZEFlY8lIqcxtQq90FhCG
ESabynj886v9/TfkgAaCQDcwJ7Nv/GVXJSfcQFU2wEvrJnVxNCQEReKG/zD9/perWJ7FIcPhKsz1
8wP/MFuMeSDpK43g3kjdRKNn1ou87cN/eG2e+PXFAZ5x8F7zRDqLifMrtcSmXTN1DkWlmA7q/7B3
Js1xI+cW/SsOrx86gERi2tbMeaZIbhCSKGIeMjEl8OvfAdvPIct+3dF7h3dWk1WsAhLfcO+5Zs9Q
o+r29pSq9yDsY/1qrfJk9EaK+nTXZ23sB9gm2HAek65I6wdfd0F1EEYpjk/LshrEUihxdyKuCqIb
imp5R9Dqoh4EEal/xHGJHIX4BhZCc9bZ+iFBqR8cYp7Ger+gaq0RFyVOoc9tQ6YMCBU4ImV2DowX
0M9mZvPPMGACOi+jaw7pZIZ+K/Iou0M8AcN26kJUidg7AZrdeYT9ovPln5nD1vXg3AUBmewbp80B
JAVtEbF3zL05OM4ucq+LgQXjs4fN7cgkAVSY4q9rb2IJ3Ps11dNcXsFtDJaNhDiA4Q3AFHYDlGzR
qSAkq75dIq8hDoyEruLOimFrH5yOVJ9L6u0ZsVAdDFhhaux+0XGspwqOmXQAy5+LwmuCfW9E5t03
ncE2mXZ9yCxl8YhRgJauM7D9sbqDoUQYlURwITZe202E0HcUV5uhCFvvgHRK1C9IERP7vEHc6z4J
PI2M3PFyZuXXMpU+3OkQHOJmSVYZlWN7JND3gOn6k5ZjUFHdNoARtT8lq3+IcOdMG1HsmCplTzYi
yuUsjFoLoPKcS6ygQjfZLTlP/lOYinI+NWteydmoA/dj6UZjM/9pERai5Ghw/03jTCxbl1Wk65h4
SO8SfMvNtmLz7ezQYpU1dSi//Q6POFYaCyFFvnGR9mAgLlGTb/yB8eh1kdpEQtetYKejBtd/nGXY
zWddJ2t0yogngE3u9ZjkMtkRk5j0w44Yk9T6RoLWgCdmcQH3X2vmnPpiAvmO88rKR/2eVbg1tDuH
8dZtyw5epV/RmEnO6oYUr8wX7gHCZq8f0BQN2bdZs3AnBbC2Q4CMntuSeX0iTtMSCVb5xgb2WVcq
wbyXqDKaEEOqxB7fIxfV5iWTo7L7Mahct2D3EGouyUHOrnNtVyES+w7yodmP2ncUO5mx+17YYe0d
SezIbsPKViRd+B2TvibrLRSpUQC/kAK7am6VgwcEekfnuuP3JY9zvtUBLJl1hqPHH7/ZUyXqI3jy
smcPrSCIWOjYfYahOcvdKNfYxzVxteF2nRkabIRZGWwXhljJHSaKAOkM3t/oyoC974jMqpr3kJtq
PKY99/D3qnNTLE6WYoGLYZzkGRNb5WFCFhmeuazO7f3MzcNkMPXG634i5P7CDGFf3mNhKhxoCyYl
SdtSSuzx8yQgNgFJ4zMkUXgmO6sYW/TmvsT/CcwvPKZ5TGYuJ+lnXFvLx0AUDtYgv4n9G1NMzvNc
NsQmBvxK4hTRkwJ5D1J8GiG6uwYnPsk/254xfLOVXatQ/eZkvxEkGBQ/lj7IKIDTUqyJKI10Th6p
pNOrV0jVnaV0PNEJujXSrbarEnmLRH7yv/TouMC7lZE3nPlhGWL56QB8IvZLtXeI6j76ouAOXqFL
txLUq3nzw3aGLrlKWzVza5JylO2ZWDbtfkpkWD4oHZa0TnbjrF/QMH0lIwz8d1U06WMzrQmhtQ7Y
ApOBUF8Xpp40Cx3ilcGHN26+dTopyPX1afiBBKQOOThI/dkccTe+NGiy1s+srO66QRM7UpjSui6Q
yj5w8AcM312w3EdXjJwamG/xiKVVWzy2hQLTLpLQaMT+MRqLJQzzFqgBaEYUOxheDl2mPdayrhVi
0ffyNmPjTJryQTqt0ixsch2/EFg+07o3KnUu3ai39LUzRdlZw3khT43j5fkWT1pGCEMyEKhaD0v0
Ss40DjwgIJP/oRSgyk3oOHV/gUtQEyMNe1TsFGQs69JXuON2YV2W/vkyORh8kslGbMJDfIZm3tdq
2DOk7+eDDdibfNe4D8YtOAG8JA7RPw3L4qbHa8XdghETmXC3DVn79+dqBMC1IQTZwxA4d25+pmzA
7pukLHPx1Pcam5YJZBKd2zzK542ZKtpfw1CIGgUrMkqCmsHNHjl48I1jTdlXPjIA4ns9VszcLC1K
2yz2im0aNDJ4G/NyjAixIs7ufGbbyY41dZCm2vAjyS+ZF/6SKSHaeoexGDMPXhdv2UdaJi9zDMFr
Q+ZwYW9jZ3XZLG1AQCQcd1aXiRH+TPBUS1HYorH/gaUzJrMvA9K65YLyqfEjdzqZsdOo8lm2KpLq
Cy9BhpnLt2zW00OO9gQSmOVzK5altm5aPMpr8Fc+ouIrg6TdiXyM8vOyEJbezZGVGc4uqfMD0gol
diNuFrlj1Jh/sFVkl0+gz8S+b6jmb2GruhHtkzuF+0KrgbOdFG+SIW2nC3fYwLphL+xSlCe7arHL
Z4KBfzO2HYN5MZViy6FL6k4X49UOkTzUZxnC52HfpQ5C66bGDoY4PZvvmPoR/cGYnqwULaw2RM6Y
lxc9tguCA/1OPhOrDaej6hwa0w7Vfr7aHXHar17nBSpG09+ly1Jgz7ZTjxgHgsWyjQpIsYHPzLQf
He6CUAUQKB0nPsXmBZM5WWlLvbgkbigdCKaOyn1Pg1VWZ00uYy3M5FjeQ54EaBmqEZmmXngY7HSY
1wTvLUX9ddYSjnRLKMwjcdYJj4JSqHMN4CndOlY+lXufCJ59kIxdcO0i8g8xq4YmpEAqFSJv0gij
zeDBQ9+3KsArJACwqlugCyq5mdOyxb2QhACA2WaN43ShyDFzSUdGnr4NbOTWV0VRYo/F0JgbAivw
xW4b5NRsR3O5EGJIrqc5LeysFfpqXGwXMRze4qKllugf65w8eu40dkLZue8OCbnMVtpJpBqNFxt7
OVQWYVBnDcTPPrkU7px53/VEqcDzVagg2UWaB6m/GeHDYTBsLVe2b5QtotnppesUuToTPFlJOu4p
44HYHUcs994pS9CT4F2pYgDgNIctUXzwE3h21KOB2VEsLwpP/3CuyxCIdV3hK6f0DOY7MNuKveMQ
OeUGnnBWHHTsD/NuIVKw2TH4QelM0UWAeqpyOAi+4iPY88145z2JQViYZV/e4cobQStob/kCFzZp
qMHVoHaJ1vJeV9N47nWFm21hFw2XwLdlvk1m7fckhPqrIQTfkt5PfRyNL0Mi3Bcku6R9KxENqzu3
x5Qa2SQfYxCZ+wSGerQIrN/ofFTivzPr96ExkguGAtJ2UTtKpIQMXzQMkxaeJlGeYMOvbW0HkP9w
6fH2mpkR+chMIdkT8Ji/wPHkBLGsmLgJlt6sHt0OIBhI0Xz4qnmoTytaTLD8EhXaL13G0xeVh+Tn
JpMgvrJ1Wv+xgwxZgrRx4ARDQu/BTjdVBnl2SfRIGkeox9NcOdhASuK8Hz1LuBaMEMvD+d3NwS1W
CRxIpNWaZIv0PX8ROITgnHqjcTdhWNYnv25jYq9LljMbYPDhvQMTuNpJxC5QO+yESIwU8v6Psl/t
TsncchvmKu/0bsgHnFCJG/TP3TCn3/FKMTJdQodQJnq26aMO5/aLn+X+ScYxtRRgGroleoEGlTUJ
eZd4W7lXkSyyFLZ77ErkVjEE3YxDgLkX1G3zdSLe82KpSSzfi4RczT1MlPQW81vVPkWZVv4WSAc5
kekwFwHMXOkcKtCo1kGnfuEfwIVUQNVqDys/CFpEVnjyeOoVc77ckTiYEB7Cw/QysKAkngMhsJ6U
nwT2UxsKpH5aF+PNoqR7a+CAYMdKpXWf5VFq7X2oEocoHYZLZbP53fTerEJOtbb5JuukucUP0RtK
7AJPJMQUBbxjSHFzVk5duuvjII6PyOFzc5b7NBp3zDymH4mq64+yHT0PG0HH0zNbFZC7yDH1VwOD
kqh0W2JAhhs+zthdi8RDRbwJ5npBD4PcmGOay6fJuwt4MyYCEAGn566wrWThLabFMB+CLLShL9UV
stFNK+aEhL7IxYl1k9bACtAzt3YHIpoCiH8J7Dh4rrRZngA3+P2+LGsPo9yqlEcm5HkvZPCOj5JW
UG9DulB35yx1E3Ip5WvELg6h8DBbznhhFop28HYLbQh3a8ZFZwN8mc1eyD79oZE5kMND3OxXozoA
WqrHbdZEPHW4Ti1QAK2lwHe6VVJ0G46M+gIre5oeKqCI/Rbahx/vSWKjAl4q4RI47NrPY87pzWFb
2jjkcGOc8hqh0l6VeBdq6ZYV3wMaPiSMSfWeDCSVktCYFi+tV7oo+/q6PBStzNxVIhO9eAYgx60o
/Cmm8/Jdr/1GYtFoHsuKJdkbn+1MaKw1KUTZKMjjDQGy/lPa4vncNSNLUBjbAc6n2K3G8ZDIZZEX
Fev/R3iRgzkaSkFkzSPThOgOxleaX9S44oIdUdoWRq6xs48MZNV3Z8bVv58wOMEO74fYo1EGC7tn
2ERB3vQyabdatULsx854Jw9AqY8wDGfgxnLM8rgs1vCW+BEyiKawnZdw9vwrYlYdLA9Zz6Mim/zx
eYK41nFz2IqIF65+HOSWwnYVDiAIgGOvLG3Gw22/g56WYIDokNLhaxzr71U0Lpx8bGnNxvewSm6H
PujO3boZgOjCBmmJMqywwU9DM3wl50FnlxOxiT1jkDDQR9afBNNRagz3uquyhsd0aK5rp6uivWiU
FfGQV+Z+6TOnOC71qo9DwGtlaOOYlHLphUHLZTj5pwB6PnyWkcHzxkP4rK4bbMWU3WAqAqyrTvJS
67CJd5nftvhQPUgkgMermjOUYnfTGX+t3ZAQX+BGMmYXLFb+TMk3U4CmPENx5njc/LAKUM2S0Ydy
3esBoqGJiYYAtobU34MmAUfvoH5jzgNSuDziBO/bHdclx2FjIgQZFiiYBLtrDtCsGLLyTQFiizbd
LCmzFwKQnywVLjdxnpgfulI4WRJ86P351I7jO9dlAu3Jp9X8WNA+q6NNbWydx07WO5i9lpT99Kid
8hTqoa+PYUA7iQ4zHFz85nDZ36pKLgWZe3mh9trul2+g9Th3hip1bssYZfBZYS361ZW+pmgaMx1C
DlgKPApX1hwaUT2k8yC5v9Qw58eppSQZru02nNGbIvhzds1Cp/qdwUFevdm5PzrbRDtdT95hy5hq
o3J69ceCMg7sQTsJ33oppZ2lDywVA7SMcbsU3KcpAVDdfemWHoG4vmHhgmwwa6/C2J8+JlOQDDfX
BpsVh7c8aPygpCQHfnZZLGH8w0MH80FxO7y2Y5SKL2OMC/ojJ/ENO35ACY3hqhGEzXVt3jykadKq
oyjDPn30e5bVTAFU/qVP+vu6mEM05QT74cjg0gBFQbEL+oC2yEt3ceuJE5/zG6bQS1Xrm7qRHxHs
mV3aBrjFhHnNo7DbV2ESHf1gAkREyWm1zjGsEJMVziTk9ySUc3rxPy23UgyTjegpbTn1DmS4dUuM
uNvtPUGKPAIkycwwB62H2TDEFwSQDjCH6Cbv5n/CxsRa0/7RoNcERyZNTjpDr/PhJhpc54HODEMn
kTeUp/MUdrdthFIQTeRQPP21uTDdGssQFjss+P2IZda/Tmw945p+aad441hZQfRjbnayn81f3EPz
KuwpbPbQ7CpQrPyyrOh8TxK0mFugugJ9TmdSX6I2cf/kVT61Dz/vD3gZULvMt1lXuVI4vyxsu6TX
UvS45SOsEPEBmTTVcTzKWu2Bt8zXWS/RJQU2hX4BWeUp5Cn0Yfsu9cgff6r/Np8OAmz8jgOjaSWB
2r9M2+to9LjffYu2Lkd8wuB3a1qEUUiTzZ+M3P/TSzm2z8B9XXjK4Je/GZaPdCyLl6JQBp7RB9HW
sldSB1ly+8+/6r8g6b9LLvs/QMSmX99/llyt//Xviivh/vY73dljaIbmZ5Vx/K64clxUVSzLWEYj
1iHe4p+CK36GNUzAz0n+Fdg0O+p/0GCBy7LRZZVsC3ZCrCj/Eg2WH/2XfVogQt4WVwS/NOJ/4ee/
/7SOweEwSOX454OFWLVl3hRX4N+sNGrPwjh1UB2KCtsGR2lFsvbq70BuwKAFKS5e5NX/kRqwfo8o
Bz15YpiAWwTLJ86R5dNF0qyGEvHpLSF0BXNHTlRETMezWECK7aLK2kOna6GfUmfAw5JYmSM47T5N
MAlYDLqunrnSutMbMhAIuZ667gzfK96aFQGDC41y/iSzBFXqtlRrsEC7mnOApNbwo1t9rCuGoIyo
7GOHQyElTIhKm3RdKPOynnd+oVbfNwzAawPG2Ybx+ekV4l3Zl4yKi5dlhP9wKhiV+S/UeZAr+3bZ
WaanyyV6Vtz6ZAXuGTtGjb5GB7Xs6AifhjrFErSp4kAzn7NglVlfXH4FfmFrdu+nT9eVItCJBEHt
xyAnkgi/1hoyqhkuYsDDENMPqrwkmKzyVpIDDjn0YmF6b1szhlBcN07dvhvioX4oZdk5qLGxkGY3
2rVMHpI06r17+D6yfiXIr5kPM7hvaHdY2Jzf7WzwoonkIEkXb5xEo1AOKJH2WGj9GzlDZe3iFuui
78ZVdug6b7jCdwmqwvOloSLthLihOCVuZPmMHsk/Y0hCIsF/5MIp2rsy9lONLryfgpAeMGkfsZ3E
59oiKNqe4bbacLXv6gUX88QGjPprZmja5Z3ZZ7FI3Yd5qjobYnkgscllWYDgGUvtGmK3ZchVRVeR
Ah5D8uNURZxophZrQgwoWXy9myTleXPRuNEEY8TXGYOIGfTLTMaxG2ri0qKljVKzsS2XqLodmt+W
z/cz5mbAIhvsDQLl8KJPphR7rnTNardwg26PQ9Un/yjzK+rB2A9viYT2h/MF/3NKSCLDdrAJPVb6
Lh16DfoBa+Yp0IWqzwDTec8+ISJbdk5m1zSGoQ3BQWsIQctGxW799pKdWnptVVV36PGPsgWLdHU9
uAn9FLtD6ypOrUAfRkQXD7Oecw1Eb9YnA1DsLknb+Sb3A+COxWys67BTw93U1E6wNQw92XglZfLM
46A+ibTx+KzYmsGgmyvrKMcBZIKMdfkgPtONUpyLZy167TsjgvZrwsD3lWxqSbsYWEuOHA3r92a2
aQy3Zc3QabOUjdueeXSoBdS5IrU2rhutkV+f6Ur5GrTkx176aGYlr8OCQCFNU49V4wwsZVepp36Y
8sy8p8LgKGMW1Ms0qKyN6i3uJlAB8aTgYXIqSHfYxzPbWQzRuZtiIFmtnvQmNQPUIirFMUL/smaD
26o3AUlvU7K8ocjoJnHBEM7uHyLaX7AEUDZ8e9sS8yOWfWxIHayIPe7qoflo9eSuyBqriPH47si2
y6ZL7Ot5S+dGwzvqeg9CZWK2ZkpomNVFHKJX75lqKoMNYXJMTzFb04klBGJP8tBGU00qnQn48NmI
kOXJUpO3SSx2503TcwU6ana3MtSILFmFgkY+ZjUEYybwEK7UFtQacMYuqMeUjPOybxgWCn9KvxIl
09XPUT/U/utSyqZ4JD5sMocB74++YhOX6SswL0uGSj6loWDYzVTwVpPtgQ2RVZTe9MVU7WpMPcEm
1p7/dcDZkXBIq+AEW0IeezeB5tzY1VvKl7vxIsO0mk9/l3ple4553HoIKeK3dVoyDWbJWMDKIpJo
Fh7oLsEvulrQGJyHMAru01qxxhwXf68ZK8L4CsPBOkaDXZ8CM3WvrjsJIP8ioh11l2E3Mhg9ZMMY
AQ3qatA0VVQ+pyzNbxIWdNPGbuy1xezsnUskGOPYQJ7VfWndgEWYgMKK4hQTrHzEvBKe2e2U0brM
xnsbZ5q9HpzPrhoYdtvgiU7Yd5rLiOPc2hi1zI9MxxiARKXX70mpd5G7w+3bCGHEUdRdQOov4boH
6er8mInUefKK6n6hFwNXUQ3n7WB/+NJyHoMWTTbCBwwbtdbuWZS29XM55351MfNZH2M3+NY7hdJv
oHMGF8TEOKr3uHS75oowAcOIIg/4wv0g6J6NGNcY1oaH7WuGh6/JdjUQNhYoXiXjK6NLmbwXWZd/
pYMW1otvhiLBOVTUIQDA3IqZLtdwDScuGYb+gn4rSrIJ50DW1XcGfx6OI7skbxdv/7VfLGy9ZS0d
EhhDEHSHdaoN0Msml7rMlg4GTsFZqqq5P+aim7dK08CaJMqtLRbP+bb3Frns3Xqwox0R9Xl05ivW
V8A15tA9WBUJQZaTelvQA+rIej18w/Jr79QkmbPa3J13VaeCyzgv/PteL+gUugK0DwOp2nzDOzZd
4vNpv04GOeuW9ObiEFvTzEjJm4sH44YE0xGk1H8dfZvv/lQT0N1hQ8Nj8r1L4RRex0UyBYe56lV4
jLNsvnDhVl1WrYcuA7FPSntmpR/zIpP52C215qaHvjZUv+sF/1tC/92j+PyDEho6g266n6vo9Qf+
4VuQv6F+cm2GQIjaUPNQEf9eRUuXfAS0qYjoSLxYc0/+WUZbjvOb6/t4GohPQBLsRnRG/6ijLUf8
RnFNOxtFCJ7QCf0l38KngvnnvpKZIYx1zwmk4P35v+auaNUJYOPsFNtk0D4lhTcDZgmXe8DW9j0n
0kr/GghJ4wYav9uEOG9wiVUPHB8cKjnChLOmrl8Z0RpMoXB08JcxdF4ruRTzEvUV8O0RGUTMtjLF
MpsGV8RUs7xYQlhOG69Lhke4GfFz6Uxcq6Pbl28MlStIe7oZdrW02HtUetklSACv0PFHy47HWHtV
IpN+gXEvH4aykADhumbHRv8JTQf5BpPb6K1dtt5Apev4TKdy1hHNurIMp/gLsYT1d6jSvvUnPeun
YeBfP1BUq4Ra+ZhL7Ojf1GhphHq6rGa0217JyemhsoCH4AzMlWN11cyd887jig0UpwrGon5CZU0h
oe6Xclyd7e4AnqeUEeIuMK0lZXgFR11CEtd4yaZdU8vxPE9Lzz0Rrpn8ydtfpxW/vHsmGQTxIN5z
6OLWlvyntqpkhViSSgwCsDaoHcDcHmvBvNxnuoZHK7N3P90qt7//5r/VnCUNgK01QPnfhOjMR35+
wV/GJy4bqzSYSm/DkwAxun1TVQxsumbjDvKOyAYmagw6pAmBfHHapqSlLuV1WYpz0ii+iBigBF0H
upI/keP/m9yP94UCNcTwEgWklNH9/vxBCN2ZiUsemYZhLrzE8NmswsRXf/zn/8dXIR/LWyOW0CH/
MkxprQ7PQtBysbA9u2RsplHRUPT/8au4/+FDxgVikyvHTBFV9dpM//Stum6xZJK0Sri0oQUnspGE
sbZOnFxQacXP6ZBSswF/n7/YvrafKaGYKw6+nX8tHDY7GyqSYBhhPLhJg3gsZ7oLEKUqfjiiZKIv
l9jZw/BAzAZZpcFGKsP2FMSw99rx1LL/vIF2UuX7vEzaB8AP9QucEv8cxzxcbqKe9kkmKOMUgkrI
QqKrWTY5BEDZEN42DhTUM7d2mcV+fiz/fWD9fVUX//8PrPsf7WcM0N+aj7+x5frbluKq+fnxtf74
748vJ/zNl+4qGCZDbx33/fPxxSPKQRqDeQ50PbfI6uX4RyaQ+xueO5A/LF2lIxiKctX/39PL+81G
we+wqnGxQUVe9FdMdyxv/vW4Wq19RA6JUPAriZpzfzmuQG06PoK9g+/PmEJhIydXkZhd95LqV9WX
o7Z4XoVLV5ScZUtqzo0w+iWV7NC2mH4atY0GC13nMhMSsSPed8h3CTEHzBhHktBZN89ztC2Asj2A
jfNo2eZcwfft5uxZlMNENENSARojxCOtdkSWxB/gmWx9mJ1BPnYBAxAwK8Fw1bvN+sgjg8s9DWHk
uceA0DBo7qZfd9vBksBxiRLzjKMjqs6GsXPmL+yl1HzuzIiwdqPVkP+uMkeehNOQTzt6xid5Ircc
OpRFxwTRo0KFKTbACshbtmTwLjUMYjtrSEsyHkgWmmYvu4qsGRo/+z9gCsiuFovdt1V8q1D+v9m0
afbWAAWAl6HD6Bl8TPai9EDhTHAKWk9QgLBno9L5INMhdigudTOh92v8s8lMPUjarClvU0Kgmz1a
bxy9bpuIbL9IECT7BCSlzQFE2uzWW8L2McuNBlvvZLPc+a6yiCzvi+VhyjJ62xr96GFhTdfsJ80f
s3Oc0vL3rsmGkJSnQdNiuv0bEocS9Zxfoz2IfX1dD2TM7hTsnwpGkI7aTYnCZ4DO21JNZH6Zf9WR
1vek/Wbzpst6n51aiRiWVVvgXtbuuAxH8BYA0AZCHwS0HaAFW/x6APaQX6jqKBR7o40K/Ty/N3rs
/fulYn12ykZ77M7mwcJR3A05iJxKksC+T5DJzbvMmRtnTyr3J19krJ1t13aFZsZjeZqVoTBg7f1M
znsv6RfraHkZytSijIb+MvORSBxS8Kdm53BKh7B53Vqdw7qzXlQZWPm3cKaB2ae8D0UoRdTmGwyz
Cue1U4ykcuSuAshlJErSWhEGty97Wv5t5aK1vJzzNBKgr10VbZQp6T9Uq40+WdXE/C0YcxhLYztm
0IMXSB3WY8MsyTskTluQszdbXY5RYyJnirwWc0izwMNT4dN+XGat6wT3AL274cmDHIAMryXN97XK
ctRpIHD77LG00ikHzRB352YKxuoiy3oxgpBGpnujyQafzhSS4fAATw/6Itl1bvzSC8DGH7xvqyGg
OgudXccF5B06duLZLgDv1N5505qijexVZIeUthkoxwzceUc6MmldTh6i+dAN/rpd5c+qvPY0dIeb
stbgKdLaWC7pMjzzgPfgsDxC8PQ+QAGgy5VFVoMW9yq73NpF3hFdklUlwI3RT2l3PfpysHS9nR8j
4ATNNlwqo8H+URdvATa31bUwCSdXnDi9eAfFalDp2PHQ30ZO5tEIgmFJDx7moVUpNCP5UTbhH1u4
T3Z/1iDnRDler/8qCNrMwEtIVV3xOO/y0wTPvLkWDifPOlwriRIj4Kk9lX2deVvBdcQoMx3H8Fiz
H4OJA2RIAgVwCEIrMqeydh5idBaonUQeg3Uzkw+SGRgrvUwab9eZOXzGJs/b4dvnh2qM8uexqUe1
Y3qdv8IC0R9qDbWaC0KVkLfOzRd7Wl8dOTL/h5WOJI4a4qZcbrFKI1CWcUvCeGbzr6OP8I9rqC/4
JqRCWRyHZXmQDK5vBKvuzwEo8WXjYr+30mtQZM9Fqzm/cyhlzRRkFCZkixVkcNcbYm1JZ/Mb/dHb
sF9O0G71ByNGErcE6UXQmRsU1mz6JTcrINovITJGIi6argGYJrh8SnId9SorZ3Y8xK1GibGAkt20
y/waAdVGCUSM7YzMx7DJpM/ISwgGC7ZR2x3C8EwM9iQ3JVCD7Ewjyh0OSx2b58mWANbIg0K8ywoR
zIKnJwuxPkAxBNCNBV4mlu4L7VtB0F0iGlrNjc4QEG4rpnyXyI9ssUHCC9lR5lxs29SuxqfKCd0f
2SQLe+dHw3w/Bh3Br+j2kmmbxIP9mKaed+bHwlOHpLHi6CQxMF6NQrrveiiJAkNVhg5POyBAYGXl
0OhiiZJ107hlfylgShJdEc0Vvh5Q59fDNAAQ8rzZfWSwp7MtNNE+YronWWwgT9DMImIUFQjS5juN
f5KBXBYNER6WuOAsmo0b7BwDqOlCxSu+H6mMeFS8PNqOqvZIYR9mcRGDIJmwAERdth2SosxoVqvl
kWzr7i4sjf8lt5hhoUvJwos4qkeiVpzWfguY/3CYaZO8oVoWfN9MmBAZTgqVbRCt+RM+PefjYuvi
0rdVmB8snevX3g2TqymanPrglnFxrWZVf2n7avoC1l28WLZhQc7qhqAaHwLSJ4SCx40aCAOCp0Uc
Kaq36snpVe5uXKdwecaEVdCRkkbcjwZAophcz5Ztya0ccySuIlDUuOMqj9q3S+U5u8LPIZQo4APv
Iq4b+2BQydzBZu4e4UPV7coaX6My0jXWMA8n0EB91uuTjZwcmW2teLy1IcDATWk7MYFdgC6vB7Pm
pVVIOe57ETffiiF0613qm5AHs+uyGWOQBTMOfX2MMygPjNn0TuZ8kVOtv5f1+lVKLbNb2kirOIJa
7KrtCCPxHv++/U2QOPQENTNjrBcC2sDrkrXjPmSH65KD4jTXTenyyXYqhXYiiqojvsfTb2FmR9+W
wSsfBRktFyT6IaiKyqEAx1s2714gKntTlVkaMcA28PwFv1gd/Khk2FlqT34BwJMrtOXJ+iX7jnNq
ENzCPg4F8UFifXCQfYhzA/sbYekCTlu2teuW4KSShCPyI0OJjAqiVUnHY/fmwcrKVmyRbOXAhWU+
3ioxgrd2KGh+eB5Op3MYv+lrnbASQ3pkC5TqVFIUgvMcQptGcg920g4BMzABYeqmLXm7Nvxc+gTj
TihVVVEcFtcAFHJGmYPcTpCr7NlM4phYeBidNy0rD8TqLUhZx26KvaPaWJ7ikjySpoUgdCgVt+zW
Xh+nsHA8kOtQU6dXxg8+/imBxESv8m70S3MeHvWkZLu1gH+bA+JlgMgurOng4KHGLHaICkriYuum
ODiQCe4lSSrlfi6KmDSpKGVXWENc24SN3ymqEJpKzoosebEQA31oewX5gGBiEiSsFRJmyMF+ovCb
bvDd9EibiF27ilrU0Zt+dgmvZyXAYmxOlYu3a1zQvnWrxh5HA8BDtIVT/RX8oKrO5OBOakfrCDxB
RWHw1sZGPudNPlg7Gwkl8YV8osPOsCHbR2ndlOvCqEAw33cM3rVj5h85O5rrKh8GCA9+Nt83Xtl9
d0v8H5u5MeNL0GBX2BBCCux1joh6X4tm6lR8RiDvDPjGBiKMX92COMy+h7LyXp0wxwWFBS1ELM8B
S50NKbjd47+Aqs/lL8VFQ615l9AtY1ypFDu/gZnuyhZT/l3SpcGrmEfQ6Mr203c7ZecN8XRcnhyk
vE9Ll0xyx06DZaaddvjjCcprmY6zmNtTRPEQigA8sIQoE/if+TygpczCYn7Lq6BEwBPWsuHZliFU
9Ly6useQwGwlsZGPsouxi2sDOiXnxVMFSttPsbWEM+gBdraJ/N4arxk2ideML73qXNx+udN+n3r8
CJtJFWhzdS+aBZu2TWAYEr9pDdsEPEYyIeof0CQgGjehZ/8ve2e2YytybutXOdr3lGgDuDyzb7Nd
2d6glR0EPQQQwNOfj3Jt28fS3pLvLV9YLq1VzjkTohn/GN8wXiq3i8SDorPzow2L4X2adXxHxjub
7z2himHFMFULuFmQvTdI7T3HdchI91PYRdUmlyXhlsRcIIwIptGlpRTIAbArzJPymB3vI4IseHAY
rPebwLPjewd1B3M4cRYCN1qnn4ALze+E7mMchuEocL7N8XjpEBehO2Z6pBxkcvS1CwRYeYwz6jEV
k/yUJU5A4EK5fhZ127+MVtoACxsNgym2yxrVt3aDrbTLHlWVRzDHS7YKPN1D9pKCSY1RtXh01mBK
w3u3DAGY+fDSCuoa1BrR2PL2dgfr18d7AD6mauB6zkYsqTRoOLg0zcw4nQFM8hFWNrNfQ/YeE/cp
BAo8eG73u1BSfhiJk34oFYIpyxYuEzUGQbbuIQdfwKlxI+Qflw9FkNXvXG9gqZaB7m+91lWvYZpi
xN7QwZn2rxS1Y0+WBBeCVYQ8wwzLLbKnbAzFE7kC48MMyY6uAyW919kO4qWawuaxn0Y6SvGXJtgn
6X2n9ozjzpUpePEDT3h8gag+f/ijyiMwliY5u8Rr9I4Hqzj5cJC7FcTxlPFjGrWgH4kapGutzOE1
pyfy3VwoFmufkx+EwQWkvQss7KxktqG3sJOx3W5JXYgnWlxbfROmvqjXaZ2H4Kso5VUbGoa8H22M
Sbw1pWF9cQ+rc2KHsZuSD5FAHO1q8JYFrBh2CUYB5Egp+AcUa8VcPe3cuhmTcio4MEAWdr2e0zr6
GTVwynTiT5UNVrt3lz5aDsW2TZVuxHcc9aDxtlHWVfOjS7tjuwrjrslZfbqWJ8SeFMhAlu2SNs95
iSaIOlLsbr7Vn9lUAfc1c0B1QV/hLQ0aDorbwp6r6BrOJbIblhEX6/xyXOUPjYn5Ni4oLX9DgAz3
M5WgOUFNvXhNt848xzaq9yjv4sUiSaTQw3Fy+Y+i9he/yv9fJbUbGX+3/yyhkUP/u4bmYaRCnAqZ
rjBhZCjw3yMg8w/8gng+GP+gYIWOb/5jBoSViqGMhcMJ4yIYHxfl7S8RDekNiAoCG+c+VN0gDP4t
Ec1bRLJ/aP6460LUuoApEPqwh6PvX0Q0Ag3UdKFqgR+2h3ORzpWzZq7DvV43rffFsIPMn+oj0z9Q
Y0oJaqWazjzBYIuMvQOxhDRwNkzZXWSEcNgxBMFUww0gmzsdOCRW0mRmgU5rEPyubqKXnNY2ljox
lp8eqdUPBaflGnYlaw7nvzoh8kVLZm+2VfyhbauOL4ZtzafA7qo9ntiIXpxo8M8T06h8B1XXZCwS
Fq0PZDnkDBgeOWDU7XXq2kEdPKm6J5wMYuCUGJGYs9OymbczL2uxpgCbqsWJq5p/EaQbVjbNMPUh
wIiSbusg9KkvQ3dhvJ4S1jb3E7AgdGrPG8zvkgxxU+7I7Q40u3EfC3zObLgkXK6jhBK2IHPH6D0A
7FCtcm5Hzo2ocMACeuzJfjLwSDKxmofWoS/O8KIvGJj9S5MhRTLgj+himILS3PXDABNdg4N/mPxY
Z2uzmchRm5j177JewSV0iAhcqsolYjLa0JlXdS9JV3Wm2ddrQklAddPafqjbCd4+2/o5EmZE9HPK
XyeLxiM6vsL0ppuMANz0JIrPanA5OXUIEFhNahCdYxZSJtPaw6YgQ/ZewH1kqocsJTdWJRnYmHXb
HqPGaArEUhvLQTKZSyF2Fbk3WZ4A2pOhQ08FKsIbm3Gn1gPOctDKeptN3UjImCh3m9gCvLBbf7o2
HWOrFiEL0KNVvk64ng8z7xf9VaM/P8+UEX8htIYWlg0tqi3xEjLNjhszZ7PSiCyxldiPBaMUE2ZZ
Vc3RQdsx3xU5io5jrkO46xfKEwRXLhY+0QQuiNmliBkQXkq3C1jfe09MDlDEWCjnN4wQgOkr04Io
flPPSTbt2q4j6NFKwS/WsKl/Xd6LrNqZ4CF/zZOXnl1I2RsvE5ehGq/UIvz0lCaswhpT3xQ1OXYv
eYyHnKIWI4KWLdGlzGZphQ36C4olXeFJXn6kXvuLXEy7XXjgm742mcCMfvCpW5qWHYqOFhgL9FQS
B8tEMNi13riPbcTdBHHtgHufHGliPFPP8pxRkLrnKEY4WFPlgcyX782mv1AItGH8mu06PvNhymvM
3P4z6sy2KuVB4ZrCNIL8ndHfR+65HbcZ2osay9d5Eh+NyOlEE9uZU9XO1W7wjY/ny+AsCVzqjjiQ
/YiTCFKynhXa73LMiYot+GlcHBMxabTHfJNr/4v4Ijkb4rGrhHaYjcC5kXk44oPeIhE1ptQcG2qN
9Qwabqflx8Dv+zxGONqL+BIyS6OJ2LNfyip+6ar4FIbxu9v4jzoFjaAJOIDnRmNyIXoORo/hMY3f
6qS4t2lugvjmHFLaCdd5355mP6/XXW1AZoWOFeUvCT4OULUzbpGQwnSG5tFTZhWcaOv6yav1m1F0
t3omSKG6M6pcfuDkfB2pDnpiVW/IKHeUvqWWsaOJL17b0mOxGP1xOulaPKSapFQ+UJBJvl6s2ph4
cJ4zB8QLY2+Jb44cfEpPrQaTs10tBmixIzd8/I5yF4iKcQVq/oFKzHdHtsMu9cQXbIXs2kBIu0G2
vovhgW6sgaCeFYnwotqBb8RnujZ5KrgxS9FydfWIvlgvOSXlaeWYC7U0u0d7PYD+I6RYeUeFU4l5
6Fsi3A+6lXLGD+Tucheg7hh1rBNttItn09sKRyXXUhLuyTpuHkwSD/GAIxa2w6ZvcVLByiAwLp2r
I6l2jgGGnHqfDKWf2PVWZHRjcv72e9IBRsoSUstk0/vzp+cEDwVZg5MY8navff2aM4B5bCtnXOMZ
azbaJEGIdmwfrKhjrDCMN0GbO5gHsE3VprlB4L50o7vtSLhSjm2kb1JT3ubGH4VmZDNo9zYvFMUM
i94FM2WbNlZ4KBIZbJJuqEk2tU9q7L8KQd1gJs8lHbEs1/1zUTlvKiCYzGJj3IzQq1Y8cvm6M7CT
cvBivjo+deY47kzXOplURlbLQq/zvd9HNkwAMt8ZLJeENwo8R7SX6GRZb1UHkeCnrIZh7TrVvvLC
TT4ZPJ2NQd5v+MLVdpri5saxmqOaTfTD0r1nfStu/JnP3AU0WafSJovk1V+Y3J48s/zB53QSbrKd
SAnAYK8uRFLDfYtzAWnSuM9N6Ah+iNBpjAake/dUD6r7SAa9rWn9W3NBjBGTPOQhwuS4PJpPWpmQ
CAKK6OvuMzElw44wzM9uKw1ARk216pS9y8z4Ye5DaDD0ehRD+GVQcNl1uXuPBHsS2r/O3KjJcQUR
fsgDW3vGPSiyc5Y74HBd82MuzsOOLmGPkg84Esitg8lvINSOS/nwDNa+8onxfo5/czAmvqPWYdLN
1rOLqIDc7nfYHJl380ztFIUG46fvEErmytTZFrZISuMhudHZ5vT1JpwDuexjGmqE/yvos0xfuqKh
qTtEJvcWm7Mnxb0dFBUAAfRI3Bs/CO8+VkyGJIsxs/+bTTP607MpE2Iom5QfVnFy+tPSKf/0d7rm
n2bP6G/WTyjrixHUKQ3tpbjrKnss94qwqgHfQ5UHKAKD/cQvj2vLDUoJDWhE3O4wp473Sknzg/u8
TeCZvcJmrDRgAnzERwGA/oAVjFLDohicXdM2dIW90CCaCyLMKPXY+1yeofvc5j00YEQ7mmGDm1Yx
mW12XujqFP4VKQK+6dZx8Qoc3jE3Adhm0yo0nkVptlJZxz7IuI2UzNS6TZJ2wXpm4/PscqbiitCW
24yXFJpNsXYi2STuA3Mq8nDSK0aq+Yy4SfeUIXl4iRxibHs7TNEwuSxbObWUkdNO18I2+wa8mZV7
RbMhee4DQQXPU3rOKiLyZG2DCjMv2dgCALcKcp91ASpzkt8kxJPUnYpM6MM5I87gfipovF07irne
2CHe42fngvtWWu17x0Ygnyy8Rf4jN/8uPga2S9xWujyoKDD5XWv0KfvJDDYIx3TbQQ1RhkNlSdgO
EBO0nBkNgxtIanrM9mrocKtLGwgO2a4WevT3oM1J3mmqOrvXrirG4siQaIw2CaHDdD2OfOmuKyX9
1VVOkjIgryB2Ay0b6e0cLESqraSYzd91GkRfKWGy7bHDMvhImdqNLyTy1UNUeFhLYyUwmIimznF7
DCFO5mSAPg/EeZJ6X+IEJrMQph2xScashyjMG3+fRGZq8npT1wOkhXpTowjZQMEe4VimyD5b64QT
zYY3faktcEID2d7A8xYrDB2qawhzk7NMptt2ikvAUkTg86NFt537TAEJYGvwKFWGCXpW4XbxF1d8
aQMlf7Ez40SuZM76OnfdujVE+8psg1Q6UVe6DTJKnzpbgVnCu9nStYUfyKnf+jyFA8CGRQ3CAuH3
7L3O0gi13oiRnEe6TZ1k7I4hc681twPjMoZ+dRQicy80zIEwp9ztaCi/eahyVjtvMnpvxQht0/F1
n8Q8+5d5DKhjIRZ+MgOWLT4lxQNMQ+CYi6XtLVLZQTTQeIM5zs5B3iMdRLnaOVJUv1RuwG83wZAH
Ve1egVHlv7vU77F1kfRMR9+8GFTS/ZTYxPOVzxn/O49M8dPWaEEr/BCQk/BvMjHgLb+hFTLdWsVC
lAkyKjbjoLF2VhX0nHukvcOGnu6a0As+sT7X4UqMDJ+RWe4JR1iAOIsPtpWPGlbySi1FTEbVBHc4
5rIPrqzMGFu6UpsqSw/jWAESUmyVtImalP8k0wecY1I3WTEdvDZM5ZINiKkUGdOtjFkXjTgTR1KF
5m5qhgD6R/nKrkOnKPLgqzsNMZZuQ68ZDyXPtVmMmyDvzmGvuo0DywNbd83txO+FtQt7lhtMGc7w
Eqqo3bSTpKyFG9Q6mJDux6b7VkET7xRoqHutm7uiHIpLLHnqZ+346yxgK8/mRQss/Iz7WBGivaCF
P+EleIq0mxxT0zW2NN7vXCo4+RoHigRr0zpZMa3vTPLlJy5E7rE0xVLUiOvC6q10w+gXHlBMYa2t
qVXT7lC/8Ek4oU5hP1CbNtB6zH3y6EfWfEMqpKYor/X54MMIxAfbCp8Ez+9/hJi/hJjFaPQ/e5su
3+zZyf/nZrKWv/FXpi0kn8ZpE3cmZXC4a/9uZ7L9P8gzuh5wWkx//Be8wr/sTIYd/EFwygbjSbbI
R8FBpflvP5Nj/gEg2MShS+4Nd++/Zca1bMGP9k9aTGCBdrU9QLUepXkC8+i/OPWUPwWNOcL9CFL6
yYWITwiKPfApbbxaJPB5aagfMW3aMar+BCbkvSmGYySGQ6N45jzoQ3v64XY2WubKcYuZfwdAyUGN
jxgLcRrVtGzawcPQtUzz3e5mMOWvCVzYLVbEHapFug79r6BxPge22BVQl11UdHfQ6o5Dl77Hi/uW
4+pwBKlAyUDH/Dxw8K44TvscabFJqKYFtstMjQvHrVMm56ZzXGqVqguK8F4Y6k5kvl5jkkCDbmaa
OFktGT1DScqIMVfcL5NefcOcfZ9o18hStE0l9Q5E9k8zCsZd3My4iH2kWX4rMkZNxtIW4zYdN/n0
HRmux0fUgjEqf4j6VOuq6ompMaVlXr0OwQtEHs0d8uJ68VEmzyPljO+p6TVrvwvo3/Cowasp9lvn
Ez/mAFKJ4wBFIkBx4M8NkLE6LmcaRwthEPxXKgUONdNQ5DXzK1/1pstHd2+yguSOwyRwTM7wfWBI
9OqW4th7Dm638OjXM1gQZXGHCH0ullX5Ni/RlrAeT2EWk+swy6tXRczZ25Y9zAA9RqLR3Bl4HPaz
X9wnTJlyYv1D0JI6nO+pmr06pK2M0DmpNumRlOrHtk8fINQka/ouq52A+KJdw/80Rm7lvjihIqCN
N/zhIHcIJHRTszdyuniGkPDTagZOeuZtWMEuM1ezqA6qwHqbjmsmoP0ddciPRiCNx6xFkSiJA3FO
Dsu93c/Phhuf3ax6bIAm0ETefEhm+mtvdKwf6tRoB5qEPsCxhyjlTNEz3p14UwKXo8xaOkd70kRI
0nmbgyuHhICLChqxt049bnhZ7O6Ja961bfTTWM5V9PUL2RC2hMpFWPCyWykb++K4yc4efH8XTmra
Yd8BH9uEV9lOhwkaA8NZ/5QUrccgsmciY3arrh7MXRVbBrm+4cGV3bxbbFWIWCk/V5O8ZlhUHWYe
0yrDBgMRybtktAu2efiE+nT18wTTSmOiIHDVu8H4cMxnJJ2pT980fT6M8Rpycg6VQj1l7Y1d3eia
E6LhsjXFufxw0v5qgRzj4CbYQB3zEKbX3B24AUlXH7uUaUvRNyiHrsav647V2UhR3JQS9JInVYG/
LCxW/pgzSgjyT8o22DJly27XGd6mS/uz1conEcbk8XVxKDhc0N6abPxY8NfS8TOkSmWga5oxnAds
YmHTMoL2mX4axtisKXL9KAeiQ2q52fc5apx0MBUGS+MP3WPQSFZdnFNrfssJt9nWvCBJd19Gxi4M
31OLLtOmST9jfRl6J9wgVQA56vo1gDaojm5bXvphAvvbp378COCuPjiZ1VyEIXAJhzWcsVmrnW3G
NIom+bGNhuE9JySF2xKkrg7bR6+fLpRWR2t37JsVTBzvpu5Cj3GkV35WSz0m0TGx0QV4OOxEM+gG
pryhxp9QIC6WfnXrzPTfzPEJVMV4AMWNFMerdKdD4zzVw1nl4dfsD7+4vjyjQq4JNXDWH41vKYZw
K7Fw0TsW3cZMoNzZPrnDdFYVmTPhTT1rcbqmh83h/6QyDqrLTPQXrfeqcvBuEZ+DvdKvOTotN+xD
ZQx3GA9p0clYB3AGHPolIRHH+tx7AcY/sJ81NV6HOaS+ucAFSO3JCsyq+Z0yBl/hNEKhsYP0g+ql
AuxdRewJnkgwt+PFzMty3xcM+4jk6Q3JVW/n4AOgfPPR8/O3DHskUmBJ5ngVpyiWucvEeYj1isHA
9CvKSTW0rN29NXTPk7AVtgH7VGqU9b48EXkk1cqck7CtB1pNU2W16yVnVBlRG6Wtuf5c3BprSALZ
FczGrVETzxjyTq3MPuHYmeMiNP34Vhe/bZoVN8hptCYDOiDvK34T+PxiUKmQLAgGu513aEPrkFTG
TnfmBqvtvALGCnxInEhPrn1L3hhSPuPaEltIi6fMyI6Ej1eAXLGbGeiGcH2YfHffKPzjBmnhLKIg
OtoCGX6MiYyWQ73OBlKTJvtL019lFzxBZV3pPjqLTH+Z1HTNMV5hj4tKFCTXOja/W5U/WX40L22c
3o7wYknilTQg3V/WSib4FbiuZbupi3awOuDQYY7DfdlQwJeEcufQar3GtPDgDtym5byr/JIITdX+
zkxuEKXFy68XwoMy8uyK3EI1x4zzw49qosfKsgDkSDI9HZepMYhwJbezt0uNftqWSpgHuzTm13Ge
XwKx1AMt5l2vxo/jGPa4LTuvPjD/H9b4IAEFwrj4kGk87NzZIBjr+Ym38Ze7BCYugj5C9h9m4tA3
NRGKViaOzdmq0OJce3r2pql6m8KyuDczZjTTQBGadwuxcPJI8hLHhK9oPlKz+1KUmfoFMESvZyo7
aw+rY9S4u6RzBxhT8GirilXWyPxu6+VEpZWO3kMFmM6viQDHsFQ3bpPsVFidRpM6qLL51ko4l8gK
NGN1Dw/J5P1O04X363vHwjJMTu/diz0JNjP/IfL7facH58WlMXPttcaV6CjgG7spT9rqyjUNHsOm
VmyXeVZ3R6wcoKZaSrGJuVfxbVempyQ0jz10k4rucNguS/NhA+bO27S4v3xayWHsXopUI8vFKzf3
nn3ZXKIIPcDO19RKriKtwh0quNrlAyAoRZhiyqxfBSbrVV/oZIVus8IAo287xwbzuryU+Bnqwkeg
x4vQiG2a+mya1cXsje0Y0yAveCPC6JZqqEfQdO/4kMGNouTl7VFLk1Ck+6RyPM7W3FMzbmxCRDWR
MrkKByzsYb7NE+uGhmE2er32cmOTIhnjbf62Vb6v7AvMXRS/aTX1pOGz+OB6aM7yM7fr84zYV0MK
Xg8jB6aYt8Gn7wuGaRH1h0jSpdvY+zxQa85du16Ik9F1wd5CP1nFpZHt5BT7GBDnB0b8N04FCC8r
dAPkdH6ieMrkJ9He2kn6/tD0+hm+9kJDZkfrJnHbw/isPfMj9sXZMtnQQEH/QEy8SlyfOzBVq6hU
h9yKj460b3myOfPhb4PyAO8r3GmmGnnhHgb8kbJvP1r1YJj6sXaBISgaoZzHqsrfhjpm5mDta5rF
h7A9zkbOKMk4+o1JCXaxGY203VS4LDajHrGvmXI3MuFcFe30A6n81cvZq1ggMtG8VX777ZrReYHH
AQe7KJnvtd3vDWLMCTw7T9Z73MVfA+VoUujT4A5vc3MIzXhfNTHH+XbnFOHFyW7CWZMRti8qvpju
Qyzme7BP5z731q6rdgEKSpu0i+ORN5harcRiNavG9ty6HG6ALF77TNJeqDFMMiltw4BDU11+2I19
EHQo19kVuk6EY63xNmGQ8bmgYhGqFz9lxoPNcdq9TMLfdHN4bZqKquj2HkjgjkXkysVm5WfBnQdi
b24fHKDcK27NVPxSJwwdEWqZfV1E5K61nY022FEaE9shq84xnN5GTmqRyF+kzK9Y1AgRWmfGeM/S
TZ7q0gXzwc1/O2Fuzy12LtnfVZb5JmOPpvvKWaB0/QGr1K0/fQ5A15hvU26oJgyLxqodw2Nfhs+d
4PTSdP1porpxxFiy7x3jfnCsp6Z+9UdxGUX4yZMkN5AUH/AsooaJJIJemWMZSfQHk+VwG9TZzs5d
F9ZZ7ezLujjMo32TpuadFvO2UBOuK0VjLy1y2arwv4UEUNr207OEOMaVIkEiAs64PJZD+DZyWErZ
z8zSoIMSCPT4hEVgXxs4PL1wybS4wwMSIAhAdduMAK/s/pyxESYGeHx3EdUAnh/BuIOdEm/DcBvm
NPjF7dUxgsewx/7dOq8uoxyLZY+NowVcbNdP/fyRid+pZ3zPzpmo2p1Jf2UTM8HKkvuJwkc199cK
9Pd9W6VfYyWvlek9M6ih+5AwA6hNJD165hiMeBqUctCdbBeUpKx/MITej/GwrepXO/W/4SGA1y7P
VGSPNzF0z0RHtzUI1JUanBM7N9e1eWV3zIMykgQk8nbS6o+WpDh5Fl8lShUW+epo0BS51jRQA9VV
17w2yLfPYL+TA5PU9ywwXtparCEyomOZHfPi1qYbla0hByNj6JggAGfS2WCxYYiMp04tPvkEu3JU
6i0T0Hid6SFYefQSGxiXahtLXFyaD9nCVgbDAtHOR/z2AWofGR+0/M8KK2nwK6qTtxrKRKoGIKKW
fVM3zfPARJvUTalPNUzBdTR5z9zdp3WfDTPT6vSjq91H5PhqX3bZ78TmQEk3YLMfrPJpGBg1waI/
GsWEP91oX4eowV+GJ5ITfLxWuDLXPga4glsrLtDRPEUw5TFVBz1eQfFBwu8BMoG3sfrgDmMy1loi
vngi1S0q+5UB+E3mmujJqYVfoWWWkyusFjTPilWq6DPNmvjNECwDhnKLAzRDvU+JO5IfGOe9GTBU
otRarXRdgO0IR9JCIi1PuTJTvnIZvVhW/AuYC3R2qRkANHFPq2fJiGnilGy3yY5fDm4vPBIr046A
/QAEQNzoz3nEEd5o4/sc6+yo7YcyqHFRhdtIKkI/nt6GVfPt+ADl2nkH2pOabmRYaujjrN5RWF9e
fTzjRwuP9sYPGpg8A/3MhAUgUlfSf5QDQzK+0pH1AdIHYnAac1oZq/GuizKalalOvsiqoDzBgZN/
dvuy3NVFDeEWXgYcuNo62lnKcQkl9z0KEPdJ0iruaJ+xwbttprvJ5dnI/NfKCC7a4Kak7JPwih+0
3JUzQayIzOBQTVXGOp0CuACf8F5I/Ryl5dFwBXf32DnNiq1tDgkZmM7FHnjMIcqcOZ/mMBfokW8L
uroxD9YGFZYeK5xvVb967PHhdqJ9m7MfnnS2lgIrnIytiM3PszkPV8HOxz36m5JSC1fykO9DLtd4
vhFhxqSHa4KrJDxqOCbFlsRUvm6DuQNp4SyrR3RO4+gKixtMcTOLdUyzLOc6+xmewUcPodIarTNu
9huXJzFQ4Il41OBP/pIBVbkki7aYhigzJmdQtvFKz9bWA/tL8DdChmFbTkHAr7KIcAZq1LYEimj3
8UFY+hy3EP7acNrVFn07fSXBm1NhblnOTcpRDeL+qdXymxDLVpKnBhB8GIoEx8ZHLqKnUQV3g2bg
atPhENgnv+3JHOWYoJaO40G9R1jHVV58EHm6afLknE9vsU/Eu5zuMaHcjlP2apT1BSb7wePQJiqC
L6E80cd1Tz4GKi6xM2BVGwZ8F1h6d04BJVn1d/HwYlYqorxUnJfCVMahQJEUZ0X4AS5fp47o5Khj
rl3WXc93DRrCpcUShCPHpPk0D8vpWOP0F9MWGCyAIW4ZPCKzscvrKVtbvv0BIhCLsXXTGO4uD8R1
MJ3fYLK2ynG/Oo3xBRCrYaN3SBIeFi6OlhAfheHGZoZusaZelGtGT1m2Zpu3M7/ZuREvOzVAU972
SIG8f6hoJDwuTdrcE07Yg2wJVx4Y1JgHTE/yV9hM55kmtZWCYR2hvK7c1DrUZn8OhvBAxJ254RDT
SCp3snXkVuTUXVugMershP/3Hv3/e56KR2vUOAPM+SeU0UOQyN9h2b5m/ilzbNyW/rwz2dJtw3+w
28m9Z7kwb73iJFVv4ZmwnK/Mp8QVLO1jKKR41ni6MDm3y/qSehUXkVMbH7zxZdJUkRa0QvcVXlXA
5y4rrVl4e8yx0b2i1Xyr7CbZFpAIdp7Q8pL4C/uUTh/ODUB/OG6omHxO5sdHhensMM51t8fy/FdN
zX9Czf9lL8bJ/1n5f6z6Lvk///enlZ+//9mJ+edf+5v87wR/mKbjOJj0TMvEUvl3+d8Sf7hEhRfg
hhVA1PiH9m//QTx/Yd1hLTEZDPxTltkVf5A0CCE7m6bvAP22/x0fpuX9WYz4DyMmFITFCArAzMaK
ydz8X0v54NcwmhhshrOCed6G2yyXYxL2PgAEv+vf7NGluGAwIPdcEgeHZsN1lInpKoo9RZ+kNQuW
dyTCYtMS3uS84RIwYrmh0PLGxXsX3OvGCWNexbmLowfapdvhUpI9araOWYftYS5EyvXChUtt69ri
gm0RmwGsLlw9PIqZ7ZeaIIDGCqnKBm6En3lSv3PL8jW0efrHrWBDv0h8D7cdTJgXkgB4pwC6g1gf
8qnjfZaOAcb8uYmm8dYJnRESF6xtQA66BY4O8rkWVDMzjmGfDaY5v4Wwg9kHxGyQPpq24XHaJulc
fChGtPc4OIV57/XCDU6iahQx8BGZZGNbI17uYqib6pAP1G/96ie/8hSKS8C0ORxwPXwgf9XpoQtC
Pbsbm6BBccSZOYTXoeLisSEH7PvT1eGJSedNV/gOAYwxJ7lwYwVNH8g1H6+a3rwuNOYT9qOu/nYC
uq7yVceBR1Lww7aNiYTragUlwQo5vHhTqexDlhDKva/pbIaZ5PlS3UhhsFQ5yJk4bmonDX4CBqH9
AQrWrL4BjVs0CowO0jNxhUGj0Wxy5lWkBbCTlw4l8e0ok3HTibmacf3xK/kZzVx4G1nO+M4YrVT8
2prCdZ0l0FWH8W2pXScQa7qWhOADDhEW+T/dOpIvQhJTXf58m6tbvGiVczOEZTi/GuAOUSVGBqdj
dBxyYal3dyRBSCAgGZvnptNVdec35RaHaLPHWvOL8Zl7zpCqnuM6647U46DNcebhml5/WVVGyMYY
hlczoJciijHrLQ/ufZIhLLlijDdJpbmpU92D0lLE8cgXMY75HZEf33nBxR/1b42d5frs2W3HEMyR
2qTWyMSzBzra7RnL90PJCAD1tvi1NJKlqxRby46gzXwfGV2NHzKGiWEk5ohuaXg8xk6YoC/RLAPg
1JKglkOZircmcqz0GHp0t5Ts6WgnFLxkLfc5I4xiCsEDQVrfFOTXl1ord+ovcpISGBqi2vwhXHxp
OOLGzKPMPKXZ/haJJLNffABsbyir9rZxiXisq24qsGpiLt7xhkXQeyt7T5DEwaLh2oT0mpj/XMM8
acXJtCQnVtMkiP5g/IUt7uh/gj+F23J47DKIH69ymNTwMRVhqL/YwMLgaApMTJi6cy2vzcQuRgTC
xMJqGTiI8WMRA9wm5tT3HH+dPu9uW7a67jAbqnhwHTfNMBE3EcGctgGAPE8KQ1ivWnNrDsB61i5J
bkIok1G9GQMBo02aORiHk56l46am0fFkAUoG8h3ypa405rlxE2ZZcPBByzO5cX2sL1UBbz/0uyrc
xgHnKGgiVGS0vZFesslcjK8ZpQznaO6KGXLRkm2Mo6okLwUvDfOkrorXAUKaYl+n4cJw2uGughoI
zCRNOT57tUsiKHe88rW3i/k7qlykIiFnQNpSfwFSpC6KrPtDkQSvc+RND5HyXIfZYdvgTuZOu9O2
yvZFBpkg4gxsr8eG9ZMfhNzQDAICHUha+7nCPSeF5CcDs6/eRjJIyOEFUbKY6e4LZx7kQ/6dpD6V
3OaTMz14ZZDvayi++4Z64gv6YPErTgt9Tym7Y58iX/0IU9AAFMnSZUQ612/1HFZPqa8DUPcQpH8G
2yIjA9HFoVMoID48S1+Dge6sX/+PujNJjhxpr+1WZJq8ycNvcMAdDpj90iD6YLDvyQmMZJLo+x7r
0g60MR1UlaRkPVlK9WaaVVkyGRkRgONr7j0Xfc1MB5v3gIJbWz/r1HIg/HV069E0grdryWM465xa
r/3IpSN1Bvo5WC90cVmKJNUqrOS87YkL2wD3q65w4ustCmsXl6JZ++xLG3v87Or+oUV+D/IeM/6z
zM3qnhOA+kxIg2CbLGMYj01a/nBJ1LmMSMLFwZUHGxvy0AV4ff+VJdUsztOiHbaU4cwFXQv1k65i
fcPHPB6dzEtem7JDwLYIX3a9y5ta5YEp6w3wxz5ajybzgLwSojyUllM/DTzsmZiOllPtNabO29Rw
HU5FHT7npu4vgt41YEYJeY/6sn6pzaHbCddxdsOoo1sgjs1vRH92mMbZRN25Cu3y3kzG6nKQHiOL
qTGSQx1PaNJKgkPWQ62mUws9mv9vD5GFcXOx8lWHbsqxUgymeqhF9C6rMj8TY3CehB55Nemg2kfB
ZJur3pQXWtIYT256X87zvIE7ynSmBsWDgJOMicg/bwvswgp0502XdsXJm5dSAAhH9hIRn3VmWY5x
OzRTQsJcUVyZPht3C7ndixf19b7KwHhWpjK+0tkyoQZWMVuB0ijkzWgWVXIscUmuiHZznDVxJMEO
bmsEjan7CqL4ihy0Y15V/osvrGs9oN6VkF23cVRjzDUiBudReUm25UUtqu6IGg5dqFFk5hcBYiAY
yPqTdUPfUsnw0TBMbO1otcgelEfWlZQLTXNWeQYOYHNJgsFoXKyrscbvzZjTvx+9QqFdnzGrAPdb
O5ogpjLr9l4SF6dyyHd5XuMNJjZdlcfSqnFMVqXZr8DtXeVQDk4UOe6BA9U7z5h+77MsUI+UQYbz
WhUk1/0YnYmcP5Zm1W1Cj00yRFrN5MoYObKy2G+fAKCZ/gbxl1dtlIt7i7USmIeS5WrtYWxTVGuH
LKAquRWzOeiX1BP9e4jeqNwwBZwOUdzlm6Flng2V/QsaW4TFoDOyz4Rn/qXbOU8YneOXrA45n0ne
YbgASbjzm6A62YA5Dn7rCbBr5A+xBQ85YDD/rnJtVhfpaCSw6yEWY19rYdgsVodycp+5NYxpGxu2
2hf2Ig8pwpRdN7XmI0vkyDhixuHY7gTj8zUolK7d6XqaPkiEw/HsMSlvr6T0mcXjRfhQzBy2dNpL
eNWQvkrMfYqILgCTcQN8Np5kiei/vLLiGFeddDVr2rAINkaVThMWXZmd+23EPyJgmlMM87kCmhrs
sjLPz2FJEFBFMAe7hr4o146hxc4QLG79xGBFSb28DNEbTtEVWYnDbgQZvmVmOJzbPoCwMhrZD9UB
mzovTvI7RtT5i5uo5HkyevlMwmN7OxIWKVaBnqsdmmL3ya2b9tD3Sb4bu+LHnGnzUMV1ugli070o
RZ5dFA77aO3O6Y9swN3eMSY7hAk21srrao5HO7uqezPcKCfuNk3QRLfoy3MmcoaAqpdlD5Zy5zNl
KfEU6hLXPBSAmcTqfUEG6KelKqYsqf4kbDTZ916Kkll52KJDNAJ90t9SHDQ8QiOJeRqF32Kbcq+t
3EfLNuvgovY0F6o7YtiGe3GRFM1nlCqwllz1+FJQ4d6SJVigF8HUvGlQFD5JG/hHga1q34MNeUdN
7xzCyeU2a1hkPaBETLE5ZvklDb18HYo8JS0oY19A/zGmi1pc79uxpCiFtBleYXrE1yBiBHe+Jv8S
vXQCn56WLaciG9nyqdj6AgvSIZWgqlg1o6m3g86seo3HWTA3S1oe+fDyiBQrB+dYJjOlQo5MekOs
oyQdMqsJocswQSIIr33jzMWIiu0JDw2Kad96yJjaekucWrspXPJW8J5Y8tmwavWFwSdln9GxDfJa
asRZ1q+TBe8H5Qu0pjo2sUbDwCjfkH1kZyJHJe7MPiggYJrmNrD9clMZqDpuslSjo2CkH1DINdep
NcjLHjvEXqDkZiqQtbca8dhla6IhXjf5RO5dWpDNAYt0WHVW9xvCOo/OCH0xWS2aNVeiXWtmKiO6
DYwcMQT8juXsmomHJrnJ6NHVIyxWG2ml6QbM74ykCYLWRcG1nW7yyap5S5OwbACINv0fVyze2E4n
9+M8cFYZU+iXp1HF+hBWrn0Lh3s6MD+X8RkIEo2BTMnmYSgBeq3ITmB02shJ4SkWoUUIbCLGp66Z
LgjsKVgnGNi8KK/N8DBBZt5SuKhr2++NfRVI50NZg2mzMS26a5fD9yinJD4fszl4103mNsfADCy9
TQgZ3A5SsRRJJoeTKsEXto68eCSyJGaEe1KFwhCwZFrtPN0lLwQ3UfqlTn0fjA23YkG1uAq1Mr/k
MtEi7yheVgH2U4BO/70neWJbtHH/DM8zv+okahlQSsy7bSfjIdSGQHeJBrlC1ZTLtQ9M+snzWBDF
yUCo3ERXcGUUWIjCGNh4jNTUpWSwzUsArvrSQ3/EoNRWuCoc+dEXgLDWeaxMf5Wit71KYWuhWank
uSud/D4n+P5FuwFFNDo84tagIpW3ZemZu4p4RNyNrfkK3aPZ5rHvHNnFgLnnoeP/kKSdbkTmD3cu
ducbglqIdJGeN7X4/1TAvamibdeacl/MwJI4wr2HpF/GjkY/HGSruyeZuPWOK6J8VWZnHifpJx9T
ruPzKnLdsxbY9740SEYHbqPOKsedpw22+6dQCP9Yt/10N/lG/Om0CEwIpulOVcHl2DHx/VDY5VYt
Nv9LB9vgLa4AiydO1AG7oE+6CS0v5SIbm7fCKz2Y/Ka/s0av2TrCPaLcRG2Dl+ss91QC7ZyPAOxO
Wt25MvNfW1TWF1ZZ02oPHRM2MsmWjg1NiOJKNix1SH0IUsgFSelbR5myX8n0yU6IDsvz2CbxprKL
u4bdYLwahSh2nh1Hzo4znDirKp6i/UDuDHpfJr1knymk8kOdPoLpHDDczzyZdZ6CgMjoBjnDM3Hj
BVbzlFe6cVgXTAOlO2AaCO9+MPM3Bse7YaKNdC+mKdMgNUPaauYmlNOk0q0ArjgHEGroC1pEoR7a
8bF/q9CxPXdjMzyUAggMSialLDZXwn0U+SxRTZKxdcR3UnonQiaj+H0uSGQgBofqnqDdxD5KmVSo
Z+jumj1F8o+UQOeNbzbDdZ9LNaz6yv0ySVV9YblsNqRkuV18VQiWqzT/jEgJLpjQnU/+e1s5xnSf
GS1x1IQh5yxnhuDJqPPyDBS2QyZa6++raASjir/SVEdbVYlesx6bDsMIlIWtroqQraGghcESTM7W
jac6PzMYiwM8r7zhPO/AWG1nZm/Jvp5te+f56OijolI/nMCs9shL4gH5AXU4DAAsdoP2jU1ipOan
M0+MPwj23aLgz7DliR6eCo3pPGzrjOr9WDoDo2TE+tM5I50WB1pQZfcFj8x0TaiYgUzbFITzmmX1
MAK1cUkS0D1LWgXPv3VT8di1QqFGzOJ1REO5qbvB+DAbULbzZDMBAN5yF8aRPKcutTeMpeDVo5y9
NOIovmF4jh5yYP/h1rm+6Aw53uk2Ty55m/RfRpa8OJz1mBJQaa7rBkjISgp295NrMEyu53LLg5X1
keuCGgAIPV1UbQVTkFhxky1BzHhcFXV8S7huiJUhT71tOEkIfnRa6TWrpqQh2LlQ5gUyJAaCWBaX
QFsT4tJZN4ezeYt6sWfcVmFlOTHk4B0mbMR4s2MHOpcKwrDv6rIpgmuEmyjXt1xWA5B0oHbS+WRJ
2eXvHYF9qBdUXbXppiWhgBW2QzYkuk7OjgOuqTBmCeGzrX1uVefWJpegg3ncyvqw8zYl7XqwT2Od
qOuGHlwefR0n7ZqwUvqX1hs8/xRa/TRvXTPiVcNW6XM1lu7XELex9zq6jQ+R32w5mbZFYzv1eY/M
7JqGQcYPiTc4LaDzOGqOsnBjdxd2he9ekN80+jfKt/2C3QgTguM8cEru5pZcjU1EnMKPfLGgkCGJ
PgCliYVxB08RqTdC09AS8hoTJ7uZlAX+1NeaP++Rl9s3IQ6pFDMpJtMtr93uHD17AgZg357kELbR
bsh4ztxWoO7mXZRYmb83uZXURd+47Xyqk2SSB5X4dnhgLJTpU4r9ptvb48wgcjV3s/BvDVfx4o1h
Gu7G5Y0GewaEU38M4MC319OyrmBHnITTPnZxxO0I6c6zAy48w7iOo9LLcDbbEPmdqbGKgydHx0dY
PuZUyXRP5oNj4sl6Rc/UETNMNjc6EE1zeO3NsNE3M6qOcf1//1OvPs0Ni8xg2W/4oaUlPvC+vFIT
GR2ss53EQDco3cfBVdrbKVBq54yy4tfCdHs8wWIic4KKfWeMjtwYmApvPagXQDy4Y6j+QmaxGnUW
8ZjYgpARRQWm+A7SRhA3N1aB9IMoS2acQXnLLJlUg8a1N2m31IDw4Inh0/VWzHNz6AJfbMzCbW/T
Zb3FdfbszhJvrELzHULwObizXb/kqu2ODISdx6xpurVHqzyupBEzCmGsskPRIdZjm/+o/PFhdLN2
29fuMxch0J8YMpkFGhM5CDtbBZ8HJQpO2z5ELA+jyuKTsLAyc7ZCPwyfAFvCeonJWI0r3M0DtM9d
K+dsW4VBuA/HxjjovqYhlpRkOWA1TIj7Bt3HFsF6ti7VzBvPTLK4vbbbMh4X16ohNhsTvwRriPqL
0nnZ0qqmJ80hIs6A+UpCirCUCFSW9W5jh+5O8ZltkgTwqLcmBNg2L+Z6jg9hqk9G3wSH2C6yrTRY
MFZWetu46i1yUpb2GWf+TeD6Yt+bQXJ0BkkS91Ra923ilF+EpYSXDZ0arNEyS6/T2eVhVpEc6ZY4
pEXXVS/SRKljNlZ6pPDH91Pycq+DNGmmVG5vMu4zBCHV+OXmHpI+1XCzO1HS7/1SOO9h3J/385g+
4ucPnvrScDa0IPrDJlj2HSwW00s+3WfdUIj0TRjdTRM6YFbP/aUQ6bSt2RatGZ3l28zumTohtFmT
sF3vuErkzizDJ+QAJMy1guxqFtkDhnXcbbcG+QyHxmGJjC7tGFXTFSaIfkVm8oPIQ8IAE4PjG6Ih
M1EUJN7of8l+iJEuZ+57oVwgfszJKyv7gTTIYdzMInee1VPn2NDA9OK3g92yMdrKZ0lel9c6G9+o
8411nvZMP7gZieNNguvIndyNI5jMbrTubijK3kFiYO/wcdrOY3ydsslhe4qLQswhln1CU/NtKkW7
LaOyuiNhg+hXQKzp7VxMN6JDHmSMnbmdjaE8Zl1gbCR4d0xtpmDFGwFdsJO7OCTexK+8ut6QVyD2
SdiUb31i3s6tfTu10wPUMIJe0V+Rj/ZM7ktxijPnECFkPlTYycLYHrBYjjPCugl4ZD9vHRsAugxL
uSceqD31Y704rdzxTJCjuBoodo+VZdAMldyMUDLFHhBOwB663QWVKz5hJ1DfwR1epsFIbpzK6Y7a
rj9ILWTgw7zrTFcaM/5YHIDQVWswhenOrCjAYokilP3aJugFG3cHVKLVOM+cq/1LVw5nMu39Y5TU
/doG3tFvu0pqFgVxc2iRmk6pBTMzxI3Pw9/OmccKBUDD6u0rV2uCtEO7Ze3cE2h0RjuXhxvB/TLs
iRmKTjbSz0sbkfumnKPxAH6M2OI+fSrNmOds7YsHE5cea79pcS14+ZkOCTeZFu9CpfKHOnCeg5or
M4nIfk0BZSP5EE+AguSaL2tp42K4lYvHk2DCxo22tLVPIhUfhRNipwBDsm6kk+2pD7JtD2bgXOad
8cPzR7wPFipYTAooIqGRlQlfKcL6zl0TqZfDbFq0Kn2MtKypgieE4RSDY9fsIm2z1Fv03VHoZC89
q8Qt2Ukjn27mAg1g70Y3GasbG1clMEijXhzXJWIeuG8/6E6pP2AuLfKyNOQwLLmOOdrPBsbAK5+E
vS7xq0dRwwTTATNsQCvclG5FAgs0OrRB2hiR4SuH477b9xHB8ORFt3LDrnAatjn7+S5zujPmhFcA
aLo1VuXmZopjdeI7zD/lHPtMHcCRQ08OH2TXNedDnCb3YUEBApiPxmBt5cPHMib+MlrK66Lpigdr
MqNNR3PFIIUl0iZLQ4TMpt3xdoUxyIu65Io9aqleR6bJRxi9hUShljb1th1H86JHr4Q6nBliJsb3
0DIWuxXx7/HWR2kIOyEx8OhaOeFK0A8s+2yM6/YJ7Gl5KiZcEpEbljesuPN1YiCJS5bJ2tqMBm9l
h5HxxjyDehpoI92PuLDAXj7Mfjzt8E1zuVbRD3dSwYYZ1Q1g1JvWSFwOIn90sDIkIHCQHW+ENJlm
J9JDsBGC9KsHsLDMma2NWbofUdwaq4ydhL9FeU5Ozky7X64qmcb22iqJO8UEzFTYIRVMsU7b4mzm
vUlRbHq2sAyFkKb2UcekaASI1RYOOt6pXiwes8URhIa235XThNHGJOUrl+7ImsPIv7BQR8zfzemE
/dy44qgmMGfiuUztamyc3AnPmEsYm6rs1c1PMoP/IsLgOz5JOYpqxrMXsr40JUx0wE8/w/WrLBgM
OwfakFjEuWGjSKYOHCqW8tWvX+jPYQGujQHREkKYkpwwSy/ewZ8o/v6ghkT7NCK1DRX3LHOwGZ0m
NYv/LpQBr+PPJkTehkMcmJDKFqbSjrP8+c8v5E5DDL4v2trsVPW26DVCInYs/ku/wBXI3ynRJgXK
C+9F4Kh+/+v3KZZP7D91ENiBJfZwojPwPyrSH53lg/jp9YfK9ai88G5HuUEChs9YViJ8Rr5AqJad
71xDe8hFlRn3F8JMk+s+7WxK/EpBd+GxG54HXml6FwIrk1r/9o/7S/qa+4IWMfv78nc+CmiVURC2
//z3b/93EX0wQyq+2l/+1P6zuHzLPps//9C339z8829/HHwWm7f27dv/YMKI2umm+6yn20/c2b//
K/74yf/pH/7D52+/5X4qP//pHzFB5e3y2xhA5N9kNOKXvtu7IntLo+/Cm+Vv/C68UeJvtK1KAbYH
hUYqClfUHyk4JhoaT2gGk3ipfpfk/OG7BXPmubRLngaZxn8tcP9/t91CQHMgfXmecDTTceXqvyK9
+X5jaXptLnbyDQBIIMDh4vt+vVHeDY0rXAv6zFS/R4NNvhLqrj/yJvje+cT/i4Piu7f3j5fB10uS
K6ohYhC+vwykv8b3Z2kRWB0354bbYKQf2mVnE5TbUE/67tf3kSX/FI+AxMMjmcFWSwqDstByfH9F
yIMsx2oDw4hHCm+78XE/oG+gEQSiAA7F4LRmQdQFcBaoslFLNEwLzyIHNUKCrYqnEdaRzGlvqFwy
90yKURIXJnuEofsEpYtlralIkhl4fWv4BgVGFJPQvomYV5A6bkhkSv5mZJSU2+TSpjVPoqE0OtaN
bSRibu5p7iRW4NrutCZavFSsp091DwXtg2Vt3zOv5xIZwNSboFHJ1TZtyEeb1CsmDdzQ9TLHfqnz
DILFQg/Hu8+u1zSY8yvEHk61IldW14IFaoTFD1lsGrC5DpMcgLyahnZ+1JVIa/QsDZPcQ1tH/Ny6
bhsMFaasllq8RQbEpJiVe0FniXBogkulKDHcck2skBP4ZMvpBJubUiNJNi7rvYSFhkMra9a2w1Ys
ZI1DjW0xlBzVin8LXBbXkLQo1Lt1Bzw2qSw3WkkXieyNC18hPMu63vCYmfPGfXCURZ2dYEKnT4yu
KudIJmlCKVdisio3mWJX8orAMGuOygPvGK90nVnF1xS39b3I2tw6GiibIsxlMxnbU2WHbFEUfl2W
4plr3UvBAgcBe4DZHPtpFP9gC4fDxzHhGu/5zA2qMSGZGhO95IUfQ2IBGc+LWRZUnu0sRrjyuZ2d
2soWi1AU3KFk4onn4D0hJSTZldg6wh28bCSRqyQvqsFYOymWlPNIDhoepU58/zTKsc9uy9kwCqqz
3CCEk41vmWOLCypsNfaYd90doaCmg6q/Yx07sWT/bRyYmJegqwb7VAgBlaRh7sigIE2o40jCMEob
1QOzoXk1WUMvcd8okjF2UeP5zslpg8q5olVGQ7Bmv1Uu1trCo2uPlGrbo4C0Xiv8iQiOt+NA54cV
P4jQlTDbt0q8NFCYdbELSK2fX0CkWgzr60R25m2WNA46mdqVNC4ZX9u1jd/Ju6zRni0rcDfJAE3b
UXepXIepIGtwB9WM5ebG0fDn7DA5JioNBwFdCBE92OY9mbFoigc/RYPbu1l0Ab2JcJDZnthuIwjM
EAYRXjFQRqW16VXMTdEppXtWY+V0rBiMO2ex087TJXusEOgikjuxGZqu79CnBcSmp5u5otEVJOk1
kT6wKHDqFw/EwHAT9KYPUGsmhK+/q5NRpkhtDNxUHcKeNHktVJy1TAzQ8TzEqKEYKlfMq9iadLYJ
emY1ATVPunXYSTLlb4d+VA1hC003BkV/JzNp1OUd1F/AYJecWUXtr2tmy2mHTssDdX8ibnSq3XdS
KEjmO+YWPJ/7jjramO5YLMhyhWfOHjcA/xn+gofSQbytkC7SkhceeWdbHTsIqhvNeLFcDUBEnHUv
ygEnc8FR6l0pV0Q94eRcfB4ErMzTDZF9JlnmmWGXwY55jV/vddNqE9lDbMRn+MYMY2s3rYsEwFXk
yo74oCu4iwZKb9Mwu/LocHCIByMxyEsEhaDTVccGXJ4lbVmfkKogSmReg3pJGxAM10yYLNr6iU4W
o8DMeAKuZGFjwKSWr5sxAGxSBLKOX9CtoWw69ZPXB+mNl7v4GtCvEMjJdBsLDO3Nr58r359j7u9P
Fapdm4e5x4P7T08VHTPWhWYSYtIyPOcIne5UmcDHalWfyxDAwe7Xr7f8vp/KQSFc0xQWGA/gHNpa
cKffykEfS/w4O+yg7XlEiRblaA9mMmGwa4tmE2SABwo5mW+JT17mr1/6e23PW3WhgmhuOxssxxJo
/f2lC3PqHdKsQjZapFTFQ5LumL+b7FbqYfPrl/pehPz+UhYx55Z0F56IZX9/KZ5uKusVLwV2Z6Qw
COTO79z/Lt/t//0slzdCYJPUlE4Ibb+/SjeBv9b2HK4WFiOOkrHkzfiZepYSc6tb1DwWwDEeehub
8l99g7a2qP20iXTJoZn5/tKOhXwEjTVfY6eCRfbVIdJJnTl6+v94HVcoy6HEYm/2p7fI2zchynF5
FknJvLNMy/6OkFjv927sLzUC/7Mq/6r8zO/a+vOzvXgr/xeU+jwef/rEl6bjjxZh6VX+6R/X//ov
7ec//Pg/RzId6s+fe4Tf/uLvFb9BSqWHhIdyX5ATrwGG/HvJb5Apxk6N4p37GbYx6OH/0NsL82+a
bw1BPf2tJWkV/qPml0RiAjzmKJAgNmkL/xL1WHnfM/Foay32pq5cGgyaTEv96X6LU3v0iTpcd5kf
tPcY2VE1r7u5cLr75WRn9DaVSHlfYFfm0WsXZYl1S1alNdVHLK/UVJuBGjd2f4wVKcv+LixLVfyA
LAG6HvCny5zVr2NUw2FVGucRePq7qq11ecgJJ7nuLQqjoOnTdxO9zpMbYktjYg8M+ojqlO2rggmK
pTxlk7piETx+oVDxsYanVZivGikggjNnGqPzRGaY5hjjd/d9N2PeyyrRqc08kPQEFrFIbpCr1Ud2
l/bnHJhsyOAQSBtNkhbJ1WSWMbEtghSxZws6SHdJ2pE4aCWzVxUivfVXbetlNeuKYfoKc2Hd2Ej+
mO65XfgqK3QSK8nW5NyFTEPAr9fy7/WTxBoCtLHMBs4HaOpLVgREQOJzicUBt1eQW9A2QWIt0J1O
PFpdFJVLUFSM7IXMDYK9BSZxd+dY6I6BTAbDUxfFMjlNrB3LLXJV+Qiczkk3hQiQHtdlAXhsCFTJ
Fi9LBsxsWhot0n2jat8z0cT62bYjREJlFQLPpKkPnYUpgZ2scnh0rhyBVHtLBo2ad05QszcVpZ0A
/mIxlK2nzHTzTW8LUo010rxdZ6fleYZALVrPjQguPadJqHdTO/XWhrDbe2OwMvCGs4NUu2zNYr5k
FzndI4v2s43PrE9+aAtpFsb1HhkJeWpBcAo91Nxrxew2AZMaI3XRuIqafdwh+F3NMo8nfNVdzGeu
BL/YZHaJYiXGC14kZuavaUJYtFSkESC+lbkABCC6/KV2Uytf6xnK24o9SAnqDV3SY56jt1uh6fCP
Q+BhecedhVisGzrXx4HBd7aq01Yme0twUawRFVJRONpwf6Ds56JLvRRtMIrmbtrUsqN/S8PW1yf0
BzkgYJae134wzG8lsdjNejJ9qHxDETYtGXH0mCyE5Pjqoou/FbWp3+hAYM25hLLRZSWWH+yGziSp
DnI2qrE+6P23WHjQQR3Umo8RYClG+ZAx0UgE/A5Ge81zbGT5Ta9ThsBe0SSfMbuqalNkQ/QejJG8
mwZ3ANrR1yOukMZg2dkgL0KeKe09lW4wH/h0SvbK7OvXkbK9ByOMs0d+Ul/j26/Dre679i4JI/s8
82IyXGJhh9bS/LBeaqoUyNQoZUDCWOz1LzGplYTLM6ke+VhTymtgidaXqKziNre5uVn6y0UKnMyV
syIAon1CIxHPa9Uwtt+lIkn5PpZgMoNlCPSHuG0+EkTlV2kT4K2fCBhJaEtm53IYcQfuEOKb5rHJ
EEKuGRy3RHBo/y1jC2Rs67gjdKuSbXyyRIaD0xgbRNrMtwa+C9P0mHkHMYBDtHsv5tC07/aokbzZ
opOXs2z7epW7M92EmYSLiiQ3CXcRrGhxSeSpewyCmrA6xLvvZKr09mqkpa82UDiyG15UxjQjuVEs
MEiNsXiMoDW67LACIpJOTamd92KqwFayX9Aae0g4PTadx/Kw8su7iuz3akXPnz/QgLS3VM72aQnL
sFaGlQg0q1EL8yoLu+coG9wZ8fdEOF6ZR1WzY4WrXrAI63hhlGM2CQw/uwHCZNC1BhmQC7tyK6z7
lLEX2nNKSkszNS4rG1TgJvCyDpR4BGSebUh91+Vl7a5C1WYn3ndRbyIjnNlq5JEHT8lb0rncuKqz
C6XRd2DSzB8rI2MEkTU9thTUCCYydtqDYasECuqy5cRaOwln0Rq1kA2JBaYvHBzbCt4NO8UwQLKE
1htkL/VHUmfxdK6BJaOoquP0c8xCpLHIEv3LzKw4S+doYg7TdcM1KxU484CMI8SoDprS1RiG4Yel
x7hfDUmPcSAspxwuUVcJ4iKDDnSG5ZVaE3fuu3sL0iLZOAORl7AqrOTLAuPxYsdGsAxlG6Q4EMk9
8gAcZd+jydYo6MOg0yuj7K2LJrOrfg0SeAI7Rynw0CJowNKAxgrpe2izYSqGemsRFP0cBKl9n43m
MK59WTSPMCCSY6IbH0cvuToQjJPKh9BcWWw/Gjt7ITF40nsyisCUIIXishojp3vEKjr2hKNr1gYQ
mOFVBiwxPtomBHbkJWmxdb1I+KfMIDZuzfMgC5ih1J5c/lvRZrsapnsT10AG8iYbzorJ8MI9bZx1
TXtOrqIvDUS1y6j5KrejrFiTYxUaG7Q79I9sZ4YD+h7gVsgGPehIGaFrK9YD5WI04Tk4qpqwtpbz
k02/S0bCxnft4VQ6NLoElbpMh/IGI/cyhAjnVQuTVa8a9iDQa7BascWu67O0I84E4SIwqFykfnwo
pc8Psz0tKsj37VDtMnPIepwk7Tzu3Txtxb51tWwuOvwSEFe90n4gx8b4bAg7uR9Iu4GZ4aW8s9Ya
M5pjSSLn8gvZC4mWneIJoxm7flSGVrjP88a4zzIkD2jJM8VHhWARTEcZIprqDNN/NawMfEJOL/Lm
k2VFSEu7ONWKKbHeg7KGrGdFA6k0fObWjS8r8YX4ML4VbaQ/6zIf2w0K3OQL3xfDorjQ7M/LdB5P
pejqL13a3YdrztAsgKfH1/2Iq3NZerK3nueYXSKpL32zCZtmPg8aKyGraQaE0NuN2orO4m7z46z2
dl4wAOWyHUH6Ae5SwuVYyrFpJW3wA++RPWw7y8Fzwl5Y82ASYfnGBGRE6Gu33gcxkrhfqtR+5Kmn
4xNXvj+sgmxuL8IALec+hdWdgTN1Zbevk3y8YVo5//BE3dz36G8ijHmpc2WjayY0Na8bcirrpoJy
pRr5WcJ4hgQPqPZKyBJbo+LcQ246LRxU8AlMp0MxDdOqc2Lzru1cVZwR41x6+wJ8zikyWX9uFIbs
q7SuCXONuIZsTplAXMYw3C5KcBmctZleyM6OmBciMG5CsrgG7N/hrNsXy7fcE0CP/iEqMRQRGpbH
+zybhw6ckM1Urel1eV0nlA7sBuucMYouh1ODnPnF4IysOC9hlVnUFJoqCww9QysPRDgcuTjfB8Sl
PGXDxK3RkcJ7jsDQIMcQVNRbDSAC63UuyuOY4E5HblXfBjnK7U3fMv2ifGncu0otQo6wsBpCHxGm
ONxX9cRiCqn/bmD/qk5818ODqKX35U2IxlceRlZza+PP7/YSWUawzn3dv6q4YzDFpCXiIeC3GP7B
Rb0E00SkVGWW+X3FOXPHIHCOyJeD3jjYKam/6YB7NDXMrTZy3THYMhadrpV+MiWK79lRG+YhsVvj
aVSW/eQz9Ts5TV/W6zYVzAd5lnfgfANnWBSX83AWdBLtAJi67CTGWFNJBq7xGZfoGHg2pbm3QbYL
BEOzFQ8JW4rqfegkk8H6uoGdSFahAjZV6O42C0KQKbnhzOfuUAcoGma/MdEt91aCMX9GOAvnwM92
TVYBDAqr1tmppijJtGQ4d11bHbESYsh7jQE5otz3EHmix+4DlJ5Z5fLM+K2F/Evd9P+6Pln+sk++
ePvxFrw1H2/1tx55+Ut/bMXMvzGFsRxGaOSGsGxlIfTHVsz+GzZ0HphMxll+2T870pe1mLI5aIkG
Qmv5b+ydyXLduJZFf6XizZkBkmA3qMnlbdRashpL8oThln3fAOTX16L96qV15ZLKb1hRGTnICKcM
kQRB4Jy914YV+q8jMhJnjtaOiSEZizuJPhSRfvQl/+5P0Uz8H/tVxxUpTu0BvW1+Qx9nGHnezws2
fkP9yYT5HU5JoU8XKO8bGQ/VG3Wv5+dwqBWmxcXQHvRp+q7XfDQKRQBT91kVTk57noj2nlCDh9HR
O7yv1NAluQi/VCt+04Y7viyGWmsPkvsNgIjq3vMBNfqaiFCUls6VK65QqkWHwFPGz/LQ//rm8YG0
qFG4gja0wNMPM/jXHnaWxyxtSJ3RaZFzCY/JOsjeltevX8txOY9RKK0Im86qi6vhRyf9l055xuam
MLuqD3NO++HSdZuhjPe5TC9AqNzpLPsy6qJ749LWG/RrPVZSgaQ8w/XBP2Fbt97gXwadlzgeFOZ7
vNkoPMzRxRXWzMbOMVaVtaAy8fpFHhdhpQUyRDKSTWXIRxPwfDxv5uTou+0QGqtJlXLwluFwhsf5
8MZIL6YGBVjhQHqQYORdCBHPR4rmrsacpkErOmTF0xyhD9OMxb8xyo8iLDUwy6bG/HyUKVe04giE
CfHWtflZhoXaYDKu7ILXb9yLV2vt+vIOUy3DXPRCMIKmjdS9JICCVoxxOJL4c0CN6oR+lNp79szW
934YypPXB/3N06LFaAUuRGwWo7Vr/+vsEF4EgAD7KfI3We1cWek9RDljX7XA518f6vhxBcLnBQOZ
4SBpciklHg1FYW8EaGGHmYphzNS+fRopABWvj3I03Zl8rFDMdQ7ANCI88+hNNolHdPB146BExXog
2feigWFGsvmuMCp/98eDUbujaU/TgRr5j6rlL++WsxBIqzHQhWKczzlCODyxwDujJlaftqjh3nhY
v7k2abkOSb08Ms89fpXbnrCmdiS6ClK50+8ochHHilW/OJ+KyTDDUa4K39cv8eipcT8tasKs6hZR
Gba30tl/nSB25WZEN2Ch8ZRrnDYyuM1bp//jC7O4gcg6uInUfo8fWmLGLVmjwOA8ak/Yy/ARI5+B
ZhC1gKyU3b3xqv3uotalibq0zUQ5fm7SXxf8kqM/LzzVQa8BmBnExr9xVcBGCP0LXJtpz1bi11tH
xSidG4JHQp3XHMErIAZ1Z83AIjAGgrEz35iNv7kqvmFMRZ4XBqTjq6KEihbYZeovq+yMZTPfFSYB
w386IXhEbDD4d90JoOV5dlXBXBeTg0UgbJsU7fbUryTpvt6/PsrRusS0Y66x2QjYIJm0LY9GGVxy
w/GxkbnRJWCr+M9dD9h3M9h29MYF/W4ox2PpZZtmMtePh7LwSy/Kg6WwkKxDo1vf9ibIk8CaMyRU
/2Ic/WYz87uhuHNr9IAPMuj4BR4XeAggH4owcuM7/Dn6fEqtcdPMavzjuYClYO3W8D1h7h3v09B+
D+kYJyXfxpizxeSOnDvS2vs3Loh1nXM/u9z1sp5PhsSuPTWAVguJXewvF0Ms5jvssVFMSFnQnL1+
917O77UzxYeeT72kwXq0FBHq1/roTspQACOkep9Ol4L8lNM/HsV3TReWEQstQNqjt7akKOTMvKKh
6pCNgHV7knPhvTG9f3MpyENokNvsk2zK/8/vWzqZWRKZDGKMVYFwspNXsJnU5euX8pvp9myUo6dj
NTG++bIrwzRSyYnfFJjJhnbcYXh+S732cih6c65l+UL6zLgf2rZfv4TKIM5qsvnsKtohcCMdBBJE
jj0U/mi88YR+M5ZrssCB+XI5cK29yl/XVZgzNKykIEzGwWqSe151MagY+i3L1Rtrw8vnJF0+ufQy
aYMz1tEdVJFlAHNkqJp1ded0s4Fu2OzfGGWduL9s0VnsJDXXVbdAMjJ91qPZUAGAKfwKnziVqHi6
tKgBP8K89DFVgIuEZG4Zhf/GDHw5JgcQl9MikmgkMsf9fcXBCthODHIeNQU9QNFtjdxxtpgE2Kzb
KAten4trV/roImneIpxwvYBcFlyNz58aCuHATGgBhPGIZTT0bJBWBzdoyEEZgtn/YGDAzQ+opGEx
zNPQz7s5a8ST1Tf942D6k0sZcMT1RRQVrmE3oJcmxwBXC+FHuji0xCmOB6zg+cUi7fjj67/9yynn
cNII4PCvM8EUR798l/VxbNp8jtQC4GJTLFPfcCBYos9GEcFo/vPRUMwitF3PNdyy57eq74pGdw37
PJV5w7wHG2Ddd5J+dEgAGlr810f7zUxAoy4oKBMrJdjNPh/NitIspbJIzhMp6hstE+IsqqkAoVXF
ilgbp2ryN3ZG61/5fMIj62Awh8WCZr5nPx+SItqSGDn4oh7/fDq63+YFOkoOeyNtG0y1Ut3++TXy
9oIGZMOy4vqeDzgKCXK15XOYKnwyY2w/BBqIFoabMC9gOL8+2m9mCzeTKpHnS/LR7XVV+WUxtIsJ
P0knyzDmnJJujKFv7owZJk8mU/vqz8daP4eou6iUcL5/PpbfOJ2aV9S+4/d6BwvXOC+nmASAsl92
rw/1m6eGG2s9BVuIv821NPbrZcEmjV0/ovC9BJByWqzj95bfC+ISfHPH8TEDgzXHb3zDXs5On4qa
S9GEF3B9954PWvsE1ABk411w+/6yX0pwbEKZp+DdYOKbUu7/9CJ91FZs2tdDsXyhezIsLOeJzxZt
VFodfFQ1tKzSDtJBosQZYcX62rCAJ78+6ssZQzq1sCTwGOTm2DieX2UvZ0khmFE7tRSHpeVD1uJr
DglNeGty+vxVz9891i8bABVbHMsyj2+onQVeMYE2DzOrGoFmz7LEet1BjLarpfpQ4Au7zXtY5psU
lFz9xmLzcg5RamC+Ci52rRAdXWiR8i1MGxJSvK4bLgnsc0IYUgll7kVl7wynyO4iB6XGG8O++I6v
MiXXd3j/iRNj5Xl+f/OpnecKKElIJyc41X5cXNDy89947383CmuotDnvWcI7XtaWacFS1qacz0sH
lFQOjz2IAZz94Vyh6MWLsN5BpHl8S59fyzDobjLpZ4dmNye7dUO2MRFrk1Ciln9nKOopnBXdQCAh
eT4U0qFuKB2yIKxSuSd01/RWihl2dGbow+tX9Zt7xwaLji1rGcuLs/75L2smflcfuLcuQ90YHipy
VhsimIr6D+vJP0qGlkWBiOlPvet4G6KsHjpEtXAw6hVkZlrbxUfXJ2Rl+/r1vJjo61OidMI5j1WZ
Xdbz64lRgPRO7JSA2ay02fR+NBmhT58Q1Y9pnOraIApzsObmz2c6R1kqKTS4PepAR4t0bmdO5lYz
pggnaM9ALGWfcI+Dy3/98n77uNgPrYc+pIPBuqD98rhivOadB1oi5ACCfs1rUkzOBuWwN6bFj9LP
s+WK+2gLLEeMRKPkxfWg6ajHhee18gr8eecm8R0UTSQOTnFaC/ukSSneVPBs/RaIlBdUbwmaf3ep
v/wG3tHaERS690YQv6EaDXciG9ytHka5ODd/fkd/HeboQwdFUs89LxeNb60vy8C/t8t6emPj9ftr
WZcPFJXr7v/5Y7OmCZc4ma5kKcR5t/fxMoVGaQTijcf2u9m/SkVhWDH9qas8H6fq0ikfMctDDKMb
qgDO3qzKKapS7Pjkpvba6MJEn/jnC/DamKN/gwvNotr8fNh5dOpA1AwrV905ffFseSji0X7/+qN6
8bVe5yRCAw7wNFakbT0fBgWiQcWS/V0kHIJU6lnuZ2+gzCKVHc1/fE28zCvseq2ec7C2nw9GPxcO
gcM1GY0acBHAYoTO2OH0fv2iXk4NxlkterjPqKC/OMHbqDVkzYJlI9Ugr3eCUeLoLn1jP/fy3nFy
d9EEsyZagm7b88vxVs+HJWOc+f08ov0hx2VKPHIpzbp844rWyfx86WBLZTH76B5SRZRHd66Y9WS4
HCXDRJXRPquN9tB0c3mVuMS051XZv1GfMtff/dmAHqd36bomO7i1xHe09mZohmbLADiX0ZbPrsiW
cepPBcf/jrNV0A3vE6cRD5WHU2+XNwBcP3jZPHqn7BmM5vb1x/niPq85p5Rj0HNjXqRm9vw+d5WF
zbyGvgnx38DiL8oDNO76fWIj/Hx9KKbJ0YX7vG74+VijSbOmpHU0WNSu2tQo9cKirgxWyrkypuDK
A1nSP1Y2aIQCLYRqRwJJpCGJpOLkuyzQFhN/OEg+HagNKcPetUDH0k/Z3HfVNi1jUkj6pXbeFZy0
bhy6is4Z8jLwCF2jTL2bO89+lKCH3HPdlrBGWux7aAQ7iL73hDh5P7ojqSLhelrY7tk7a5BQR9Ys
RovEvdKtBI8m0Nao3uHYa7obolARXIYDrOzoQymKgBDNRAK0A/yWRp9lUIxuueMr5WNGEouHgx9w
JERugiYQedufI2suYeigCkXZOie5AcCijg0T1IzpdyUVuKADondeo8Opwb6ZbtZh+4lt+7JPswhl
3OL2yQj7bDa8i3LKIxIag6ArNao6x6nQTfvZMhLb4yCNPPMcnxBorHyz/mL7MQGPmyVpFeHSlZ5S
8JgIoFLkkUuZPdjaTiT5eOkcuTfeVAcBfLuucq7rUQXevp1duz+FIujiEp1REO/cBp8Oly7J+tyq
OoBGgOraDd6RzAx1RvWTbi6ivIWlopauMO6NuLT68wil4nTnz9iztmZqirMpTioHRsmyVN9aK5q/
ZfVokPk5KuS3kYs87owFrhCXrsyz7tTqKjUiT63BV/VElLqPGfmzyIYn5foQJKL4q2RThf+SsG4p
4PCQHHluKx2nMUiVKkkfcLJGBCGyKNebScpu/lLNNv18xLFRkn3kbcujbQSPI7qNIkI1QJY0ZLL3
uaWtpxJ+eIaksurcT7qDXEBUVJOWuAbnwWrjXV71PuJBAO7iBqs53lVMcL17VeUWItFyaYV31qoq
+N5ZgfWtqwsSnQQSx/jEHgVx2gGWuGS3wgHkHlqwcRXY1P42Ta9SfWePIETCopcEkVnz5HTfWqh7
T7ad9B4iIH63zWI1wBZhyVXtHqGauhDEp2G8BNq4PECabAfspOkITTxS3hCaJZuXjdnl6aPVWQUM
xb6G9NaTwdJCqPAJqdJJXMe7AtYzc3vJPXsLWN3+Yk4lofEOUnOieGmPoV8MNPgQsjayq37IzC8C
lHa6rWF92YS2G/ouiDC0nUIpVP0usTy4xInsgWbkfUXCECrm1tlXjbC+xZk9ZFs/trzpsHAQJ7Ed
2wRoJJUPT15W2vIyBqtWwe50QZ4gAkHeXsXGXO+6vDbvGiWTaVtLzOBnHjZkTs5JTtqIH81i3ktV
xV9UzTFlh7QR8Bva+uGjh7dhuE/ZDI9hFxs4fEljZBdEAbi97SvsY5deHpP026qEIOCJbJwAp+tE
ntW7phZRv6+c3MEFVfqJABiMae8yaVCEhnE0+P1ZhjUbCWuKRWPJjSV5WFK34mFkGUaAMq3orWeD
Ke9Z+JOHBsLQDWu3la/pjm52TwJNxXLjt2I5UayZ3zshhydnKjt9TtEgw6fapyWgSYyim6hvXb1l
Dw5bTyCN/kbUg3mfTKuolw4W4kgAWeA8KaK3OC2Ayrkfp3pKxXuwMWb/UDazuBGExV+Zi0nxCBy+
XM5Zh6qriRTcgnSqJqhPnKjLUbd7ZnvbDFNehHVp+N+nOQrq03mALXMIstFCFJ2Y4gkavxMfGiKY
jQOqoPibrUx0yqPfB+q0DFrCdeGT4aJN2DH6ezOFV39BVlpgnkklnAc3Eb27MUZpPWaCA7vPfj8x
Wl527adncyz8cxNIyHLRjElVbXunzkmAV7Fdh8SBQu0OojlxsQvAlLsuIyMB8Nj25bTK9aWPnRgO
5eeIdn6L2BlqMs42uFk71hJPAbwtZwIHjGx5Twxwpz52ohcffTeK83vkTrl5XvQG0fUzDlwssrFD
OEMwmoMVmlBe8gNrCU5KLMsNUjxsoDh0Y9ykTghTvYwfC1Pnn5uptR4wUfvRXppGiRDCLsyVWcM3
oNvpUU0t9Rg7bm8io+hJPsjtLniI8yaNYaLxum50zVFkU5LXdGNbiwA0nkUyOzdBR7W4OTqcP0KQ
Ob31WqdLMLfmhMRViEKrq5hI1OLBrQoyKPOg8JcLL0Yydp8MDUBYBewlZ03DMg1RsPZ8JmKGHwGH
i0JlPGWGOHQzs/zJKEakm9kwjWfSiLU6lQCASAn1U9HvkOTk0SbA7Z+fVKVe6u9Qjc2ZM9NUflKo
4oE+uX73RefKRPw0ISXYpUYNPBQPecsmgTw15wPLxhpwPUaFCN6zWvX9SV3ascYfwIEP2v2Q4cQf
9SD0BqtxFz1Yrdumt6TxCpPJ7rvzlkA6vzusff7pJkeSm9yWSEXlKSQdoMRh6eNn3vmkWZV3aJNr
xN894b3MkiVL68suUSo/65GaFydxTOxUOC2+JMeKFNq2e6iMISOdO8AKEIAQg3E8fRwCuvqfHDjo
8U06gf79YuuVXOWkUeK8w0ruf5N1hClDiWBwzlJkG+mmysx5OZ3dyUh3pLw5oLTcIc9RDLg+dzis
ap22H9gZERsP2x2B54l2C1PeScIUzKsOs7N4cMe8j281d3o8zFOriqtOLq25p72YTIcsnm2iy8iD
eFCuJeebebIh63D5WfuZbius0CCf5UiemNWKU/iEiyIZa/Rgds2efeb06dw/NgkJ8qFlIsRGYuov
55lYlH+CDJziuTaDqg2zflq5V/DWp5NungiCNP3UbK76GXdsqBrFMwddNfBibhIxVsZH+JmGOphJ
ixPGEIxwIdGZe3vOlYV5mZu48KD26RJA9yQya48MBcMJafKWvo4h9lsfJtfG99GNtXcBy9EdvjSB
mNQ7Gc811RZQXmZ/m0D0JIekh2y7HwyvMa8RRmf+QQwy+GQMQvQfvEgR/ybdZkUI6NEYwQXbZLqT
o50hVQ7zyJ1Jpx1U4otPwD8V4c11nPIpncv5/sdm+o+ktf83jao/FG3/Uku8MKr+TIS6Hb9+ek6y
WRWfPxW4tvMXehN0LTRV6Fn+SHf6qcC17L/4ZPDP30ra/86EMq2/qMBR6yMsjmq+4/LX/ZNLww/R
5LdpRwqc4/A9zD/R33piLWr8ffxDSsRvRwccm+oKfkJA8PzIhX1A0iKcPtQdiTU7tlaxPtSzEz1K
wH3Blo+aUpu5L7H9T8gmQuxP3p3VZDi33GXGdMCO+ZTGWVqcGDA9yIOWkYayj1uUTUpmll9K9tbY
XmRBiZQU79G/qWA+FTfgM93LuB6nR2IFJHxEtPDOZW4vtrtDvTVfxXE1D3wtkI0dDG9UHtZUnDZQ
rYP8cq1l+8DIkCmFcOpMQZ6NgT+WUN3JMYrvA0t79OSNkQ0hM0spv9C+9RNtNbs2X3C67dChESix
IlT64tTXneE+JkE+4laMg0i0m04nnZNtG5o5wZegNiK1rdnGVu+ttBaflTKzpzpJm+qgk6Zzbnww
95cS71/8gT/SuKI0XgwDu1xqa8pwpu420syc29oc9QcDu2RCTF2/0Drki97sg0R2LoT5cYJ/hccj
HkkvZr9+0/Cx8Pc1doQdWmqB6SQZiQmQ0iXqOViIx46VdtLDqI0Gmga7nUtAi5haRpyt8LwR00BO
62v3Ci+UKgE00qY90WyNgVDWBuxVc0LMvCs9zsOrGD8fRQiRVKr3TeoPyV3ilZ+tjsUQr69DxnUK
y2ijysX92OQ19JQsW3ONYmesIUs4q8csCcZy3JoQEknuNHSBG4aoUUKVcbfaG4ts0kfQvtOTb4Ij
3VQ1B4cd3sC82lbsNTHfGmOXAFGx09WflDWYe9KlEue47sXebVVzn3aT+xQlPtqGyeW+HeqqHsif
GXHLQJEsEowtUGrbE83fQb6HjM8XCZfYSrzs26hU+a0cMTliik2imDhXJ/lGHXMCziiwWnoxezVc
0LoIl7qxTpqaDU7YlLR+NqD945HY7jKGzxeV6qLT+UAotXRoCHEs47Bjp1H6VZRaW2FrR90jGGTH
Bimvmq98aaFZuiJtzgAKtffUlVqyIBac6hsXvNUIzVop71RVqjqUNFAJHZ3t6OBh7YDR4WcR8Pm5
EZx88qiUWznGzk2QNf1XMpfSGxVHFrY+XXbviNOpP0gxuS2QzZ5wQaJihtDP8+6mhsrTg61Rwxm5
4HF5mAYyhDO2snxFG43prRvAJ2o2QxfQvpdoay0AQTeFXeOe870eWGOwMN6GVCWFEMPGo89Zjvop
VP2u5lyX4+3clGrqK2JrdD7uF+GsieL12N3BHmres8mpybwFy3jZEqP2BKLF+Vjj83mwiTDD9WVl
4zWdpPQ2ywmCXEoDMiBf5eD7xM6HSrrWfOhNTH0LRPG2JVKYDhpVCdd7R5TofDeDUGpZDIbgRhbu
/CEfl+KTnIKEyM9oMMGf1AY2H38qKBfMopiva1kidAR03EMtNTQ84QLvqUu8RY9Ku7eqGKyvSKh2
k6uSWCSHOrnY56Pf1unWLZycCMvIyYTctYL2yXfJy3KbI2XrvqU2HPU192O4DNw1NNr2a2vY2k5Z
1cAqK3JTFac4i1xmpntowTQUG9/qS0oQiazS/TLP7EvIGe+ccZ9XXOpl3DWO87X0UO2fkdDS9ukW
bzqyU3IuIqxD0GSQY2+sLoBlFAqM4Gm8p4IFwcR32snT+2nsjQ88ZEzgSzf5nHhdO3F3TV+Qds/7
ZE1blTlm7p2Aa676YW80IKnyPXnHvvsZdd6SHKAnpt4ampnmKqfG5VcsRVbsgKYE/q367LImD4qT
DxyyJbTqyexPEog6kma13ZEdIHU70/4wGtseyCuTbJiY8pM7B4emJHQj4W4Ybt5sbTA8uPVrAXo8
8PL5ZCkWAQ6V7lg/vlu/S2zVcowZHhkqI6nqCzQu1riEI5voLrwhXRRJsYFNOK/ICCS5i0uTZvpa
mIZvyKpaeYfGdXOPA3wBN/yOzPLEeupEU+pd12U2abJDy84dzG3/fXba6INCqmRuRmMS32pLN9Zp
hRkTS33B+TacM+UcpiiRzYH1RTwO3hB9X3qVXAyZKL9neeSfZiQODJy6DITsfQZeFCsiaZAbzTHn
0p9Jytgmna2h86uqvsEdyiEcb8QZW8/hEx5EsOOGl7ef5QxCIcxKzQVPbTzH5KM2+CvjDM4ioCI+
3htjcoSi3tiIexaPLoExPNXvWLEMLF35ik2ZjaQ/7TwTGD4fIQtm9ET2Gmh42z6vzATgSaFtIHYp
qSGfWh2hZnC8BhNhqUmGJOu+Xr70EaioTQ/QlNcbsthX4gqhJ1WAQUObDx2QgSL3bmJdE7jiztZA
5xlZVYlAoxBfOlsSRh4Q73IbdKn1WS/MabYNigsd50YLCh3G1PHRdf0q2Te41AilqXLy3Cl26fcO
jtcP5CANw07glHe2TcoBZMdmYe4OurZLOHB9WybbAit7Tw+un56U7bFk1dlMb50ilslC17aQDgYz
8e6N0slJAil7t9kFRm4OJDINNtb02iuKPXFx2ZM9K1LICb20vmpea+qYZGJ8il3en00pKzhsmvMw
6fPAwrNtEGS1tcEbyY+Ty+u9o1Jb5VthwVoKLR/a1UYbdg6ZFLwd6Aic2udBonHOjx2SyC0L8jRu
qyBt3Ev8sQVfoSajnmcZLF9scRaXTZqxjt25onFPs0kaD7miXBc6y2yl2wUaNYBALc12J3VZtyd+
nNTBxgpyVnS3m4shBB+eNKhVXT1vfTW3MzG5LEz7uWb/o+fF67aIk0hZ6VU9yZ2P8pVzHEUYjMd2
nO69svLcs1SkazixY0xbwtsCsUmj0WVd8llxO+WSmZZkUXRBNi69lHwwTMi7czThIaUswy12vMg5
gQGKkbkHL/CgFCXNMABxN200FaGvI2cjc6/NhZgbUnoB0ZYYkampY1W6Bo7vv58mbZyQhgWWI9AO
60fcErMiXMN5B5G8+hiUibqUg8vaDXx3ecfU1B8d00msPZg4ABRyKAj8mSbvSmhXkPyIIfQbfnp9
rRbHGPa6yY0Hrtz1wLLH0x1sAlK1+9lzqGJimRw27uzLT7VXV3yiAvsbdrGGt1NGZkbgxUBqtk5K
8pyrzPhIckD3ZQbpAru9HjGztoRSP2JOb64j1LCXxIjkDzyt8bSZHPLKyRM3sa8LsyHhCF/y1sJF
fkcQtmlDNNGgEXShO3WgArMcoran6T06BlR9eCDZk8KuUBJGAQf4MCkfxuBsGNNCYbCuBQFBE6rl
uq0o6gpj8G6LrB7iQ524URW60MGYoWgYH3y2Ks6au0NVIQHox36QrHNWsNTgTUqFnYFJsjS8MaID
yP+i4RA7G4DuGEnTWrsXaoyXG6dIMlg0ppyIOV8CZAZBneZwx3vju2PFxtkysWHcqN70Hism/HVf
ZPI9UWP+6eSVzsrE5+AcJknschpWpB+etljunLCLYromc0e2Cv2sKHlH3FPwrSpj+yP12npak7Jc
Yy8qyaLgsAXPoaPNstoHOZSbU5x+ObZhvX56/KGt9mU9Zgh/0sUnuztncdgMUCow69BCarf8KLvQ
dqgjXPKl292YaVEKpMxxFezU4Kz/ezvSDA3Y0A2H0RzH6wp0Q7pjJ8McTIO6uwLml/UhXAV7ny0V
S5NXOdWVp8zgsaSiiQkvJdyDTkHVnpJXmMl9FvduvW9L0/hWeREwGT+Nx/IC4VefbHvGWza4+DK1
5f1L3FtfRHaFCIcN3gb0yHIFTRmzd5SmbPJAz8XEv2ZT71ykbpfQ7SD35VQRbnddxBDrwsKOiR7o
KUO7qHzztSS9OMFXMyrSx5KX4F7bbQCGZO41jWZv9pOwgYbxOfY9/ZROPbebxqn92Ud5RJ6FtIae
ZAYtPlZJwL61sTzC4dn23HcW3JgwMqL6elr4hUJkFfw+ObknEB+JAtpYUxTcrOmuBr9x498VLaKM
LZE6HlbICT0Tnmc8RkkjJrYgJrHj295aOvfEcyowOOjKqiAsGsG5ZyDb8gI2CZlOwdrl2RksqxUG
5z5wQYWP9oll2ANVfaOdUkjxydiEvInefa1asNitXpeplLMMxWxpiPiMxZ77S2aSBY1n4Qu3E2Vs
PI6lP7/PInYhO96ofNoNgO64yYoGC9gZw+GY5WLr3GdFz+4GjiqKn0wlEUV5x6oP1O34ImrP1F4Y
s3UhAFRMS8+sTfQjKcjzP81U/1/c+cfaEv6fazu7dvwEEoMI5f84jBDZP/3qsV5/9GeBB7O0pEyD
Awx/II5qQVP7Z4EHpzRKKuQJq7cgwApM7eWf4GH7rx//92p+RveEupc/+hs8jKNMrKoGJNt4N60/
opDZz3vq/D6IUJHNwDWDcOxCR35e4MnzsgZiSkKKlbTRDtB7a5Ol6Olv4Co5RxW0eaOtbc60p2ZR
epQS20ofysocOvCnsae24G89iLKOIrZJe07iQYp388cgJWIj1EKhLR8DY/xCWcT4xLouinOJIxna
iy3qfrtYDiE1nSH9O1HREguln1TDPiW243GwR7eGrACmz4uqhWwRzF/JPloTV2VjW2D4gWS0oAmi
Tp/+8jSvf9a4/gNQ43WdVkP/n/94rinlxqwIcippq+THxnB81P+PJQlMDUAWbJbzmbJS44NpjuUp
4dvJRcFyfsgC8tc2UVnHD6+P/Fy18nPkVUtCjCkSsRdS+QTNCixiYzMT3RUCeh3ezdps3tCs+McP
HnUDk85ZjW+QpVGtPH/ws2rnbsTyhnbQjEPbaynkkdzpvBcGrFn71Mn6ajr3BuK03nOAmd5nBm1o
c5MY45jTxF6gv2z1SI3nJx+/RtcQg980+pTdWjbDDzLQAJSbEWJ+sy9nySpqQqmQm0RRMw+l03r3
JnbgcUMuFnWZxdBYyOHXT8UWFspAnmpsj1tvmuVtDl6VlJKirbcicQJb3VCeKW5GNBNPXesl7/Ik
ITuaDUNKlJWYl7PVa/PJFuzdw4Suc7exzBk4e43BdDPPbfM5WPriW0MLaaHBRLPpjH4M5ylCIoxs
13F4zC41RdhlK4F3QdnppiretVK0T3mmJGWT3u+++e5E2UTni2/tqIRwVK6JGiW6LC4iIkSRFogT
SUrF/D5itl8HcZHM6ELqKdtR2zEfrX768Q1bg4PTeKqpO1mLPplUq2+XahDyQNPSakOEFDB+HOID
A2pQTZSfU8BPKRwuJLFsPb8zgfTJOibaR5BNHjmc+Zy4mEMrAEKze32C/rA1/10VxlBhBRjUkVV5
rGsgII4kd8bC5qvov9Z+Up85bWe8n/TgNJvEJ7lErZuEtmk3wHbrJ5XkUNp8+x07b7FVLVEMhZnE
PyWA//8N+odHwf2Vb9CQpHXzHHq//sTPT4/0wNf/WNhR9dnopVjifn56bOsvVntzFXah6GL9Z3H4
b+a9/AtzAl8CBFaosYmT+Nenx/4LN7hEevZD1b9qBf+kt4AM+qi3QPEEZgQgesi6sDDso95ChphN
DK4mLT2HtXiGKsC5tkBUwcRLrLg767IhJrStqGqQSEB4EuFtp3wxnvqu6xBMZdLqHtukk11YBW5M
AdTjBNGdp17BqVsFU3KWoA9Ktx6SP3crCnrHOxBKrn86YK1Kz2iyUR4nK82UB4hd9AOcJrru64WT
jZXnZrM1iA9jOgOr+zo0Vf4xL3PTo4zUd/EhK8zlNm2tls4sofVByDm9mbau36BQKbRK39utPcAf
LBIDenbs6INwupgIPMxPCe+IavJttrKXLZiVDhQGVrRNEYvOOXCsasx7Xnrij9ofCGfUSWAEiQKO
YfbXQxBtJ9nF8V7D98rP4FoH4qqS7L8PoNjJLM6jioiiJcbNErpeVwUkOhldCVUam5wdXHFaW1ic
SSFPCdOO2hnxl/sDS62Goet3zU9edeV5SbYj4W8lWXuVKfW21YgCqbaMebzcelkd93eELpmQsNMa
QKP/2RKphpJdwVIU4/vJ6xP0XO0ExjB4Nyrh9urGApK4tPDoOMfyTf0ngRtZ6ArkXn7iuaefsG5k
NmQeTZNNhgwfqzo2N6KiMbznw9NTImJ7j7bebe3mvPkB/k5XBrj5kweuPYJlr9WcwJVadII6U/yg
hlMXFmInMw+wkKMts7qp29ambdQPfY4wga5WaBdZtwa3+OSbm+1owd/qILXT/0G/t7VT9m6ntDDq
ARdfzvacwOg2SE8I4xtP+4r8TD5iUbAgW6vTCRA3CbQQ2zvt7d05JiR6Aadln1lzIupLojtTd6fT
tLoLEHGupPt8uI6niZ/kiGlCR8w9SdZe4fWHgcCha1Z1bW57hZIX9B5ICJ5QdpU6edWcAPwaTLop
qX70vExRTql9tc5bl+Lb3hU606dTX0ck27qjSeaC36PyUtk0WwftDE7MnUkhsenCd0gEdzptfbRI
ASO1LUUoBqR8Gv+LvTNZjttY0PWrdPQeDiAxb1GogSzOpERRGwRJSZgSU2LG0/eHsk8ckdYRw3d3
OzrsjWWRqAISOfxjc0RjOKAf8wrhkNQUxbW6NRAC3vkkmaeHadBb6qEIBUQ9PChdkTxOnXGxF0k6
2ruUsV7vcqlVyOIkfX1nkS8pUQkwJ9vZpT277Yj+MI0s54tuxFXJFsVJMrHNOvaHX+iedrvrWTqd
3KNbkNbXjmTZOg1saWtIQztfc9NNB/sXXS8ANealzcs/XCWIFmitLDu7ejWycpk2TZw4N3ozcNAz
kyXa9gNh24RRQJEYyACvtMYY6VMdDO+2WZpeHuRU0zRLRKBGWKq7UEVUmURppXlfY3CaUqPacI7X
bwG5pQFVlcw2mrAci56r54T9uUvk3ffUHB38yaecugcuXraztJPbeKJlm6tyLmz9hR1BjyCMyLum
gC1x0EwnO73o0zPXaiqLEj7PKcNs7KsemN2pX2yOp/4WEJAeiEWnZHyjZZp/7vWGGYeoLIdbZ47c
O7pCQfGZTVMnAG5PEPJyzqQO2rVza1vYFaiPS1H1pwwR3HOrm3oOWIFEIRjT1ph2MLi8C2jvJBUu
BPNC4c0eSKzRWGGlN1QGdxo1bY0Bfm2xV2OTYhr5eRTpXrppDM0zg2G2TSpn56npNxEiFUrb/QhI
UubDuBAUmejn7CVrBo5uFj/INpNH1SnrE5WiTXKG8jNKqsfcb8Z7B/loQ7WVP3xHmw3VkZqtsUpb
o/ohpYj0qjb0Zto6AzlWG8Rb/RJORjZfOZPHYiB6ndpjROqtt0+Y6Cgpgy68XVRRRGtfl6PIv6N/
YMdKRrs1tUr5TZlTErqlr4oXCj0awIElfePJ0Tpi+Qyrn2+VXdMwhW0QHdMmrqG0r6l4TwfkTDKi
6ITw6ZhjudNSFod5S5/sCWOVySNQJxxZl4XFSucRVfdI9epUBxGAIuSp0OjUMzp2XQG5TvE0oOrz
C7kWeJAiPGuOc5tmK/68sxyZU2ENqbZi1pmOhlJq3TnAQUpvg+iEB0ni0RTrl5bxTehKK7eU77bl
eS0nEDmdEBHQkVI1csu+HRNfgtX7W9nqi9pDGfU0e011t9qa0RB3O5OMJwfso4yOSJHKtczF6xHp
5rl5SbkdDclBy/Z02GrkOYOApcrsP42+1d9HC0HZQSsl8BGRRzXohg5a7yP6PCvSiK+Nt7x6XARj
I4inpGKuaSFnt5mI/f7o9GDRCDo5bOY/OJ+4HuWfVb1QNmibCFAnOawfEg2XDdaCxg6ZtiM/u3k7
t8HQJ338oCW2Vl/paWc1L1mrZ9xdQYt3FeZ/snXdooDesj95vEIumb6rky4WqBBqvF0AS5oethnT
NF28KyFIY1WmBWzSVbetkg6tGETUfJNz86A+T7SidqIY7RPdiNROPvP35s/uykbOmQYXKFaOctQH
92psJcSlv3KY8LKCqMsTtbmMwkNYvTKeWptBfuYrD+rrY3rvc9S6ESeatFwZU7+LrK98VMKAVz6V
jl2oVeS09a104F5MTkCIBE40bGGxPOINRdi/DjHAxfJE2xYwAA6KBZqJyEFoIQJaU3fYypwoX9tf
Ze1yKiw0wCsrHLUjEVYGMOqBFbWjgc4Z8h30FGQySsnufC1+QXCxss2aTZvJJuWwcOHnAuFFsjLT
LaGBV8OJru6XOrvzVg57bFv7Lj8R24ZeG/F2PhHezon8pjo92ssTJT6s7PhyIso5/0KaE5NoOEE6
wafudFNWnyheqc81tZLtYuXduxMF7yST+sIOrRdsKBPzlQkWun46UffNicbXPWrUE7cuExjuoZkQ
j66kv+FHRHozmtbs1QgSYjTa/GI2a5Swhlfrr06DbJ5akJESAExshFh7ZIplJKXTw86JzSyPSCoz
ClgLIi1IM13VCv1JueCfVAyJQtCgG3lbEUZdOeVFwgtaBzMBvEz2Jz0EAadoIxY9N0qkcHWJ7vmk
n5BAnU+9sLIv2Ulf0RcJWguIoJz4bjYwbcCLhB6DtCVY/d5dtG+qR/pII2WRQv2hvyVVGIU9kahl
Szq3083ep/X647ad8BoSum029KQT1LQqRGqYdlpdiwbpyHiSkdScro0DSZxTscvrhZobeoVFSNAr
AhRoOcQoyapL6V3aH/Yau8F075ykK/VJxgKOqtObFC0tJYeFt61OkhfCjsa7MbLaeD/bbBY1ZuyT
RqYTi0m3dtbb38lm7/T7cWpJw5bNVH6uLGORhNjT+kfdZpFxjnB9QQs1DizDfVCt5UPWV3l7EZEJ
RNJk19W3WmdAQNKfpB59QjCluU99L25pBNQUM3LqVhqeKQf6abpsRlHLKhjLiA0gnT1LDvXYpwul
fF7j36rF965jVTJG0qSf7iKnrUG4MCpNZL86BtVYbCONUBPIQ5nZdUtFTP8FuwXMWUNoFa3f7+Kh
nj9j+E3rY5lrRrKFpipppC2clrz4qo6fwbyIXKVro2Jr4kVyL2D7nTAnpB/NUkH1z5+Gmf87gv+3
WC13vzmDt+Nzl5bpz/Dv6Uf+EviJPwzgXYFFHPwXExrGur8O4TRNgMCRbuXhMwLLBXr96xC+xmgS
8EpyHv4fAh5OVtt/AcDC/cM0wPLXGgqSNGzK4t5Fav4uYtMw3x7DiUrhbErAFp8BMNnHhP0WCDRj
uqLqCYokpnCsqesHa6LPZ1MOpYaAz6YZiawkd+vHFC1AWpTXdVumRyK58y9oY+g+F978qiWqzSl5
E+i0vbwRZ8AW1wPm0mCuUpiZstNI/qBmYsXnhvQFjtncEXVzDsZFzHOESnlQnIbtB65lI9fKzsSs
dr0T9WFf+sdM9F961dwQc+HQs5okoTWJaSuGAntJpG/MSVmfCw01U6JnswxjYgX1baTBKe5NucrU
skJE31RK0ucmhbWt7qeklBRuGw5nYiuX3n1FWerWZoGnL8mOIYtHvbmKSxf/NvW9N5qNdSkQ81SI
vRehXQomAkPjz6Iyy/7BQEQlN2mj5nSLqNYYvllN04OBtsPQhWuBY7kxNV9jFZjo5mVrYhhrLGc3
GpdVYjQXHXX0fFfp5ISPIrr0tw41aHu62QcZ1GCa5RYXmECzUffxbWLZ42XSkscXOF7loqwxR3RY
JscxxElR/LAYftNfrWVlexG5SttUuhdfWii0Poto8NlwO8XlKI09177tbVQVbsWRL551Zm1daw9r
ks4FQwdXD4feuc6aQKPD5owqKXZwBLMfGvbz40iWd5aGcZ8crBTTKItjDs7nWkdSXbZ1vrYeZ8dO
5Q/0HsdsZdW9r3X1Lh2W5Zb+D9YgLX2EIEwuRZJke5X6voZSxRFl2M2WXm+ambqQR09pfvEp0QtB
rXLHfgRfFIUpc0j/h0kRxekV/kez2f9vYcArvvafp6n980v1RoS8/vW/KCrrD+z1RLuwF4JwIAjv
X1OU9wdQ3xrJAE3lupAh/6aoBJMQtmbAX5pygBdBEP81QZnEAztMJy4zG1MXAUn/ZIJ6z1PAw6xR
KSCFACprMurb6cmSntu0EE+JarJbq4IxIqOv3k6tMK9+uiG/YHzeXglU2wT0ITzEJkzHAOJ+h2p3
cNFRgQjUM2Dg3aak+JH0i21Nvdv291d6y/D8dSXAVAgebhSI6tvv5KXgEBOaz5VzC0VmcZye6Kb+
/UV+8XUcCMeVP8QWT3bP24vEtqcahXKGPsvmgDMzXm0L3c4TSZV94JYlD4Rf9oYRwCKM956WElYt
JOvrIvNTdkJk1hyl7HxrktjOzrWiMv7Sb9g/bhtQpDrkKIUfJV5aZytZcPojunMirxqkCgOuGAfX
5AKJIMK6jNsm8EiOk5zXFapoP++q5d7v0YpgxlklWllVCnEVM/1do1wSNHnqZvwK4ODHW7b7HCI1
BDWPvh3N5BWNU2kA49CVtBVx4/xIKRzAmqcnxbAzq8H+kS6p5m74FVZGM1DDhQ3EKd8syhtBwkzB
KUgbVw1XXkvfO4+YltnsC1ONV3peOp/6buB3m2z1OL0axYC0SnXuK7ENBFChbAJhm7AnARDn7vw0
tfrwJWktN9v4GTI7Cm6GDGwRK10XdK5JSXtiN7gG0XJ/L3Ns3lupT/MLPNH0OI1F8aOQqX3ZVPlI
DBM6g7tp8pZshz4UzY1Gu4K2IWjS/uLRFFlvUIhoL20P1RZZRf4p6mylghR5kReInt1xUPhF1n/x
yJgVemgkRYdIY+yvCdvmTpdeXn+lMa68EyqmLUGgJ7koNINu1pF2nTToADG+KFvmL2Wbpi+8Nf1z
Mvt2hsptjfuPKoF4VTdF++wa7YJg2uDJ6FoMUyZjUKXQMymd4Rc34xPeUsPeI4CY283imt4T5yLz
Spgt+2YVDxk308TqLJohf1x3HQ1mx+kaxWpCO3zf5fdlr+DKyrywPhsou8hRo7nmhRWle6Rqa/zc
5FrkBakzp6+gA+09OlUhd4JF+FLl4zQHE1YkHfdTPF14/uSQLY17rKWjZNK/6+OYvQ5xJYlYJXbY
DvRBxcB8omHZtiik4GTnDfk+wgF13lBujC+aYvkLKSQbFFILa2MzcRavwrGwy9tO9/t+Ixdl0kup
ZgE5WmFo42C2FMvttIzxTVlgwspHN3kBNo7dO5TR8ZfeSddCy27FMlTjoZ6ZtX5ECdgTIcWfi2rZ
Dk0OJjt0eKGDKTPq17ZpTRxxqdt/MWo0SoFwR863VUe7RuMkcgmcaGpwxbmVy/aHVO8rDd0IqRad
w5FTTktBW5CXYI22EMD7vm1RWeNRERJkeDG+DlkKoo28hpd/Mm1W/TqSvGW0TPZya0Sq/sZuR0eu
jGcCz21PFT3tGBTWq2xYPuVM+36odCf5Rt7v6AcJdTNPhdk4t0KZhrWppIs9jg+Tg38oX92yCbHF
cY4gHNCZGXm9lRMlYKAuMFthvZgTOhmrsJ/ISEtfPQpNb6h5yKoQiSLjxm8Js9mkmY5JGTYZZaSJ
31IRRTENX0AOqi4Yef9eJwbQnZmJL+CTPK28w1UPBjp/94aUkUQqaD5uoqSsZOij190CrZR9yImf
01hOISl179FkfVZMmV/xtXp4WHtzbCjscVVx5qOVe06LOUae5JgRIypG3bcDTIElMhFh0S2R1Bmm
gnpW2JulOV9WRUPnvW5p4zU/V3wytYy/YOjZVKxz2lSEcZyYPxaDoTL5E+XBfuW0KP3SSDODUkIH
b1M5y1ux2GiMBDtCHN/IyHaQOAtpPg4UlpIiDy2wSvzjjsUWbxWyTjvTTu16U85e7u3Rf2UIBTOB
2NUBNT3CF45PBrzVhD075TPZnseOGBOmYDKTVX5jR4ZmHQQ9o1vkqboHcErjagApVpx3UuJGSytD
1WHKyTiYVsAFLRnzsxtBdpnN2dx7ytwOhkvnFQCT7uNVa+wbNdDmFkSLSl9RatIW5YqeQ7xMPIyf
uAPMgbSCkcbOhC6nJzQr6Dmo7Iq/p8ZsW9vYzoYbSxbZEMYZKdcbT++m+96xOMWzDjbztsg8XLJ5
6ftTYE6Vn4JWEU61yY2hfY2GqE82mP/MIqSRjcm3BS44+GUs/CAdaX8Ka1dZj3Sh0VnUuu4QJqmm
f+9pyrGC2bB0DIauczA9jL5UyIhCD6ylMw/aIpqz3MLOBGjuJBeDSmw49cg6EgkjH/Rc+i80uaqv
hjeRxIDuIm6RtnXxpY1l96oz9drc+1Anw7by0sakPC1J07BQMv2EZRCLUpVOd5YxkqVKshR+36rt
0psC/IqwzFmo1xp342OcDFTqdKMWZZtoQCsfNNmgcnQpbvOiM7dtZe+ZIE4iql7KUY63ldJNcApl
3LAsuFc4TvVxo01iJzTXfQUYQf8N7TAI4u9AkA+kaACQj6RLBFGsWGSajHhG3r+yfYiIqrjzqaye
dwqm+1sO9+BsjFriRXaVWFh2XeYvnFO1OqfD2AaTd1w93szwjJTyic6bVqG2OusYfC8NdwMDMJyh
DMgzXA6uSHFi4dUBq/Zb+3oyyhQEsm/1g10avJFD4jf38eC6z2nTtO4mWobxsrYcUBkNZSJEQJcV
Z6y97b5wPCru9JR8Hsam8VyB2GiwjgYLSNbPebdq8xhOeklmQODhkXta5jzOQ7wbzABYlgBv6Nid
rl2rs4oLbHYU4ikSm61N3fjNk83gy3fuUsnbGd/gj0Q366uehYJxxNuH6XWI06+iW9+PDAmRExo6
Uq4Nh//ykcyr9Cu55wkTOw64g1XHsHBmEbWhpkworildkUf9pMehJsj5hAAelY5+UuzIk3qnUOh9
du7ciwJX16rwGdlN+gHcm7qYlTngu9FMLGZMZzpVjmHXsSpvh27xE3I7gLNvS+Jj8luoIjkcW4O8
RfMM47l1K076I11Qeo5UfpWs2Cf5CjN88zLkMUK0hQJw7yR0IdQa0Us+JKsAhsyk/EjZ2+icqYR5
i4FTGSZn8HS4yWKBJBK3vqkdpxlvD9pfV8Pm1MTLGKAFVQ+IX4cJzAynJS6HurvpSPAggq7w1IFY
1infTqBqbTDbGUZd1a94nGXk00tJv6ITzp7QzzOtaTJ69XLU2vk0zvkORhWDdVN2Yn7EmyRuRSu6
eIfsZ1ZBO7mZuOmEw86o5XSLI2sRHgSu7g5Ql7DwYRbrjnXFWVrO4Uyhd7brJ8ORV+DF07PKqkYE
Nqsj7nIaKZIQ7+/wTQkLESis1eQhS8ctg9AUaQNL/frJ+zn2GobXQPJEvHTDOYExKOSXYYY0dSh/
CnIiXdYAPvxEZKwozF4K5zFZWkQ5tJiWmYn1atbPRklDfFiQLu7hPrLr5naZJnIsuwG97NZvsXvt
chvHtByKhGAB2i6HPJQDvUeBQUj1C1LlFs8FtIq1jaQv2oWdU5uZ12knxQ6toFjOinnIeT0oFwrJ
verKc9PPJk1tMR92xS6NotRg4hGDdSB2vIvqsI190rFcM16KkILH3nkmmdetAsxcTcTqrMel89LW
LkxVkJBRi6Qgzn3rsvFQ40Jfy/qLQSmLsZ11+LLP0VhN9XMKndbc5FbbuDckPMEM6ZilLI4tlZN/
Px3X/hHk8L/TJL226/5nYOIh+f5f++fi5a2Kaf2ZP9EJzUANu8Zd8S+0o+OtiY1/Iqia4fyxpi/z
5xxviUFcwYF/6ZjMP0BbPcBNJFDIlpx/S2j5hWTT6GKN4AfZIJjxn+ATREe+OfuSBufSFUzwve8y
SdjM8m/PvjVCjHmS7KimFBGNNmfeVxLK7VuTAOI0aOwsKutry0CU8OAOvB+bqW38B2Q+47eFFxz+
RfdocK+9tfZOevLRnHVvChGY+2eyrczHIcKgvDcb3Qr9JF3u1uBuEuNra0zOUd+52kXjFnp2oEsu
5TSqN1+VMXqE0AD6dztbRW1zSUWkruMbljhVOad4XVAyHTt51Itwahrvq596FalAaTw2mxQXBlNJ
jx2P+vrFIXwuHSl4cArMTKjqRwKu8ySyto4P0UCfAUvIZu4HcmVncmajbb2UQA38ytXU2ZjEDnBU
sQKPxJlXToEEMYwiB5tYMiuJt3FpVFGYmb0fkJptxHhxLHTqzkxEBBvQjmJiWlyxXtt5OzQbTYxu
vemGISu3Wj4NDwj0rasO5oo3s4FPDnCNW/5msXxocWUriODCaPAqGaj4szPTSuatpnvQzCa2uMc8
61x0i4XVPCLJkuYG6JTwCmeaymFTU4JrbJdayDI0TbxzuGqUe5VqcEyBwIpKZhbpg9NhdjPahOcx
sSH9PZVPB01WiD0BW8VmsBbxzTYSi440C1I6jFPFtgr3FjT94FaZvplrbCnAz+TAB16huzFpuX0q
Q2/SlocOxb9ufG4Rz4Cu1Cx9xH9hVTkwXUMJt3J2UVUQRHUuR1xDOzcqyLrOcRXQHSgK60r38va8
sHVDhhLnJ86zxF+8bYuLM0FymyMwSQnf+itG7f8mtf8+5aX/51nt75aA0w/8NaW5f1CeYlGhYljQ
N6QgIn3815RmMznB7DCZ8BZCHf00pYk/MOsS1q5DF61RrIBsf2Gu7h+IOVcSCUDeIFMaEeg/4YTW
GevfaB5ZxutvckgVhhBa49pXaPEnNC/rJgImi+RSU6N6RkKB+gqFNsiAExPOFeppYWG+JlU/jIAQ
+q0YSbQ+c+Ip+257fTGf5V07flTTtgK97z/UGgcuwIHJ3XgvOia3C9/0JC/xOtf3hdTsp5qacj90
rCj/SpbX+Mmn1PQLAKBh/EkH/McqtRX5/dulySLnZuiWYbvv7occhRYNbnZZ1pm2Y6NhXwDLgb6J
VL/pZiN5+WkBvPnzF/9sPfjV5Va6GWGuwBn4vjvBxC7roWG99CyJJCAhA+k1Ixrta+RVSEDdwv32
++u9RYr/fNw/X+/dAkadrqN6rmeIhZ1vrtdnTtPqJA3xn7+/0vulch1YfCfXJsIZ78EpbfKngZWk
imTRJb/UZNldgjIVZ1kyDx/Ex/9qoKwpwcSPA0gT4/h29CKH8XtwgMuKBYz0oMz4oRAcXcwZQR6C
7eBL31Bmq6QjPvh2K2z/fpgIyooA/05v77v72OZ0Z5VxchlD+pqUOljmzszH+M5bbFJNpn44TtIf
NkXuaHcRm3g3+H+4uyShM0Qtm/dkHVc/3V3fVTMbb66fV/q2Vum4ZzFX//xdQK7NHAMPa9mes979
ny6S2x6Cyyq5TL3Ufu31Wdsb+pLdTnkOg1fDk/7+O60uqPc3laofUoQdLrdaVd5eT0xeTsJ8fJkR
ynJUJGl/qVKR3pCaFd16KOKefA6ie4IewS37XG930O0SOH8s593vP8ovXhNex/UfhrDpvd/nDeXA
6I7iy66XxqarpYVfkgCL3scm+o+vhATfRZpv0tHCnPP2O/dKI8o1IgCKQ+MXc0qzM+Uvzm4Efjn8
/kqnl+HdmCV+w9YJ97EgiXCTvXmcRcNM5mbmBWZsg21G0X6FwPVeaj9f+vPRjR2SpBIyJ/qkyJ9h
qJFzzlk9ftBF8os3x2LB4ZviBcdz9e7NQfAD5OMYF6LuZxnYLXGjEErWZQ2nsi30Zbmcjbj4THlW
cVYgaDr+/i78YsK1dKZbCiUdm7V1ffI/jeliSTJ3MM2LioKag5j9DmVy4gIeIkHAfRmf/f5yv7rp
dOyRNWGsQU2ss2+v1/tWwsorLhB4NGS2Ik4sEF75q6i3AaIficu+UGS3PaaaZxy0qDQfMUP0H0wX
v7rpP3+Kd6OMiT5y+1qQUNPV1wK96hWElIloWDi3ut3qt2U2D/u58ut9Bybzwcj7xVJgrb4zLFSk
WgOTvL0HhDIgBF+MC8LQlvO8E/bBGGLkDb+/1b94ZzmbGQZstMuCShzWmyfbjSrS69q40CK920b2
IPZdguO6Ncruo6TkX12K8GxzdVPqNvuxt5dy42XQ7MG48OEXKaJOZlcFJsL72xaaDQWddOJLwIXx
LBWzCEsLhaANcqQHZWE3D+5YVVe21ZhXE1t4EngRrM8f3IxfzaUI5tDumiAckN3vxp1HSTO189MF
aOl8MSJ22xqlL29IqHP2c5xMaMMLf9emS3RW04i9q4gdPosqt/7oBVgv9HbWoc/PIsOMvS5rJU6i
N4+Fc5k2NJpz1OY0v8YYnnEgsvottgJxgIeIg7QnLNTIruPRIHhE78x+a4xzee46Cl4e8mD8YNPw
i3dy7cjlsQEjmOww302EJlmVlefZx4F0211EPfcl0cP+fVrUInTcJL5TrtsffGMewsUYDSp+7OHz
7wfrrz4DDJmw6ASgbcNcrVw/z0MZ7Ut+VbpHQNT2sjIW90LEUXRltxhRlO2Wd2OimYfZMaaLtrWa
Owet4OaDz/D3YXy6CWRWch/Qcbx7L7N+MgccqMeoaLNvkYNJHufSmQHRHfbDLOvNXEzdPu5UcwCR
SH/QJj988eqmhDw2l7MEt2BQ4k268sbZ+ugd+8W4ESxV66lJsIF8/45R215w78yjLYDMCStNSKyY
Z+tM9FN/2RTPtKTKLdstRPnTEG2Lnr529vT9kXNK0qCzxNHwwf1al6Z3Q1ngw0bIwcdyIRfePrPY
6gjImfWj2afErJhuUd8sKQWSdccuJK5reTf7rdr0ffuciGl1G1T+WTRU822iYOo+2KP8agjxcVAH
MukhlbffCTFqIpXSxDWPMdTCXlGFawRqMlDuTajRl6pD3mfN1R0x8mS01OWVZrLq/P6WrG/K3+6I
TVq87a9z4XqC/XkU9x2S4XYUR33o3B2hESBJRq/nYYfD6qmfHXUGAPyEn8n6YEk5TRt/uzLX9NAy
gu+9X1fT0up16RrHrGybg6V16R6+3t25ttRvpfKNrwYJqt8JdWFqzvU0Opt8eeZmIFOC2xMWhd99
MK38/V7YbCd8jPWU4bEnf3cvZKlNEb0ix7SqlmdMUAzVZYb0dPLYajdm58z4OtjsHZxI9eHvn8Pf
V1hyDUFH6T5gm8Ea+PY5aMlo5cDmR/RM2R2axHmP4DF/+f1FVj/ou6fNVUBeDaZP7vv7vZOddrWg
Wem4uHN1NTvtcKYKjXBZRX6P2bnWTjIcMEtGaUjRlBVQIwRW6CbmFMreXJ6qzrKyoISS2f7+k/3i
1rPI0ITLFprl3383mcoIllDxwbg74jBVRnGFuyHdRZMgb74Egpwromp4aT+Yxdfb+nYQrnViKyRM
LgrLybvbnnfoJMqCVCBSg2Q4VR6Zw/U4lCW8IqrYUI4RjJ0Y4+mj89/pgPf+0vSEcO7FTQtK9O4r
dx62bZxCR+Xa1YXZQGwUY9pRWAJ0iMdr0zmEOhXLdBsPjXMcR2XvbG1ud9rK69aaym8Umq0NbdPd
PSaza98ol9vFsNVl0Qy4jYb4Ven9Qz9m5vlMYPG2hJjcKNVqiFWj7INdwt935dTaUSNJVSV7FabX
t+MXh4pkTnXPRbO+H1Ipj8y4yEST3NAzYML+3v5+xPx9KK8X9BgyHEXW9IW3F2S4FGKxnPPJRc8V
Y/jZ5XlTfrDA/uJb8VbqSBl1ez3rvLsI/HC9aJl9jooquhlcC6dZU5LoNBuGnIOREsH733+rvy/o
Ljs+Yo95Qdf5eP3/Px1ukJApNhzqvJubNPTbadjKxHB2ml2KD74ah6V3Yx+0is0vyCHPjS/43tLd
lJKAQulA7uVWt4PZpXizRbr8qJfOXJI7NGAddkj7fBQ4cih2YNCJLVqkoTxz2si5FISjJoGtteZB
H/NFHFqUCCRbIk7qtz3+tWuMQym6jtJz9tIlcP6saOfqW18txXdt0tvmfrYEadhWX0f1pm2k+Zm8
n5ws5c5fZVBzErp4wJ+NyXLR2wmnw5XrJTb+18iTr6ru3QLxElaeAE4pu6p5XD2nX4RuOwHxnW/U
VJANbi1avKnwrb1iBVsu4BfGNiw9Uy2oWFo9YsFFzUYIucxvXJ36mcCpzf6Vl1/9aOQyHfPKRSmY
VuMaxSp7+aOtUQCGiTk73xFhZXecVfUfbTmJW6zPyCKIkXVHLIeG8UIMqozpNiWtESOXdJ6zysE+
OWh69NUqYKOCqpTSDKMR7XWZW/ltLyXGXde1tAfgAJHsIynxD2X4eacjLEwF22sJEgFbMUFDxZGP
BAfNBzevgsTq6r46y3q/JG+30b4rjkGfOqSGUZBMjs8Irmdj2Lqkqxl7BFaZsyO5/VH0fTmEvtGN
DfGhZFASnxElGDwhigeaJzI8uoIYkQSHTGT/wJKqzvVBOl9UmXdjaLJQemi9S36kahf6A/V0nm0c
kHiNA3yk47HSYIfDHty33XS6JJ1MDtGas+XUaNzsMhmDpIT4D9qSpTBsTW88tG2B8b1rEgI1KjMt
8Os2dnRdqAH9O6EsKHZyctJurKjQkj36tPG8y9SwoDaaKR5wkIx4QU6OOnZfvZWEteHtJ/HUT43o
OPi5pAOlTco9baDeq52J1NqUZceoajFkD0TKlsNnXgNqUSbdntFn2YpEUVNZ85nZmsUTGypR4+5t
opfeTtZHQkcECfnpnJ/1wlWfmRSnibi0yXwghydBTNpMMOPtZH4jCx9c2k4a606Riu+GUVelfUi6
LuJGhuWyYlY0PjA6Z/t+REb25CVY9LZ9Tg4moWJyPEqvkQRTppycA9UhJTzEg/LT85Q8IARpeQYP
oLX0l+FLcgltRkM3vxJHhmy3KWQpMMhXBA2PmLuJ91oKtBsKo3AYV0utbwxtLU5pGTz9EZd5le6x
vbE19wVZcntYdxOHG9QolB8ZughKRj8rNjV5SXIji6Lvw2buopIHUPkY5eJ8eHGywcU3ZbkJdRg2
xKUxmwQB+2qILywKRPaDnqLH06ws+8xA7p0gRot1jeUK8SRqFayBtDJYF6bEZRmOSMMaMvVt8zCp
mfihCLOgt11mrSiIzi3VscLiSgMOD3nYpoSlvVhOnNVbM4dkC2NFFQkGCDIWD6Kqu6fI87Lu2u3i
8Y6kASE3TZQOMI/cyHinmV70mS7aFBlmvgrCulGvvVBaKRNNNPZY7hUZwWwaFg9ZR1p7ehF26dDn
7LL0Cs6vdVyMfrgmXslnMqytxF6OWad2Cw+/co3mb26qEVeYNNjsE5M2BBas5UtMRSVbIODx18XN
xXmhN96DmVk5qjpGpB5Uea4VeyNahNqqxlnj1ZA5uRujr9t7BxEqSbIKaCDoDC8zAcxKZmjZ9CUb
2nrdYKekon1K+9zON8aIoQfcO2NH0hvlfMrr/YR+lGknHkRxiLNq8TjPjdoPN7XsGXWxQ9aQY08a
YWgTBysCX1FgY3C3CKsT7XDZzxrG36auqlvHbBWyv8kfH3VjGJ9socQld8omGiHxsk88gOEuRlB9
L1KpmRuvKDE4FXGpV1sMnFa29RyEHgQVT60fTHQ6lzsRp+69z2mW6IUKPmHTIgO9IIN5efJ7tl4U
PFNfEZgDiu8gt8mQJB6C4OWwSkfq4QaaVopwtlhTVo+M+Y2w3/TSzMrM3sx8w/pgE497LyyzfgRv
ES+DXk2vk0uxDXWA6DqJJmcKypT/mYqO8SrGIkWmX1FqDt0qukNQghWjv14koRGhThBevuvSUb8l
HQkZVyd9nozvTrazUTWm3iCNW2OB7/4f9s5ruW0s7dr3MueYwkbGKQGSogIlWbIVTlCWLSHnjXj1
/wN2zzcWpV+sPp/qcpXbCXmH913rWbZyQ/4sYTtSZsNZ7OrJg2b04pWibHCT0VCbVgAirG9lYKL4
q+fZpsPGGhvmFU/ON6D12luW9TCY8eozS6KvCEJ/VtX6bVBZHSKcixCCDRpOw3XlZFbnx0A1UDny
UpZ+1cGEP29Nc3iEE26Za4zxdraD1Js81omb9j7fVSd3kyms5gKnl3JPapSJcbzTo2025EjWs9lN
AJIWRfYdDSaUMmwU1rVK2gbU4LwKUadBlhHIFWynIxcDbecKY764ZNFC6T5Rxqrxhklh1DZNKO4r
qRAKszLGoXwdad4QPFwy45LTYzRoihrT7XcVGNbzOWEhIRjwruOB9sqrafXdmWCu6VBTqEV3Pkpd
gzcV62XtGaJ0iK0oY1R1esiQrqeV/mwoeVr7LIbmEn0Y2nc/Taz+KW2seAeqGAF4rZPT5I29UL4V
WY7gYNK09DcYHDnBAh0pyzmZAYG5MUQTeIWed9/YbUP35OCZ4lWdmf9qrZ7gIcNGU3g1TOakA9lw
rbMCEpVY0WM1dAa0zPwF8SLcy9mqfg1xAwm/L7r01sht5aUEWNtTSgF8CXakwjQgyfKtPGFkqAKn
qK4ZcNzkjrSNcZ8zytPXYr3OpNDJxdQQkGYB4yZTz1V2IzP4B3tQHvLSHNMtAaVutwNpCCiASCp8
IIMZKMaVYPxhTTixobiBTNRj60NDgfgP+Hs0AG7oEoCcCQZcouakquHT59UEU4J8D3UvFfQ1qobu
h1UGrCn6Oq6on9GYWmeW2Ty2tUgCP7TtMNk0thU9xGpj/baCISZLqWfZg/o/1n4bnT3cmjQMHShE
GWIUw2ys2z7AvgC5B1Lvqply1VmRLDwxSTmso1cmGMnFUg15HTVHKFgQObr5GClxdDkRMH03z+F0
N1F7vdcRgZg7gpEA8rDtcpdcWOjYa0fiJoQY2VcXUk3QTtp4Hx6MKZ1eie6RlY+8zrwf24hAKgew
44oKJuPfjLkPMz+wgWuAHmIARQx15lsNaGhgWDLlssIygxoGx4w0OoRZgKvDTlyxWRbWVwprhcob
k2KZe8qmv7WB5TwDsZS+dGfjytFMWEAik9GWtTxjyjCQorNapFp7xR36eRPUboq9gV95BpvQjH40
ol5ag3oxr8yu7+9nU83rXaIabXVWD1N+iwTU3jLIxMU2mSpjXoeBRQkAAqEB7KQ0gtcAnx/BBkSK
VUZRw4cLnRTZwTAzT+oMnwM8NCUHFZhMNYAd5MzuZs6lEm1wDwiCu9U0hWibde6baOvK8UaExKlP
9iiPb3JzKa7c1NDCTeUaMPYKRxrwobq5APU+B+YdNPvsexXxtzYpU77h9UDfn/oIfsLKaO06v3CC
cJq9RsaT8CiLmr+TqUzwCY859nGbZ+IDf2xfWOi6KnacISw2cpKUfHqUVeywJ6fsfFca9uPCgzBW
ijXn92qdmyzTetbqa7OnBr1WCWt6qGI8orSQ52fSd9Ifhiz0c4fIosartGFCHt0Amy37FgzMmNro
Wqu5Zvkz9dPWomAanOk9iKYycbc6BCjhxSmLra3eaMq6YOmlX43cnNvOhptK8qzpXDLfAp4BzovD
B5eG7FgLJT3w8BUNjvJbNTf9fWEgUV1gHZjyHQLOXnLwHk9TVkzfcl6qDD21RHaqjF1Z+C5KWOuM
4RVFdTsJNfXmJKsvaMVgO3YpNPP0p6pBbDYa4+8mk7wOhKyNV3PIxayrFoIBPmVU0rAKwWgT9Mob
DT1gU9UT5hpXl8GdMpll5oXtlO7pSmdvRKOp8LBRhT1C3e6jtRKLRPNCURZgYoD2DkjspnE4a+zU
EWys6hYUcY27BBdEDW1EyRDGnRHVJS1frzAYe6TogCKLInW6xJnf8Ub1gQndHjRByFQc5L5ZJ+Er
xSy795h7LelnUhkfrSbpjK09qMFbJnptZ+oTdpaC8ehp6UTsgX9M8Y6nMKwZ38EMRpo2/gCmhECY
1KxrrP4dEpzZiIZL3VGyO6Bitntm1w7MGR1N79Wcqq7jsfZDttvXk+FFaRe+YMpGT21UJUplN0LU
sWqN0CTlS2SdB5k56YDB5MpNp2E5WNUh+xmf7c3wNqeN0m2aSSjg1+cI0HVduPZTwa9cTUPdfmv7
TNxkAbcGQgh+qxVcF/cRgrRWbqpW2gKbM37qVWVFueLNYac8IlrCeRMBKtM3gw7hHpK+cl8nIIFX
c2cjdZtwSvIvmVm8LEIXk5kL02j0dD3DOQZqLC/XUD26fqPkZnFuNnRpN43ZsWLGAoKQkqyBZlnz
GSyz2yIy+ytCEKDVW+U4u57sIvcZZlzRrqm6QJpXXaUExoA3cnFSxajm1abak8BYKXBOcSh75ahM
T7IB5EZsPfT2zVAmzn0jo6bZCCB13w+lmv/J5f5FL+KPqtWHoKS/5HKYHNr2Z/cnSeHw9/4rBF5K
gViR0b7R33CpPv1HNWfBS8DmqiJW4ye4mP8rBEY1B6BgabMDOBD6UoL/WzUn1H+7SMk0F90DLtl/
JAM+rvoiTMZpsPTu6GbTzj4qVo51MPUIyK9DVbEmz2qlvng3CnXLuh0PMdr17wAIhXKi1/Kh37Mc
F0Atpm1QERQWl4rcH9U9djJlTZTnNTJaFpxXvYlbMZfobYdLK85fjQxOUcAS1NXTxz+e0M1fZeU/
VWqfHRohExVF1DloGQ/FwD8ODUusztAXXfex3lwMkdV167HQjY2LYha8K1RWGt6U63akQuCaoDEI
VY8/y7x74kx4uu9K7twE9JCUbtHl6JQ1lt//40xoJ4WWMUXXMeorVoWASzO/zaAMU08NQeA77SzY
rlqFwPXUkDqa5DVrIuFmKZRu6vUXWqKwJ8LoALj0xMktDcA/i/LLydGy5IXFX08/4EgXEC08l15T
9moFq5IwuWB6i9hLUV/MnIImXN/k36dREslSTBqptLhVR3btbRdcfn0my4GOTwRFCdVggpx1+CLv
75JJ0MDCTbhWeSleSvKYXjCzWX6Abv08E7l46EFH3ihuXf4gjSM8URxeXsQPR7fF0hGhJ2If84Zz
1n8kdbn7JGyiH7E1yhf6VtEmlFq4/fo6j8v4yw1fktMA9yCuReb//joth2Rd8on3dWlmD0EURbfa
4N58fYzPrsZEvoMD0Hbotx597n1pEi8b6HsYb3DSjHD8PoYQJUlrkd+/PtJnV0Pk9SK4QyRjG9r7
q8l6jUW8nl53wuru69aqr21Si0+0Wj67HMfFy44siWXJsX1/KdJo4OSvC+EyR9dmlO9UgyIilNDp
hNbqs+txF4UyxgmG5ONvtaQaIgJUH1QSEHzIiPAhwswIGP/ntw3AAgwK2otc09FXJ92BpOQ05mal
M+yXKrxsSas99W0fixN51ahDkHbOx03w3uJa+XPgSaRDYTiPrxFMgJmL2a1SkrKhSW4MJ4/u2ZzL
O/bmpupT29cYihOMZVRkNGFv+57q8YkT+uTmmot8xaYJg8T2+KrnzCLtPnP2rSwaXImzetbjkFh/
fWuPO1jLRQPdQ7au0aO3jzVVFYnfYOLFXoPrjbORKhhr/IcIBsDoNicUH59ckMVGdlFWoGUghPD9
DbalSXCZOe6HIA131MQmn1qKeWr+WP6Vo7EJvTDvCeooS5jHnfKkiMAiZdqePROV0NYikbOpIjZy
DkUaQyW+gVi3NaHoBGZr5Ho9mtasrBsD3eTcKcGOsmJwX9cyudMIeaH6oTasWnFmfzPpmZwY3j5Z
aTCGH2hSMPZYuby/JUanVbUG/8LSGuV6Lvvqhf7DUpUw3BVecpXGmWp++/qRfzJ1vDvm0SAkI3Xs
IK/uE43Ot1dJBXQs1ti1jiCJBLfKggKUSTY9wsymS4sMj3/YmuWdQwiPchxZPI6EY2kzNWc3ZlTZ
24Ec12hX2qsRO/OJl+2DfmQ5CsspOGvYw9BgLW/jH+uIthQ1wkB1z0JD19fdWGqdr0UC1oE2u/2j
Ca8YAUs7PSdKS9Vq1gtnyVFyCoC5MC18kG2WQt4XAogTH/YHmcVyanx0+Muspb16PHnPQksqDMX7
RffuB00ZfRMyzl7KhYnLbi3+Ues4LkTb0j9hHh8fsbiLdRT3MT9z3RtQmuIty2Exfv1mHBaYx98O
pXdXZSbkA/qgip5N6riuuu9I9zy3o1JLiA7s+/O2b40zyn3xXUdL5MkqRuTbzRA/0G6yEfjRihWw
4G1tbYWNthvBa5N5qFT3X5/fZwMIQiD4QayQqWsevbnUZluVfcMe8ESxbQsq4UnqdCfCFD4ZEdmn
02FyDItndDx9hoiTY1KZ93klsLrW0oi+48eDODmTz7wpYDOcmK8/W3vjXSSWlQUdDsdDusMfb2o1
9wMmonY/qp28EBLnmTLVAjt0U5CqQ0LR+Ex+B15XIxbjmYEdF9IqutATr+Und5fPUeOTcVBPY4R8
/8GAuAAa5jT7LKQvMcfdm4pD58SC4dNrRVDASg5BIhvCZfHyx7XKQtODNGr3eaOZ3uAkwGibttkG
QVT5ZPZQTgfqTGuyQ7hNrQE0w7poGvXELf9kjrCX5QpAKyYDxPLvzwL+MF02pdlj8668XBNP6AJe
B0d9CUrXs+Z529onxXyf3V5GNZ15D1U6nf33x0wryMRmWe3x51MtrhpaVIlh0llwJakoxE8VZP10
k3ZJKsmDsgyPendrTnItRfkcLkuNf/wx2Wz0lk8dYw073ffnM+tO3buy2LsY/ne81VT2JtM+MRt/
vGgXgwnTzWHiN47NVkoR4jor630+atF3bAntPU5u6x9fCb4KMncWmavjGKb+/kpKgZOgNod93hnN
L9gB6Tl2yurElXxcVXMQZLR8qBSuGBfeH6RQiAU2rWEv1UG7IxRO7oJ5xkuX9Ca95K8fzWGN8n4c
ZjOiLx5ALoch6OhdmSyVVJKo2eM5LqYVPovwNsJX8UNvx3FeD5SOPYLR9O9qkHe7kR3Lz0lo0bmh
ppeCoK3aL1pSesDpReUOhw8ogUFO9E5ava0G/8TJHu+JuedIheBOUixhdP4wbpiguUCF7aHKBDpN
707MPuiJ+MI0LdoxTmsCSEWokusra2hpYltUSM9CWuvZP3wRljNhk0AKhUsBxz22OqbwAJyoBgie
2uTAmHZKKzNWTzyc4xdh2Y2ijzSFwRhG+epoMwKtI1TIstgPBeSUZkiGK9ofKzzOyQmEnVimsz/f
gsORlj3vYpBkD3B0pK7J9YHqJB+PhGOuWLSbKZ3Y54Qn6JuYQImVOln2thmi26boo5vCHJRX6dbu
eWXX8/2Jx7x8RV+czTGCLrZJMNJKuY8N+BBMIsVNrQ3djaoOV6R8WGuSSKPvmUU/pCOxp4LOspmc
UZzZpHlkXqkhrD7xuJfr/+qMjr4SsinjBCrWnoadCmVbiN8BOWq3w2C1qyBF2SJRea/xsi1tFPBH
X9+Q46FteTqaCSWAsiNeI3d5en/MZF0RQ0U3272dC1J2YXV5cWvmJw5yvD84HITxBluNScFctd4f
JOiVGsEbr0AltW8gswJ8Y9OV1izxI4g2pqEYTxSWPszQyyF1Qd2AYioVBOdoGZApRTK7st7LwGlC
0jBmlAmOW8Jq14TsCq9GcRGvplgPX82+AEljRcNM5LUohXviU/uwhl/OhQROvmf2wBAZjgZdJBbS
FFnLViV0L+YegDNQfwNiX5Aoj71LXi1sGnsH+F4Fx2blfoeGZ+MEybcy1brLMq/qn18/9Q9D81+n
xJdPIDXeUHgT7x677HMHFp7cy54ETV8DT/Ik4pZ8+pklZeLBtx2uynpq6/VIIShGFCgL+EYi7Bbk
QjRcKxXJj/AMHDICFEBk2ySe9JEGFXKXcyOv/2aR/H/9zh+NQtxExmdGRsZEljxHwwgzCHKUMt/3
dhHOKJsMqDEOKkbhxwPyY4IapEIdI2yjmu6mKm86cqxf9Xlg88szza0TE8ZnH86yM6PwYKpgRY8e
aoOsNLT6ak+syxwjcVCHrUUPqz/18nw2fCIVx7pggQxhDH3/pNKmlKpM833XachKcKOSwpoSCc0C
Ky0c3uy83BV1Sah4T/JA7c1RKnJ0ULm5tzK71LxKH3H0ff3+fDJ7kMbE5k+jqbhsS9+flCMbFKaO
e9U6k3sJhTm77UUUPcdzNdx9faRPbrNrsIPHXoMGmtnw/ZFskB5pkCnE0djjzshzImnSWjkxWiyn
ezQEU2nUD05++jHGMmn8MQjaLNCBjjhXVdNB70Hc5RdUjG/TtEI34hLxcfb1RX0c8nGCL3GJrMU0
1q1HxyvmgGSpob9qY619pMEnSUglIAApgwO2caXDyDIuKEHWAwPSMP0u+oAO/dfnwNBzfNUszGg+
AfRmj+zSMHl/1eyeorHrqis9MmbQcQMkkTXGe/k4goR/RLU4fMdEQmsiSuk0/jKMflA9uFKyvRkp
W6H9CglTuUrygMJD7tpIZ+aDjCZ3wzndaqKclQe4zfZ8Pi2qG6XTEeC4BzFOR490RjW1iHQQPI97
MVfpHZi1+he9AOQ8cEFyxNKzg8zHPkh+YICjbjQXJVC3aIKQgyIPipgTf0l6yns40tMv0yIOYF0e
REVDnNlniEoXqVGejuCgDhKkelEjTQdhkjyIlMjYRq90kC65BxmTgBzXbeCddORkLEonu9AQPQ2L
/qme+7KA+rnIolQWL7s0KYen6iCbijVi6DxUisRiLebdZ1JuEFnhwaTbFc6zcx0fZFgcHEkWsfCL
PAsyQAddRu/IaaB1hWooidDyTbWFfGE1CsayrVu5oloPzlSWEMwafO6/ZKoWI0J2JhKfvDGmFIQX
U4G731Emr3QbJ9/mfYl2En1lRNQIf8tGsl2wa1Y8Iio756zBmGleBY6Fmnlyx3jcBB1Zyzdu0Ttb
PUBIDLCykd0ZpE7xBlMb8YLUhxGO55wW80qCwKlX6jIuA49DB7disp33QDJTVNnSqskOLiH0+o1F
EocP0bw0V4Hg0/wukyHr/MQw0nutN/EZuX0bW6syQCWORpzdJ0FNllmvoasiSO5bhGX+7IbNrZLr
zJyalWm31pBpYo8ow2bwI+Ez98hVFtl6bjsgfksyCbmIbeh4EGVadqsRJEEvQWmICASxypKzEIvX
VqGOG5D0+Fx2WjafI8GEIBAaQfMLpFY77+t4KqCQzTbB72koyzuZwcNEGuAkKJT0BLYHylDzZpJa
+i2ca4Rw6pShbOjQ+RSrwMW84cEphw9OX5S3mhyUFiFZ6wyIEk0djGU5Fci6cnh1INIqyqheP06I
3AmThLoeukHerFEtGPqllnUJyRFlEv40ZCTVDUBa+660pvFenzQr3xjEMvb4y1S0MaRqpffq2DpM
jGoaR6jV2/6mhxR/S7ydBreHmT9fx/gCfluk54hNAxoIO05MzKapV3DqobBnQ98SlaFH+g7hcUpi
0pI5NgxV8t2yJ7SmQddE93FdiEtbN5SL2oLeubIRd6Kid6rO2pVKIe8R68XXowzgE8RRzNBWUyj6
IVWn0D1tjNxs3c2DwRgS1m3oV0Y//u0u/5+W4V/LpuoL8k/0s2CB+FrIWE673wTL8sf/Bq0vlJ7F
y7TUCp0FuvB/Agb939qC+2Hl4RigztWlvPQfkpn4t2DOgLMOk0cs3s7/EzAY/2bopyu4+NvxGbLA
/CfYH+MDyYzipcoPjPKLfx1Ky/tJigpIn0Xuz6gi/51PQzUQA+Ms8RKhx8r3ptaUS1T3ESBmC2O2
hxAZW8TkEvSLkrysdnmkm4Nvmot0s49b7WcwAJvcIqFKo/MCtwyx6zV+j7Wp53F/HVCCoVCszC7J
bVCoR7SpMk6KixZ1Fvk5IY6lVVGnaX8R9FpGcoTVST+OSipunVsVIIiLJFF3E+N2f46GtEfPW5q8
/SKQt2Uwob/S1fEVg2fgXsSQtCrfLfUu2dhOnD9h0GqBrbrClhdA0av0bE6q1vyZTfOk7ud61qoz
x0X6B/aIkQT9qd6VDGmif3Ma1a7XCB16dVcmMW6lLiC8yidDgekk6XpHwdGZEmThRlnv225jbCv8
Ph2KWluWK1JkmvYMGidaLzC8lbaqRBezIQ1763IkZaldIQA0XwtRKNRECktjENUnIsnp/RLEqM7m
d+jLBnGvrajOSwslKbMCWugzM61HFSd9VD/PKEB+qgkBEp7j1NY2DBRsPURb5N/ceZhpWIIDJmc4
MtLvjKzJqxFiufAVXIpXlerkt7ZddfDN2KZkqAGRSl+Oc6jUm5Cg5lfgx7XiZfR6vhNnFVHSJ6gK
bRkqcN4YLSPGIyrr2PRQ7zZbxRKp2BSBG9RrSxryxUgMlHuMrfadKhKmOTXWAsUPwrGwPLfU+nw9
gzoKzvqJMtJKzx3pm0ZLCIkRGs2LzHVS6Gaei/Q0V0mfprnMnyubZQsKakkaEDOJjnATnR/i7AgS
HJhXCI4FDMxNoYhhF4zJMPl6YRpI1NNCudbMZlYAocYRREjerIshDWMN+XYUR7u0MmCvIfjmVGn/
cPdEpCjaqoaSRwgHEndqzzh5Y+hvXXQzo1F/0fs4bnchW+bXnvb77E2mJl+sYCoeG93q2jWBIFHu
D2oUwBmN6uGiaufyJQcIB8EUFO0t1pPEprZvxq+dVVl0puCwr9l0jEzLuTHO/tTTg0aXH+a/FWkD
nOsnWyPILsvHFOXcYH+3WdUTwpv1bcQOxpHlBRl/4iEz7WxfGvpcLkWPEZp4yEqPVUGX3lVNayIA
jaySaakLLix0RS/6AK3OC2HwPqpJOFi+g315Zt6r4tAbUMm9qbAzi5WjRnYHRN2IjdVIeTtZpVbS
RdtBjZvfsdunnB3mHEIOpyxg8k2ltL0+aMNqhcYhfGP2RHaILySRq27OD0rUtr4MAnNWtyGJzNFu
iNOA6Oq6pHpohW4/gd/WXD63pm/u5rLsFhBqqzmboDfIl6mlBYfWIKB5WqVu/DtLCnScjZEO5aaR
mBS8tDGGdVOXI1r0PlDOhTEUb0EYM6TA4tF+B7aepHc464c3246Htwip5LJWV0rGO9cIYnbxjnh0
UhS9Zjf0KApT4fxooPqa60G1s2fDTMobC4E00a+YHN9iOne4kWfN/ck4tbhmMLqxOLUN98oKg/BV
b42KgKhK475YvJKZp+hmfp7X4HDWXTgqq0Dhsey09OAGaip4hgPZYs+zYiq3FTkN048wN5zHZspU
oBX9ktBXGIze7UzMuh3a4aB7UoKU3GbuOOZnRV5ZzTfWy9b0hI8urc9hJ9g7Ro3FVIZf0cIYUQLK
LefSfrCJesj2uo0bZqNkgfMGRJCLK/D/k0VNuuyVSGOl3zpp7L4IbXCKTWhF+N1d6vvXonLDeNW4
SbGhj4M9hPPTaWoQDLaaCw5G8wyDIfOKIm8cbAq6h42AjKHQREjtpRjYCl81U2c8a5ueCjULU+ve
LMeg9HpZh9cxKy+HXKCg+VYo8BFXc1Ob8xr7Ypl7c5YZt1Wy9Mr6mPK9F8mZfXtitoXtUw+CL0nO
F2jEYNDy3EugWd4njp26Hh2ZFN4yTJc9Nunh8NzLy85ySIlsZF7/ZjKwC58laphzt0AIMeA2aeth
KzHnDSXiqVtXFoMapkobM0s5NRHqXKXErqrpsSBIT7SJ/ag5iPBfkF8o8mpCGRztQt7PYUde2Mzn
VuaJ7kELggHcIt7/UQeKVq27BK7mxWBM/YOtsc3xol7NnE1K1hDRwmqV/LKGGHseYns+t8uekDLx
Y0xzdNEjElqcMBkQj9uqCRJ1yVozaj/DrfYwJwilt7lbQptesU9VxpWtDAGeFqD7l6ixGZZ1PYye
kxyTO1dQabehHKY36F05AaMR4OKAjUydPwNZ184EdOhuXwhFpI8jp6XfZ0KZU94K1dT9why7aV2G
jv5aV6O5sgeTICRrTG6teYF8OoPZoTpPjcv8oZC6gQmWXLN7qFEMKuzJxvgSc4zNZE9cKHsC6QQu
Zal5fAsynVM3EmzW3OyA/mjHAsvdOW0CZFQUQfRQqmH20iL0UMltfradqbhZen94F5KsuQuwSyiX
SgVe38MwXDzW4TCyD536EDu+L4K2G94SbZ6eXL02f+dhXuJqrA3rMkRTgx+/gJjKQZvgb0bh/9bb
/wKF9dWC++K1WKAt/11wH/78XytuQ/ybAjhDJoIZWraUJv+z4tZ1fofW07IeFxqvLGWhvxfcEDiX
GhisBP4eWLCFv/i3YlhZVtyQi/h1VVhkHBnuP1lxHxWr2aAtwgmTmpSGosOhvfx+wR3gEJrw8L6Y
pBsK7ZFo2hEevR5JiT1uzCrzmxvA3t8pfZe8utOk2yC8CdYmnVAJBmJHnFlxt6ptgvf20kDI6emP
W3nzV1nuT5Hv+9rjXyeIsHgpW8FHO2xL/izWaaFdVkHa/R4joPlrXSFExkNhBhhXwIK3t18f7X39
kWoqxU3N0qEjohOFKXK0/+jnsWmwVRD8HIrQNyAF/8B3V93+86MgPVSpJFPchj/1/qZH0ZQyyxQJ
YWf4uRn82l1W2P2JVtxyrv8tc/51LfpC1NPoxZHvsZSa/yhzOmrphrYGF74SebJhhlL37hh1Z4Vl
hhdppLhrNapeSa+cTlze+0f294GRGqNGRCVPN/j9geua6s5gkPE0DWG2ncQ07AB0pBsxNadgUe+L
mn8fim6zAdpGoMk/upNzMVZmPTfJyiRM2+vocK+iuf45KPMbwc3iH9XBOZqDpIXCNEgQCrp00d5f
mIu/UCQqsdjpFD5Io1bXjtG+QsOaT1Rrl9N+9+jYhXMIw14ovFSqj/o1Ce6xxqgjQkWEUPw511QW
YK7YEdY6UCsdigu3CaYTpKAP7z67f5Xu0NJ7QKZ0zG4JDOjZYxbHq3RosHTPQ9W9YXgks+Afvv3L
cRBTmlCG+XFciKbkhCgi4Ti4icpHM0AvFsZV8vL1URYo+/E9dCF4HP6js3toGf7x+pOWMGlSc4jm
SGRHLYFtFNAHYxuH6X3VGFdU9fwsMbYtHlZqAme8Lmep1e9mtbyayKNdiabc69Z88/V5fXaXKbFo
rOlAvCBjef8OsdgryohNF/FUZrETZsKGoA9OvUAfPkHusYbAmUGdDgev6vujwEPNnd7gHudDM1Cg
FOVorMyWpRuJNqDlTjzSz+41ODRAOfYynRxTVww3SBWSkLHnJaGyGQznWfTOReuY54ApTqnrPz/Y
wlVCj/lRiMjKnGpVzcEGIy/O8lmVtyIuDYsYeIwugVbXp16lj5/jgjOCVMlEueDxjp5ZYI5JMwg+
xx4+wz6JnMdWOOcuSnLypy3KE1vaKLFLeler+XNQzX6upmd56xLFLaneGCFni9biR0SA5Ylb//F9
wqVASQ5VGPJk4R4NtotqFaMF4JAu7LQVp6SyrgSA/fVb+/F94ijovyACMmuhPnv/PqGXj5Z+LbFf
WP+ni7GKwtHvYWpB+A3IqDhxUUft32Wk5XgooXm8jAbc+PfHI0pUrcFgxKtKbVoC6XoL+kZJs/PN
aEqDECs9DB8TvHmJhxQ3dNY1rsQHNUoM2g9EZ5yQV352k3W0GCy4QApZxvJK/jGWoCBAy9Zw+Xnq
du0Z5X67OGvaCtvh1/f51IGO5jMCuyJziDhQwWL/rGSZsGancmp0+LAyWNTDREYtlVu8A8bRO6PR
CDMsonooRfWR8JtCRwwkA936MYxJF59JeJzTzgA6M66CuqQo8PVVfvY20VFFtklLlMHp6OmWIrOn
GLP0KrUV6keMh5s8tKXvVr1y9vWhsH3zbN7NpcsswDOjec0x+Z/3z04leqdIdLZTRTgA5cP+il/A
aNw2Z3AsQnWRX7j3mkHKziooWyTk2oicltmJEvVvQU7h9zgPCgXD/VD0ko4d+98FcKT0TvnC+r4u
fjVR2Nl7F3bTAX4TIY1gvRVWXprMdfAkq6lDmpyTy7caC/qGXjsQ7HOrDCKDu9tkk/otGmMmHnqC
bZOvQjkHxZZWMUA/0DBDqvhEhc0S2r067wkDDA2PIGQUEGQpLTkXWlfLdT9asveJrNSJMCToF5lC
Ev8OFVJq0dYpIRFpJcJJ3xE54WHtINN027rYwVcgjkoLKtJEKo0al0HjS3WU+bZxnaY+5zs3n1kQ
6fll2mSNRtCUHUMewSxuI/TT+yGzYCDY0bLbz9lSgIqibDkEV3widpjdRsQ5N+6FWlI3TZ6Siu6X
vRqyKO2pfpCC6Rpnkyto+KKrBTrr+I4SNt3OLgP506CWeoPjI761ncqWHvCksveTBkOgV8dGNflp
Jua71E3rcKsmlWp7HUru517m+e+mIfqHDXkqyOchHyP3+iFwb9LZDp5ioomY/bsyCGndJVl8rtGL
c3Yia5x07YxNbPnxqEexbwxuH51bgR4/9YqlNheUhxxB7KGcdKqHrAObR5VeFilbYaY8tcQ9z7bv
cNuo8fXUKrjBkVGfB5jwFWNlQ5q4CdmF2+f1IQc9O2Sid9W45C4tUelwHUqMLYcEdSTT4c86hTFG
ZnyAobk85K27h+x1YA3TD4O4tQ4KwpLO3o2BcRbCjiAxTz8EuItDmnuT5kJdVfqS8t45VlmukiX8
PTrkwCticq4Tp3ZvaeuP5gYr9xIaPyDRbP1mOMTJ24ds+eSvoPl5PsTOJ4cM+uCvQPrcHpqHsFty
6otDZP0hvZ5YsGYhxRKHx3qIfPtCn0f123DIvc91/NDbyhBzRu6KDPviBzlOtDvBFat3VFGsZg1i
QhFbdqKWHZ4bBq1Fh6wti0zFXcJUFe/Y0RTWWa40qLKHqMvy7Zg46o2tqMkLVU4ZXZUjxV6/6DPa
8tR1MbuLNqOFwSYhXBGXiACKoZ/Q1TacEWWY0wATADN39GpSHoatE7Wju84K9lgAOujY+ImWCCDh
pjFT1XF7gi0ZH6yAQLCqMD1Xk2q3gaRLn9oiVDWmQOws/yTiTBzeKE6pv9RCBnxw0AZ8WuljemY5
UjN8rXXmS/AwRF7W2I4ivycbGZTr7LbX7OVKd72oJBHwllR3MXoJXgjUENkl+bVzsJJFiBsQ7iQR
2G1B757NZSyIgIFBpnkWCWsKFnU5/xTubD5kE0Vmqv59totDXdP8nniJ1BeqUj1FwzC4T2Cm5vbB
CJIs8qUWpL/qjBS3p35uLG1rhQa56GUDqOqcRJrKXgvbzptNQ4EygTad688IWTKxqauZuUZ3x5ru
CirhX5HjZv02nyL1DPRPXKyrpAnJ9bNTC7iaoVEUbZukrjesAmzLiyisWCubDxosU9VRwHUSEGoe
yK+aMMzSeMzcLnlblIaONwAG6zxQb7aOD1nkj6mrzvlqyLUq8nK9YJSgtd1Ga2rkPY0B9D+pp8gy
l9sS4cS3sCsyy8ssPTUR1VeJQVIQHgOaGmGUXeAxqqe7/8femSzHbaRd+156nwrMw7ZQhZpYnElR
3CBISsI8JBLz1f8PaHeHLf+fO7zvjcMREsUaAGTme855ToeUZOhQnDpp7Q0jqRpKyjC96qHKSV7t
+gEgDJL5lN6IBRddEHOfLfnz6PhwRA5s+tnE7mTatw3fYotnvut+uFlkt9/KpLE7udGHVk8Y3M44
3MKevXx/OwEnPyL71K9jnIGCmSK7ouveRp08JbVtVTxxijXDm9Za2gQtKXYaRluzHB17y0GElr69
b8xa/nt0839zv38Za/7q/xbaX9Py/e19/PHH0d/nj/w2+mPAh//ZZEa35jXYarFp/o0WYNhfiD/j
qCPAu7qxVs/376M/odtfONoQUjaY3NC2sx4Q/z37M4wvSOZQNBGG+WOGhP9k9ofL/U9bIxyG63xB
Q16mTRF2wK+RLulVGPqweVH869j9Ya77qKse4qYaVHSZliUT+6QlVXXJIuWEUjfrM40C7eNU1dyh
EaMl03UAkcusDqijGeujP7E8phCgtlXXTH2Qavr97HpfcVWeXWVMewVLZi89G5kp4oyNKgyWTbTL
uUri4TA2yybuffvDqqx66zbq0a1HLySc+4xl2w0gAibiDl5Hjd3GldOwafCwf8DXLo6zpemH1ukb
hv1Ldcx4+YeGv/LQWF7c70ZI+GejFs7eiCx9U0V4JStOpzyctRFlQk+2tFW/WHr3DvSQMtmScg8N
mhKdr5vCyyM6vZrygJA/nPmlt32mQ7ip7tzWu5Ym5xCT0tizOwMT3M5zXsn9khhR+tOcNJrEyjiJ
842qI31v1ROSPdSa7oTO6FylvW6/SRrNYM+Q9pw066GSujjS4jjuOzsGGDN6/q4qqyJMCu2Quhkm
nN7u3bDVsYC1o0vtqglWjzagNJyW4QOlerxrjLm5kXPcb7Qy869huKGX0qmxw4LDzltFT/0K9HIa
AKMYt2yH6u4kCopE3WKlbo6dMKcj7Ht1o8tUcbQd6rMgTRL0WDIDHafWEfcgNMQq1h8HL8IM0QxV
99GO+hKOqdKpMR7oinUS8xX0tdiz5peHhM/v6HV9yReYdtoOPhBn16ar4EtZ+Iz8yDK2jJOv+m5s
kDdhBW8gliIgYSLaaOM4HxpfayiKzhqrxRqrYR5shuVxTJF5kJYVXGDXvivhth1cKmi2iFD2rkHh
O3szbguts609NBs+Q8eYVGCrwv2ovammgbws6YKlsX1pJuNoUV38mA3uFJZLLVGQWS0wFtanJDba
M54o/Wj6Jes07/raSz3giBDx6LhuqHTbTXouwp7k5tVYa+IM3U9XpMTUyEgAstw+aov6bR5H6i1s
oe1lv7RrxnN0Dqb0tCEws44tMq6NoPCj+Mpsu+VooM9zXdM2WqvZpqM6BXZmYXg2xWB+JIN4xz62
d7FGRJtMjeLZB7m4rTt/2kd97b/VQMmfhJVYD1w4C1cKWRNl59Md3A47ZM+hUUzZqY94scQJgX24
b3PsCHabfq1KENp2ZfebWvNUQM1zAdliSK5GSeZPRaUZNmLRdxwS2tAGQbKb7FrvNujxCTsoM3F/
ylHKvY/r/exm8x0+D7z5VZXeobXth0nctOtmsC3rgxJ2eT21zqnpyvYKY/IBfGv14OKG2XMZXLu2
85D51VtttOj4TO5Gp8s4xDbrBza8zpgxLksd31uD9b7YMZ3FmdXuidgUMFLN/EEXPrWcCJ3XXqu/
uJPlPDPszUKzgh1otNaBgqu3PDK00KhqnTYMCvkysXyYrRjex6G4ySP/sa7rPcjZcssxewuL6yZZ
lqfSV/tI5XdlP7+NRvwyD5Tely1bMVGGXgd21K3bnXLUDgPW3nban/Qcxedas1/0YvhwDY4ilRyj
3VTE7wyybnC8Y7Mmmo7gXSAgY5z7ETnNvZ9Qa0wR97mYxNc61cNFaXVQsUtTTnoup/QIwvFFDKN7
a1hi3qWp/DrgjHQwRDRsfoK6SW4TV55M/CphVa1u3aoJGQBdEb3fD0RnsTo2IWSwbCdnk8eF6wZS
NdaD09E0XFAGqG1cfUkfJ2nbPxtLFqFw4wfTitj4MCHyCj6/ZIST2lT+ddxRRDxXWDzgo2LYQk8F
FjOBbmJXuFt6j7rb7xZ4wtDk7BLwzLh4MzIuwn9xAoFKJt4iHB8nLpBwDx238ZdDW9hXbHEwpi7F
R+ZPP9JF7G1hYBmzkgs2JRhbmEEmSyDP2slH3NFxKeNHb6gOnOLYHloT+NToAiux3SYjawoy648o
cgA8Vs4dW+DHsvDPnEnqjTsYxksvuJ+IGd+Ug6sOExU6gZsYd6Nh7jR/vC3QlH7mcaJTE9k5YdL5
mFlacY09ywkzgPsYcfUqRIOeAses927qU4i5dPqus+AoW3aKc2iotK2xuOdsgnfeJsuTVrpk6zPO
8pjN6ImvOvWQSLCQs7m89grqcZR5xQ+PFNG9L/jSzJafDYy6wt+Sdd1eN0r54bX+RMMzU+CIaM73
RQ3LtuadsiUUcl+7wnO38TAmWI5c2fl3vetwgS9LpwWJBcsiNFw/uqY6DYNFxBBbD0DvFO99N6QP
DYXw6balch6mV9IP46GHRReydb/rk6je0dnUMNJIbDxz0kag0aqTUVBD6is57MohC1KI2Vdll7o0
j2PBohY3DbADVyFftn3N0XRvCG44Uckl0A2Zh87cctzopulNaqWTbrPO1HZa22IejuHtrdWdjTGd
VMcmeIsRcJgeS4dl8JTSsCR3RkmnJ2WCUy+a2ylLDag4y47gTQMrVS/DrKLuJY1SwMP5Ju3rN7tP
drKNt4QytqwsARVV3zQJzxB7A5jO3PrK4Kw78sHcasoOXInFudaYh+Bpxiq0i/r4GhMUfoCs5bnN
ChA0Ex5FwtFnrZjfmwFogc2cJpo0bCFzHTCLuNV1cIO1xsq6eq+DZZC8RxyJNTGQn54G+c+tU7je
ejVt+Qo1qqcXf6KQZJy2oEjfMmemdyNyvMCib5zN0I4OM2zGlfHYVuu96Zjgk6nzDgnhvc/1lN04
tWqxWZgvdV3y5FR+HECxjnH+jCV9Bc5TSpQrKaLu4NMduqkJ2AW0MfubSCsbypS5Sq089jdjPi/b
yJ6HY+6l5qFMtYFKNEKX29yKx0su4uSsM9g6FH6b74d55k9V9Y3gGlqIOzpweklUp7tm7KKr2vKi
a6st6CK1BURwWS7ngRzww+DarwAEZSgrT1zNQ/dTlnkoJS9F45IU5YiekxjOa6Z0mMSZ1cFMaEfF
Uc8P0XeITC9cRt7Wcqav+RzJsMBxt2tjCZd57s6+cF5sq1Q7DVv6Y1lyw7c0yHIJwAVHRWMRBNT5
jhExPc2lnPPAcVUDSbkd3mTGFI2MMZsbrF8sbE01Q9Y1Klqrh9Ro/I2N/4lz41LyAeAYcw55zPex
y4QQ5c4Y4YayHMSzkNSVs5suN2ZRstpYFvzDc91NJlTAWZ9afHIkLuYg7+YUGqWZ15MXjlNSzkCE
+5d4TnH8CIp7KM1OPFFePFHlwNrxHYA0SWeYvZkutKC0HNWGlJ2lxa2IZ1N/VQyGjxLfiCq2LcU3
3tOkidyiVqPMk2u8Mhou/sma3R8N09VJDzhaR83JL9yx28tcjd/rLnYHAf97KebrcgS4/OLw5X6f
9Nhk/DKlrWCEkQwZAG6eNslJYFP2tyafSvcocASc4dom8r3pvB4AqyBTfVhS6tICWYslfWrY1p5w
5TLpEDzJNpOJbHqIMlORbVPWifN6tlEcNvQzLq3IBnGlxuh1Rf2fUzChHnBwBgGk6q0yV+c2T5JH
lTZqa2Gv3ilMeP0ZRnU6najC1QGD4388GAnkXlImfsl77a2UBb+uGGcv/Io3z51zCYt27gmRONLJ
xyvSLplid1wSOLadeeBMYoh2OJpEoR99IKnvIMZjGngRRBqGPZgVd6AKaeYtlllV4G2speMfs5bF
uM2GLE6OzC64vsap8Vi1kkq9VrPgnF87XiqCDG8/I9U+bYyXMVbCPVWt4/AkqgxY7IB1LByQo8ra
5hBP7STu86RdxqAkOabuq9SR/lfdVTyqTeb0WqgVvujosey0jllWP/YgxEkIoqeyqHUb/IGpYL7W
SrGv6rqqWPy72LkwnErN00TGu9jFlE8XW+K0dDMVPDPa7+bQjaw7iRhdlqTJvsrNaGHFi/z4GcCo
/tZ5PHipEYjaJy8t5nLLolCOh6iN7rVO15ztMrvpdBnx5B3SqV707545eGqvTbM2xEGHcs6ZRs79
TAgzq68p4yGBys3ljKe6i8DGT57I9lbSesMzdFWtocWexuVbTY4Ny2w5czA2s5TNQNcoN7CEGlfb
nc14J3qpS8+5TzX6Q/G52pQxstq09EJwjqV2Bm9pvnUq2uhRofEHmuvBzjD6o7eYzCallt8aWjsE
xcjYc9M2UeluwAnLbz5sqlvKp61vYMOeODFxfeo9QWGg9RGOMW67YJ2x0tDn0EQBh52URycKNlct
s3/AMsTmk3nS3vwCIN0WE4q5YQjf+QfJLvwrZ72OJi85uerUFJ6rbZNl7s8Sy/MmNpQMfYiaTAql
josxj9rOPw2+R0gHw2D+6EzxG6QP55KSOAplpOOC96zrxcBWXvAFVHF/MTIAsFmS3ZHMCmCfN9mp
dPsJOy1ixw1jvp+zzNTWjQkrhTM6ImBgR99JyaBtwHFLtsj0+jdhWf1vpor/zan+BYHl7+ZUl7e+
Tbu0V38cVH3+zG+DKsf8srbUw6zkasCQsWrIvw2qbOcLkvfqVAB6CUHQQVz7z6BK+7JyvlySjSu9
4JNy959BlfbFNmx7DRvi8fgEZf6TNmjsbn+U8IBXMPByYQZa7DINotV/lvCWDIkhz90pqHJXPwnp
Tk/kDdpkW/UTp3XoDaFSEvFEdh3FGvWSvY2Mi35Kmfw3IfwX6XR9KeC51neloyli4/jzS6n8WbFV
Tmf217E6IMsvW1ekPaMGHmusoEl3l3tx9CEnagL+8KXd/tUJ94vvAfkSewU2rvWLAGP4a2zVkbEY
FWZ5rLrJs9cB048qoiWs9exX/hlXB97ZmrlG4CTAz/9Dlvvz+2zm1rGpDwEtKHiMzEn/ZjYi3//9
O/pF7f79l0AkoC9tdcP88ksSkvhxYZOJMVApjqLOMIm7pvnw979lbSX/0+UDERXICmV963sBGvfL
5eMkgApK0mfbzr+Jm4cKB7Ev7xIrXOJn6WBFHg2aH/StXff7xbYPWWwQQrW2OflF5RrHRp+3valv
FzqVvd4/87FsCms1ILLjXd5rLT91yw2q3vbvX/gnWfEP0vUnypXYNSYXZpeA1lZp+w+2A9jyrYg7
+gsAlguetVRwz2E+evJrhPe4CyMDMY0CEe2NtXO5TKL2Hxmw5SbHyBoWdJ+V2VZnujoxkhQ+iknp
T19Tc2DMalFg9GIx8bvzy4qF1ohaQPuD0lIS9rN51ylU8aTF9DL2A/7iNnfy6Ih01l0POGXMI4Xr
hbExDGWwSrfCcBmVxjiZ6RpE+DKxUSKFlal4Rn1/bqdYxgez7Z18A5DB1XdoIOz/zAYi1mZ27G76
L3fLX64tXsNqq6WHD+st3N1fPju7qUU+xFTPVCq/0EvU7+go+W+FZ3+5J7GmQL3BTsHzAOTFL1cw
uHVV6p3ekaDpJDh14M+LFk0B5Y9aOCzGf+vu+uulzGK4goPg0AGW/JXz5Yiy4ShKUyAzfdxWfWUy
bZHWNm4ybUOBi41P4L/G//8/b9IhJc/TH76Pb/wKTvWZNlkuG4utm/e3Cs3q0MFk34ymf1vN6T/j
4fDkWZchW8PLhIjO0vOrX6MhR0XtUr+NeEkB5+FhF1uo0n9/b/1ifObXIHmgv9g8wy0WPefXb46A
ACk3y98yT5+fF/JMDuRx2P4cLFKPIVFzJfrWoVgkBi8ezNItwyqljmMDgsR9ZBdv35C0IGv7+cL+
t0v516fP+f9W0y5vRfqnDcpqi/7dRP/FAO2CWV6Dk0UcciVO/pu7bXwBSmGsfFoWZJxuLNi/71BQ
2XAfI8E5zloFx/7hP0oa3G0d6yUWQo8VnX/3H8VWIUb9eYWBf80rW0k3tC5Clf3VH+bpK1wpV6Gl
Js0+1Fmmqm0xaWn3Yo68shXM2sJoTEufkqHUn3TI/3ks5dmHeOUzCUZEuDenxnAvJYP/7KjFUTeQ
8TJqdXbHaNj5TAH7o6I+k7xV1ptEmSQx+yPaFmKIvhDgCxu7qPpnNxdKBhMoFP2ANbrWtxjlE/9F
uhh7GN7NaTU+eFK3qXQZJ3YVG3NyCQBpVVmq79h905uSOqNmm9TFmH7H0thlqMlt6x+z2RqtmyRt
093KHcFwrWWWe5cm61RwqpYiQ09I9OhRc5Eu9n3dT9t0Fo/d6H/UIGYGl0XJbPO7yBJXrZma0dqv
gvwER6jz9hSHcFjkPMN560JJrYfo174yPGRMMVkRTwPD4Uy8aO6TlSZfLeaUDHR9hX/AnhY+UrSR
cg8O1gPk0JiDvqtiV3F0ckzv2apV1FKwJCYKQZumi88jlqETOdxEPVuCAf/eUQlTAyrSxmeAlgs8
BN5BWx3zqTZvauFGVz07YRXiwJmORS0oB6v0pjwq8AQqYCarP65WlylI2NnkbBUiLzourNx1gDtH
vzdBPPiBzmHVywK9Tqb3jKQQOAA8CNp+mi0zvl2EpAG9iH31big9ujajbHHvWuJCpLliRmBYEGfj
myGRGHLltXdj6lh0ayWXMbKdrcpNjGopWVtmwcPTUnXGcU518we1O8myz5KFY/+mmZwkCSn2M60P
a4Kcg2SKZ2NvW/PUX5psysqN6OCNUjTHXkebVbnPk6ItXrN0kvMe9i6rQdZR7LSbEWei+6TMPNL+
upYRQRri3P2R9jQd/cBp5UwP+dyhXM2t8gE1TqVGRdvQ0A4XB5qedzgvTLZ9bGFrIAK5eVCkT9mh
uEaWa8eGmhbjY200ISohZm3MdmzlSo6ynb2431xt1tLbsrWj/kcqREYdBGZYOhCHFnLHsGcXE9V4
2zrpoSgbhRlf+rWypg21Faa4myvDz3Z5rVT97tN3Fh/tYZLuQwO+LH0yY6VQh9MsJcdFvU7NCKAz
ZKduleanxXXnFS70j0TTCv0Q6a2n71jdbHNjo+r6A/MwN4s9QRe7WbKRpC27PtO25O1ze2j3xqhQ
DiWOKanMS2IPC61yfYa/ZInd1wZD2znKdCOMXXt4pf6aaLPv5u/liPswlRwzmBkgd+sLsxteGQ00
eVIdRJ6X+8yPqiLQNBeqGHZvGCaZYKgRERU7G4NXkJ6bq/yRbTk5x2wG80RdR/88Q9I484zLDg6d
TKcqq/Nt5JMnQ9m8nprokQIBD0zVEp+oOeZzr2Ncb3kPyocyLu4HXCfOTdlM5iMCkFtu0orcucaT
8DR6do7vKcrGcMYOGMbIP08aeec7v5nVqYB+f9XOzERm1Trb2PfEvivMZApg2QxfrdJqht0gqRoh
usvDNCQ9jmxqjFRDsgqfNa/v18almUqf3BsOSzPX3wyK7YC3pNYOM3wTuoln0cOF/xIRLPK2hJVG
JjcarXqGEkfy/eLSD+pWZ6AWZL2CtlGNUK/kYpMOXkdXqJJeYOAVfXTthhE/yYIzAzTcYWM+bthE
aAHByss8iendHsR4sG1JnlVN6UEQpA4sS4epMxhTaMA5CoQl9LOVet1pTsaEQW1O0roeKU3UnDZ0
acE5pqV8yN02Ch0nY7zvOTFHlKndoGBn12lJy24m2vY+BdCF+kBstmw1RkAM9mk2SZp3TkVtmE4j
Y2DP7e9kh6W3j2tzo6OH8omMeyO3krNWQfHlkOQHkSiHo5MVb/EypDXDJ75VLnn9EhND2XGWWxh8
K2T1qTfCslFzgCM7J0du+gcm7eOxn1wDNrKwXozMcM4WO6nj0KbNqYuK84Bmu10c+DUsWfaubvvq
YClfbaU9jJfeiRkYDnZ0iTmY7E2Aooepqdu3ORrana5MeXQaKrSUUfYHf+neXb7CnZ0axr0ch7As
i+Qqj7PqoDuzeUZK8r4VmrP2rGBsDC1KNcvAopAy8Emo3DZVkT2O1Id/wzeBnk3tZLzvyGcca7cz
b/Ff1YGII087UnfVM/uNx+rZKuy7Gq520ArNuBeWZ26FSmToaDhRhVGCxnK1h6G13YNZZs5rq8GL
KdlphqmmcpQi0zuNFsVa/uzaGAnbmTzx9AGghkdLarYG/x7SVBQ4aHmrV4BzZsM4+wGriAYPbJpb
/qv19x137i4Z4SXx6AL4god0J6NYcgE14kJfVb+RrQbjLgYphuVxXcWpsKiSQJA0bcNqMd07GTvy
ysin7Cc1Faa66nHQp9QlRoIyeZ1ar7rHCNmG89joSdfv0QcLs7E2Dl2CTvzSe3Grx7dpyxGxIRrA
UF3sklgwr3FpFU1zSJPBULRRwVHPS1wsP5wMvSwxtfULbxPtQTN0QyEyjL0T9STxtaS/9hyhKA7R
OXO8GU4/5zQbErp+7fD6HeUi8SvJyg+noiaGXXavhcQY6PpjBs/CTm89hZHYcZLiMbcRW/YiZegK
38l08p0/tDF694gTuPfK+r6j2W9bkVu8ZL7T7drWbhBsymkO7U4tB+wyxeqtYUjpNnMwuzk8Y3qu
kqDzzPaop/1wFGJOr5bELp/XaVS+KSgZ/BiNiI2VXScJNIe63kZV5aJtF0+V7fib1GIkb1L8GbR2
nl0QzrO3Rpbmk+ibUey6zqb6KB+7UzEuJL6bZvG49f35q1LwNco6L8NpXOwf2UzPEnWw8IsW9400
NLu42NXvMAL6Jw+N897tCYDTtIiRECiI2x8hhiQCOKtbsT0zrI3KnYdGed6WvBRubHsW3gd1HAo/
LuAGaZcvUTR3DxX7GvgaSebeKWMwQ7k+tDRhgALB816ERTfa3blBPPS3U9waDyNeZcmiU1TZHkq5
eempaH+dJv9BR4O6bdj9hk7SU7ME0v5WZmK0NxO2s2ZLMVIhkbr7bOu0Tvk6DVZ5STPHOCy13Vzo
5KUREdVtXyQuEYkEYX6DCat/9AhoX6XkCIJELAZGUrrCjl7W19vSlg4LxvIu/ISE+aAbG7uyqpcO
eSNwI3ohP0UzG4NFvcI6yM7Ph06lHLFlARnOWTztpTclrBmlN0D/eigpX5nDWB9LqaknVsahCrpp
wRQ89/l1UiU8wydTP2ZOpj8ms2dcbDHGz2UdZe95OxOeift6ehoMTR7cqVyX8nKEGk2l6GWOC3VJ
nEm7YF+NTqArmLNjYtCulnJxHiu9k2drNtdKHUgA1lbHjc0OGJApcbD4Yql0WsLFFN3DoI8GFrIW
Ok6+TJMHyqmM1Csgw7Vi2CBI8wOEsnfPK/3aCpwbWR2NuUk9RKob7x7sN/vSStXON3ScTfFXifXc
uMl6wl1YoR0PbxZRobF/1InuNxcBQsDYkKo11ZZAhKp4onGCoRWADsVsOPmlZD3vEZzsC4CeRe3i
0qSKrSyaST8hC7tV6NJfjD5qeHl88Oyh2DmRWjZCp1hzUml0aPXy6BFsDwbOBUGm5FfeV7OLgVbx
srmjEsECCHxEAgMyR3klRjGfx95+h9cxXWZg8XdKWtkZtY84T+nrm27Eaeb0NkWIrjUFhb7WTevA
9O0mOyfYwTduUjTMPNLyiAvdOdp2+W3Ii7veGKATWCz65P6/RQY79Ia7ejtRPLwXNl4uwfv+yQ1q
PsQ8ugOL4M23DmX2SZd+fvJHPdqnrkRPcWKiAoIS11CYWvqmHFmcp2gw37TGcrvr8bObVTnucrBa
MScclaZRPw4zx8GtTm18ds0u3nllDqYtJ8h1paCaEO3zhmFbVnylunn6EesWS186aV5xoHJ4kEd0
fF4ZxinjgAHRfe3jtKx2eHj8KLTKtNeOmllQ8Db7NEaODUOms0jXntyl1Jt2p42U98Laz9ZS3cip
5YEZb2PuPFwJPWevhEvYpamyP/YZu4yTMdmjupm9WU5vIHQiY5f0ffSROi0RlEmuJcGg52AtE/Sg
PLivZjd5c7vSEpco8dzyTrgDH50Xx13g573J49x2kum0+GCucUHAQMPYlEbu1poaUxIS62P3rogi
vQiyUTXxHeUQbnSh8Kixt2qgCTwAfoYXSfCmfgwO0cxrj6OfE3i5WOyQwaeKDnlWeNZ2EYJvW7jU
NCefjc0MH13WARpG68Ni+vSrY/vqDyLrn+1UFaeIcD8qbh+F5OO0myap01AuxDPo72g/NLTu134t
/HbpTPkquoyWwUWv9pGImn1WVSyYLniTjUQSqXCyT8X7PES45CvK6A4WZSFnj16FndScl6K1B658
zS1PCUnrU0y6aGfjnSTvkLtU1fNjMdTQd5qOS4nZdTE/wF854J6Mwt+Vc1nUm7wu2oOw2+77XCz1
SYNm9d4wQeEZaDdUlxMKscJZb4hIMFmRM0akJaE60+IQmGnQ44S2zKHDHERstLWA24iN7q6ka+dM
nGrYu8I3bmetAgWOWBtCHnl263kO3QL5T4vy9jzUGGq6pTKuvDk3LvFn0bdqWu/FT/FgLIbWvZu1
6M+F1ibhZLg8OnLP+C6arj0nzGju45kerI0mvTGMiPtUG53VZvXKFhnNtRAUmQVyfueGD+3S4UNZ
VvKgEd2Zc8vJejKjFV1CDENCtHE/e8mj3PKvum7OcLNQzFnT/PjUxXF+hD2GRgAfqj9Sb0prZm/o
Rwrasy2s2OiMn2wk86IzLNWzBARL1+yaIe0u4FC8COyobL4hLuc5CUZKb/0buniq7tRhsbXZSNrx
dMLs0Lg3lHbBFcr11vI5Exe13/2W+/7fxPFfTAb/MBX+S+ffU/xWfX/748zx8wd+d+9/Tg8Nxuzg
81dCBjO/3937/pd1xvcZoMTDv7rmf584Wtj60eZWnjyyKLoDQ+V/S6L6F9KWWCsQ1dAykdT0f+Ld
N3+pY6FNkMAdqpDN6yCR/DkS/aM2NBZzxtzJvyfogtsd/Zdojzb3YMOJ5go2Ee2DdIDMch6AcbVp
Gps9SG36+DCLOvmG7YKTYOmMGlEd3UnTfWf0hR0ks46OKVyfZa/IdKQyVcYL3nC7VvU2yZbxRYPr
OR+pwZhd9uVUc9BEnkaPQ9cN086QXuZtsI2XQKXKeFqpsYu8kpYm1xNdorHabnJ9GdCdloWBLrWa
Y6X0kCq2NUaTOzhw90nUNARs6s+0zfiZvIltZQYS6ic+AZuWcIo4mpQGXpeM40NLiW5LXtLAgTV8
5npGZKlkN7Htifdx2uHn0oaSk366RoLGXpAOIm+GQy82dGKUWPWzn1pvWC9yDRXlbItM/igiazSk
wOaCTvVYuYyl8JxAo2VYhtpnTgmdlMySz76AYiaGU9WuVI128IGqDPuIM/tH5k4tlovPDNT4mYci
cWG+mpkhn+iGiTFJxHUbQpiSLsghHhmb0WqyfaFZfB44chr/TJ+ha+zbz/AVtNr8g2p0zL7FZzwr
/YxqGWtqC35Dnm+zzzDXvOa6yt8iXl1pf63W3Jf7GQHDTEIcrPiMhmnWOE2B+IyMjTZPuZGT4pas
KnGyvDTzqxYfD8G53wNna/jM+wyiyTWTNn7G09rPqBpTUYyypTUvV+5nmE1+BtvMz5Db8Bl4qxKd
8JujlMmm6jMU57gmATlfr7wFFO6i92GOx94OxGegrvkM18H+IGhnylnD5/IZwCs/w3jMZUd/p1cm
Ib1szevptNNTevkZ4wMySaSP0bmTUTS7Rv382GZIo8bRu24Ng+3z6AuCgSBvCAlW0NXeWdz0WwKF
hAgxVqffPcWGjQRnlaS7QTnDY8oU737s3Gg0tyZcKYBXecodoNZhr7nyiYucvO+MA7L4GZcScRtQ
r7P0xziNuTo2Cf3JTJR6mzlSzR2OMlnk3gendWxQvTZZap9wuXWBpw/zTWEuprOL6SO3L8xj4cUn
dT+8tPRTXUAr9sV9WizKu/dd2sFRcG3FOTHPqw/hVTpBPCuayqvYJcGz990mKQ4VfBP7iKds3ptN
1r1DTXQfE7ZAXbAoZhdURwwjVdBF5+9qT6j83LmiT3dzL6aDgdFL27S9T4cDM6hrZtdOHpZ5kx0s
PMXQubx4eRxHZbkb3Lf+T62J82twi8t8wV8syZKahvOwhsu/aUPS8rySPpit1kiS51HL3WibMDO0
AteSux60XhvoSQaFt4FTc1VXmZT3NTEeBAsnc+xd5lXNN5uATL1RcjC/JZWTfeUUrZmcKCYzDfLc
wejvMUy7ZcxDApNhnIsu09jxVvl2/gRp14qusShJ6kr9tji1SH8N8Vuu2RB31Jq+ECkVEHqTYNLU
2Qb8bGqzmtQV8Zv+/3F3LsttJNkZfhXEbGYmwsQQdzDCMxEkCFISL2ITlMbujSIBVAMlAiioLqRA
hyO88UN47VUvvPPSO72Jn8TfqUJSyAIEkMzsVlnVER0NAp2VefLkyXP9z13zpEWyJehfH2b302tA
BylRSea39+pDMgnetiaN5ox27+OHFmrieOEDV5hMLz4m9RHRknGEnKMccfF2FOMDB1V3//7TSeOA
/qWdxoeQ7OgPjTZB3Q8zP5wfCWpe9BP9RHGwhD4IbkcP7Q+UBH8E/yM6Ji9k+vFVZb/OONOY5NOf
P4eNyfwoumt/Rr4DDnjfP2iT/XrSjMefB58Q7v9EXLvVJ+ZTuW7Oxu0TMjz3J92Dz+FDdIWZXZ+F
nagWjl4F2HSzTpOGyIMGuDNkGLYebu/fUGAUJHjE0Fng+Y9YerUPd/PkaALC3Ss83x8Oug2aypOP
CXQG1mcIgEP3423y8HPcmnIOWgfj6kMnGdGu8JgcGnxfFMS1aN+6qO2NTqpRfTw6Jpn40ycSbCUj
GKC2+OwhAUauQ5nK/fs5LUqBNYHh39SEBEeNRgh2MUlM0RL05/+RerScqugv3RTU96fECxfXXpRM
4kjnVcm3V4EPsnLwsh9tH2iJbnazmHt//cMgoDRMZjDyg5mhP0mY3QjxplNK57tthAmN6eNkyNDt
cpNGtURQJa9MHvI6YAKu6PTrvUqlTLuYfRJ6yAvgTSu0+dbqty8sI+P232ybuvcIs1ytkwxmtfhK
tUxpW22/Jd3UjFXTQZrcPLpSFW3RaMVWS043lPaorSZInulDlH5l6ZVWGY+oZP6hOqdP0ShAspMl
DVgjaUTNqpQBryz9oAywD9ZHRhb+DWWKxfFgD9rtfr3crEieKMlt2YMttUKBSq0MQEyDHgWkghRr
6RXbpe9VWVyzTZ5Wo7mJ8av1Mg2E2i0yXoq29qp0ELc79eQVk+hVqVIYnz2mmK81ymS60kaOHK30
gS+Ktf9rEPzPv+j2OdnVdo20wfQxKbBXKZObv4//Yfn1QUbzAt13An9oxwU14AxIogYxTi/SOP7V
gzLJr2RaS5Z1sbZfIOCs1o4PCYRFwJPBEEgf1JkVyUdWW6Ndx5dEdlr6FO4AVAVQ0YoElXq5TmMS
UufMte/JF1CHs6+vhaJtv6Qm2q0d7yK7z63PIZfH1HrkcpB0dZqfoezKQ+p3sU6A9AexJUGzghu0
hi8zfUwSVA7KeDebaFcgHctTOO0HjdSWBNzxnHLOuan5Ifik6QcIPbiA0qdou19tZeZX1tDv0fZ8
hqHXKpNGS8I8xSzZA4evCsCDcpOcX9SDwu27dE+04vwWZx/ITgTc8jGvfjiflOQKwYLCab1Lo/vl
u45GX+c8N6t0PE8f89AL+hHqADdC4W58dHXLbd9jY4GnBNgU6KcNi6/Vy5R2gey+VKwKpOpJyYcV
y5MXUqblVANxvnHj64TOCGMdPPp9Csf6UtpjR4L9MnVoAGvrKx+sbUPkCfIXAL5YvEudsHCSjzIn
SyLsEyGlATH3enYC8ooPdiFQaYLmvvy+eMav9M62Y4RqGwHfZJcFkn/1zkMpbAOKzjFIX1EgAVCx
1nVaZZqgijKnLRpO+Mra9xr4+ehm8fVWLN7OS42Y3c5j2QAgjjuzltt5vJzAWkgn+KLtvNQ6WS26
go8PVSbv3aQEi9tgv9YA/lBfhrynSDzfslX00GFZGkbe0oTJCXyOBA81a/rrwh17tDTL3d+rItLJ
oafWjtOzcuBrlTKeL+GMwrG8vUOfaw6weOwb85jXiG7h7JbeHgXleTzxlhveLlOGKf9oOW8qOXXM
ejBRwXAoqmnbzvjx5TbO3n5Z1kZHJx2yOjDvOmKY0j+GU19URQ/tzJINEO8tjLwqEQzj2O/JF3BA
g+r11LNRPL92tZHJYQsOwH0nkAA4cTQLGEQg4IcDgFxsQlvpg5go1t2XKihW136bCA4Mjns/W+K+
Kf4Jb0CaVhPgmewpnLFTEbAbKxJUuQYwZABtyTm4D+AO7gZAFZaLL9z+04HJcvGSqEFHLsry1108
OL9IRmpkryiSxrfW5++5UT2yfDHhyWVYu/jxdNLqDzDw9CmczrMOIfXcpe8JuyPU2deNLp4GNo7o
+23KE9OneCdeAlFWJ34Pz31zH4wUYM8NiY/Jz30g931RQ1rrufLPZYBKuSGt6hraw5eLadXwAKIT
A7mylPmFM/DplWi7/xVcOwItA4iasf/1pgiGJvhlX89GsW78dXSWZ+9/syyxOmT70p41j8Ae+49r
H//f8tIrXkwTD7U1A5QR8vTBq5hmT22fXhB1Kkl00Kdwwo8sddu1k81FZQtBS73D5iXYILaDOkTA
t3DqDmqq7eI5+aAMUe4gKHYrfg5uhBbtQuuVZQDhSerOE370mPjbGfuTYZry63vRpszgb/1A57yu
f7/Md309/OsfapQx7T9WKqU/lRzg7O1Z7qt8/tsgIA92xh9SD97KF/+IGbXyMRh4arbjN0Z6cbT2
4yVxVuey+qeuJORqUmxco/7jK98LVTgY0xOH/2WxXPWlmpKHfPhL6A/Uam4zqTr6o86CXi55hXW2
DjmLeVucG1ZSHy3HjXxjohSDWY7YTcJg7ulZCRtgqkrCx9eNlCTw5y3/Mgjjcelw6uUJizUg0Fw2
Yx8mURyCH2bSAT+DJSF6QbJ5zqkybzfnt3ISzBmDQ9WmSpC8RyDpgAkiAcTuHVcUBdDBLPcWgUOr
Q3WS7wg3tShHzL8l+ZreHz2Ru+EZlWNEzCBgN9soRJQn4vSkH5uDFx2pCWeo1ItV7DG5jG2ERzEu
OExEV6SpOUoYiqb+Wh/YF6zrwouCeRCrqUlEMCVT4EcyVPFgSx7XGgu/5GVqNA69vp52uipAduWf
tqQDESygS57+2mJVHRX6/T4MWLr04rEXTqiENYhJ3jllrFCR2lJidoI5ufO1m6TwY0Rn/ZYxKy+e
//3K1qdCVIv11YvBvHyMi2XtXtny2+91CW28MUiZ3LIV6XH9fjsht+QPuBGTEdeWcbugMGaiZ8Mp
fKLIPJyNgokx6Np1tSJDnjjoURBH92pmDCvBe9vJHnkz36z1wl6wHjQB4Gvo64FShdPBsJ2xGq6O
ua66PJ+u19486U+4eIJfSkjMUoeitMB4yTYB+cTNO/amwSCkGG5Q2v0+BxzYQdcNaclgrMMBs3SC
KX0/jQtFUshs2aXDAKh5pUw5nz3SSI8s/LP10n/iNnTU3Cu998KhoQNvVZOeOPLxR7+PTmlwvMQZ
bCnTHS3msR5GyCAVU9aDfkpUHCD3JqXTBOPOkCmSF2L9AmApQnPYVsXBsEAxgfNjTFdi+rbTveHY
n6pp3xxZgju2I5+qvnkIJWpqPeg4dw2sW0PJVz3/iQy8zghprNh2rp0v/x17peEfX98FfmicujTz
zHb4M2+2MNhhg4n8fFqc+/28VkDynv3GnWNyxGPjcqlIaMKWCsw3R4W6g8v2Qg3VSEUDFeoZivxJ
fem2E75Qi4DOx8a4W+2QJzIxUOPq3pDBVJrot7xcn9uMYJ76liwG5SIdDExmECwie9omSF8/MS7p
rCmM7YzTdjN530YaTreedPAg8vdTYvKEpObbDn3po+LrYVIOdnFlpKOa90VF0gptZ5uJYXrGR5FK
9HDprCVwbzv69ZdfE9qEG2ph5cABka+xTHKIWxJysZ1vz1sMxt5kYvqD0oiG9dCZB3DNG0zlsot5
z7yRmuiBZP/SskrrSePYDlXp3AtmxkGpCjyH9eDBdM3TKlmD1uMmQ2VwXFpfZzvqDb1C9NxS+kpm
hu2gvS//GZRugumXX0vwc+kq/PJfs4FveszTWgnbF91wDHNOVRDm7Bdwo2YPeQGdVvXbTvhbkHqW
V8pREt76M1U6UZG5mwK5YjtnAj5+TqdPUwBtx+3ihyEmZugZaUK17cA/r9kgpJLZ0+Fnf9pX/XtT
Ykhg1Ha+WRSlt3a+pYbUdmx6FpduUOYMIUrkxH7kw/7CM/aOfNZ2pUZ3vHaLBA8E9W576vv5YdMg
4A/oiP1lhFXrR7F5VTjg/sMHL+wr/6M5sAPxchhOcZ0a1qcD4/5IzUYTNfSiseb07HbTnywMjoWa
TU1jTjrqWR/UcZLfNAeiBbjBmXlKaw7milu0HwzNPRMoWVsa9EK/dK5mtwYzuPAYEPIyPf4u7sVX
eLhLZ/Kv3uG1XnxqY7jQ2V/PhminOeUmbdNnS2VGNreu4kLtfaPmpmigN50myssP29kiHC0e8uKM
W8Z+6Czf4izIOVipuLIfO7vRN4zt4EifqQd1S//AHLVdnOtzZcYkSEWzp8WFGqhg7Yg0HFD5QkJM
uaQWAJ9dTHky9O9Ma7kikAu2R08ca4v8mXYRirj05qadDG6a/XSvVKgG3qRE37x8/kPaSNCWHFfq
dk1VobOQg4mT8+fP58RkDPfd9tyQJzpHe/5spGiqZNoBks9qS46bsfKF0HqkVGNxoVvcqI/+OqVR
1/WbXi6gb5SPz0qPk+lYDjSMGwxaUQvzYo7saP2ul8/53UPf20COuoN5v/e9eKameo4pPVyIurfk
7wV3pdcxCQHz0l9KXeKOQZwsT+bq66gp2newkOULz5KZimhYySv1f/qbXkoKrwMbozcntj9ZbJI3
pK5JoZTtEbvwh8OJV+qqKNaDyR7Rnnfr6EiRx7qXbSmsS6r1xv4tKXEzqPb4n5kMXX0pia1kxjlw
k6a3imKDQn/yv//2H9GtWqjSabgg8MQMXhE7nSq9a4Y8JAGUGjsHvgCA3WlhTVzODEZJjTNw4nrR
Lz+xPQ+j4Faze/SXY18FC+wlv/QT+THK8HkdAJZbdRGbOA5uhwEEvFG3mJH+1LBKKM0ki9LB5p2p
hH6wt5pGwo2V/QqIrgJyYsvuV2qPpoyDsa/2oijR4628w8He97C0N4zsQAadq3k8zqk1GWl2XgLf
z7GUiRJbz9Lq/OXYUE+w+qeu+Iutc/iP1DhUZtKaQKrZMl1nMQ8TQ864OCenmD0kNdMIU88wY2MH
Rubr0NRggKbQ73i5yHodhcozvK4VF8Rlrp/05FICSK9v2x17E4TDHAmqDkhwltwr37hnaUFuP9tz
r69mueCri2v07TRHAxe+/Z+oMAj1mtMNW69ZSJ6dZdRTydAvHYYqH5fZWkHwRCWmtyClbXXKVRee
nHf0z/GG6ZxL3amPopezzaoO7ru/o4GUcP0a1ymVCHo1Lz/O/+xhjuhhZB+rUsFse/AugxJM98eo
lDf7KIW2H/2U7OlZqZf0h9hRVBUZRxFgZRdimQhsf5O+jgaDvDtwQKPDflK6SCKDI5ejO6DRv1x3
e93r993jfy0J83ghBMvzP7UsoDHUiGm16RgmgLQ79b5Nl/WWK9xhqYd0ZLMvMVid/2+nf3gT/8F0
oziQAbRyj1XpOldG6MIt2J2Uempyp4aBIdEFpdBWEJySSeyRN2Jw+Xrh4/NvCoIUQ6k801PMlCYH
t/AlBA7VKDFmXJHSZVtaXJGWaxpbFcEJ2z7sKsN2l9rx73PgstJPW4W/gMVVE9QsUxFwwDaHhLXI
vdLbKey405iDNiMv2OZ3SetbzblWHIiSI28y8hPTm1fRU3+5LnEURBA2TY165YUP3ii4y4UnpaHD
dn7fTRMmr3J22Hrdc/Js1fMomYwojjR2sOZguseeRNUNxc2FhvU6hAymS91FNmw3ivNlw8AAWO9Z
58ETZ40eSE6Hi2zYE3+WJ4KgStpy2IkKA2+T8re11veJVsgJRvnAUA7aDk70qd+nQCpnkrmIOJ3S
cm4WeQtNVdm63bfW7lN86oVYCOawLugQep5JXRfpy50wIKPPYF+ywDRJXi4wXyWE3EKDCCmAkC0D
vya4mRMOgA7az/d1rCbmbKUJsu1s33hhjsHASXYwLDYihSSmdZu2FLKd8LmK73Lc4CJL6NyPx0le
NaExqz0pepPgjpC0ycCCS2NNCR+5HnszDMycv9VFItJ58tkjISsJTT+8i3jmRTAZQhNNgdR6aOxU
xneLNVI3VL5ox8ERIRIWm5N1EZb8BgQEDWg0XV4u2shCulemrHBxNV+J62eop5dumwtfzBUYNUmu
IqMiwNW2B+SaEGXO2AAL0H5cOdH57FJSfx0MnErN0J8ZsceqC6ujN88FZUAYcTDhO4VBFxo8Ua26
IPG9NzQvD1qwO5jvPf3WM+AVPZiwMe1h9MeXH7p3txL3MpRLMHgcjJv5uM/IEBoGptnoIov1vQAf
wHcdwLj0ZFOaOKn5BK7Ko9wqNBnahVXTI3PcvFSrLsrYyajwBG3iIhe2oR+iG8EMtBXJix55uObs
AbB1oc+dBVFwZ1AbvH+g8A703r6cwb/8u4j/TaZZC5zdNuDKVGq0CTLU6rtf9/1caxny2Y/nWuvg
4TTLPF3EL0+x6dbsfBeX84X32c8pa00HJ6yHDI5LV1KL6aXOsAspXAYaUvN/Ktt2gznt1jaXscfe
GiRaVRqG2+ouj6grG6D70mDMt98QPdEZ8ghHpmebanRgydISZ9sVno3//Q4w2BfZFG3P8OoSRCz+
Jvkwh2HSN60HTe6XS+JDYhEESVL+PlJhnyI/PWjK3vqDzRtGiT8xI0cuspFltoS6YKHsgKQs58BG
E5QYMo8I8RhDu8gx6KgFZsSma8+FLdzJcYcLSIzjYEoFrAmk6sJk1eNuxoByUcrAbZO/xFxYmARC
h9wBiVks7gK04RW5SL7BzC4yU9/Ax7n9q7jIZLlQodRG55E8XKCE4XuJIwFAiA1quMiSucILHgcS
fDf02qqLbJZMXTjz4zhKpemld+ebEsRF3nv2lvNkYKr8VRcK/w3uAn+ohun0b4I+0LOrO1B1EfWT
womMPh34Mog2CcOqizhgRqj3PkEatDixNgT1L5MKa3U3LnCUjgSOJxqX3vvhyN8o5EnT0fR8+XX6
rrf1DQ5cR0f4PnMgXlUXOSQd8jwotdMkSNULF3nwPWVqRbTn1e94OZmpoopL3YRUnTzGEj1SHAyf
2haoMPH4y68Tb2r4S2iu4+ANsoALxRtM5xcACC4K+rLjld0CpT9lwdA/61nL1tIYcLdptKo2d3/X
rBhJQzv4EZFuYdk1JHUXDmUCAb8Ek9ulvF7d6SYOLey8A/olVurttDWc/vpb5+/77XsG/G5r7mHS
f7XK6Z2QfE1T+V5Q0+FIZmSiCGytGXuiaX9EBXMuSurCfXkUqgcT9MUFsFOHulrDbe6ieKwTTII8
aKiLmsnuAFvCTNV04bY6wfAZjAXxNQcf6iIceKImt9903TpwDJ8moJcYHgiKzXZJk90Oth6lhyRt
GqxRcZEFJBXouE+M67vSdqAgXHlhotedeTYcxNjehUl+slUXJ+Q9gZkHXKPGxtF7QC+geNfApk4d
P+ClkHl8KRlQ08DYHBca5hGpX3l3oQvFVcRtsNGAcgGr0gnE6vzTmUdy/2z05032pwtrMEVvkWoN
VGQRxJve4yJRpRMEWicznA0NB57QE/+jr4+wyCAXkB0nBOOltmq4bACTBkj9QbiOJbQ1cPBE5WV5
F5JtsljDKnJRCrAcP4XTkc0WNwMe9axNlEBFDY1NcXEx4IA0IvcuyvVeeSReLDk0XcPF4BgnwET/
zVgE9QSaKb4l13dfyGfUlPcxrfVI6RVXq+mPLx+4Mw4pJsN3v8FQqbjIA7/07ksdNdkQdXeRinDp
56CRXSQivFczyndMdcKFj+QSoGhzVBdnVgj8s0epUS4/TPryfTW6pH/ZitX1RHlw5ccDfFsbLxca
XDl4gZoTTJMlbADad4OYMMkDRjs4jlxSEUgGm5GUXJR5Ze6iV96EoMw/lA4jnLIRANWZp1lOLGEx
0EA6yWxs6Cn0HbPflJvgFt3U4NSqC1XiBnwvc7YusNluEjLhcpN1wJl/Z3v9zPN+ksTA5mi6iuit
uogVrimZVRcFvB0BypKojT60q/OWVrWtFo3OGqQm0aC14SI31cjGKF2QQhmW3ibg/qAvblTjWoK1
sk8JbhsvGK3/drdW+X7+r009/WwNn9XVyM39myQ/nHoBcRWDa9sOdNzrJMrh3VVdhF1vvvwPiNcL
b5VZyRbTH7+l36xSsvu7+sObG5pK/r58sWntK+1wjclo2jzp+5X8kE0tJo2Bl+y7xb+71nZwdd67
uX/1189axa4S/NVVbuht+QOuckNjzR9vlZv6eBZslTtYenkbDCYYmX/7PwAAAP//</cx:binary>
              </cx:geoCache>
            </cx:geography>
          </cx:layoutPr>
        </cx:series>
      </cx:plotAreaRegion>
    </cx:plotArea>
    <cx:legend pos="r" align="min" overlay="0">
      <cx:spPr>
        <a:noFill/>
        <a:ln>
          <a:noFill/>
        </a:ln>
      </cx:spPr>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a:endParaRPr>
        </a:p>
      </cx:txPr>
    </cx:legend>
  </cx:chart>
  <cx:spPr>
    <a:noFill/>
    <a:ln>
      <a:noFill/>
    </a:ln>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chart" Target="../charts/chart3.xml"/><Relationship Id="rId18" Type="http://schemas.openxmlformats.org/officeDocument/2006/relationships/image" Target="../media/image6.png"/><Relationship Id="rId3" Type="http://schemas.openxmlformats.org/officeDocument/2006/relationships/chart" Target="../charts/chart2.xml"/><Relationship Id="rId21" Type="http://schemas.openxmlformats.org/officeDocument/2006/relationships/image" Target="../media/image8.png"/><Relationship Id="rId7" Type="http://schemas.openxmlformats.org/officeDocument/2006/relationships/hyperlink" Target="#Work_Area!A1"/><Relationship Id="rId12" Type="http://schemas.openxmlformats.org/officeDocument/2006/relationships/image" Target="../media/image5.svg"/><Relationship Id="rId17" Type="http://schemas.openxmlformats.org/officeDocument/2006/relationships/chart" Target="../charts/chart7.xml"/><Relationship Id="rId2" Type="http://schemas.openxmlformats.org/officeDocument/2006/relationships/chart" Target="../charts/chart1.xml"/><Relationship Id="rId16" Type="http://schemas.openxmlformats.org/officeDocument/2006/relationships/chart" Target="../charts/chart6.xml"/><Relationship Id="rId20" Type="http://schemas.openxmlformats.org/officeDocument/2006/relationships/hyperlink" Target="#Data!A1"/><Relationship Id="rId1" Type="http://schemas.microsoft.com/office/2014/relationships/chartEx" Target="../charts/chartEx1.xml"/><Relationship Id="rId6" Type="http://schemas.openxmlformats.org/officeDocument/2006/relationships/image" Target="../media/image1.png"/><Relationship Id="rId11" Type="http://schemas.openxmlformats.org/officeDocument/2006/relationships/image" Target="../media/image4.png"/><Relationship Id="rId5" Type="http://schemas.openxmlformats.org/officeDocument/2006/relationships/hyperlink" Target="#Dashboard!A1"/><Relationship Id="rId15" Type="http://schemas.openxmlformats.org/officeDocument/2006/relationships/chart" Target="../charts/chart5.xml"/><Relationship Id="rId10" Type="http://schemas.openxmlformats.org/officeDocument/2006/relationships/hyperlink" Target="mailto:teieric2020@gmail.com" TargetMode="External"/><Relationship Id="rId19" Type="http://schemas.openxmlformats.org/officeDocument/2006/relationships/image" Target="../media/image7.svg"/><Relationship Id="rId4" Type="http://schemas.openxmlformats.org/officeDocument/2006/relationships/hyperlink" Target="#'Series - Metadata'!A1"/><Relationship Id="rId9" Type="http://schemas.openxmlformats.org/officeDocument/2006/relationships/image" Target="../media/image3.svg"/><Relationship Id="rId14" Type="http://schemas.openxmlformats.org/officeDocument/2006/relationships/chart" Target="../charts/chart4.xml"/><Relationship Id="rId22"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9</xdr:col>
      <xdr:colOff>448733</xdr:colOff>
      <xdr:row>20</xdr:row>
      <xdr:rowOff>152399</xdr:rowOff>
    </xdr:from>
    <xdr:to>
      <xdr:col>17</xdr:col>
      <xdr:colOff>509693</xdr:colOff>
      <xdr:row>43</xdr:row>
      <xdr:rowOff>25400</xdr:rowOff>
    </xdr:to>
    <xdr:sp macro="" textlink="">
      <xdr:nvSpPr>
        <xdr:cNvPr id="16" name="Rectangle: Rounded Corners 15">
          <a:extLst>
            <a:ext uri="{FF2B5EF4-FFF2-40B4-BE49-F238E27FC236}">
              <a16:creationId xmlns:a16="http://schemas.microsoft.com/office/drawing/2014/main" id="{5C59AD65-99C9-4BD7-9CE7-A75842640F94}"/>
            </a:ext>
          </a:extLst>
        </xdr:cNvPr>
        <xdr:cNvSpPr/>
      </xdr:nvSpPr>
      <xdr:spPr>
        <a:xfrm>
          <a:off x="5935133" y="3877732"/>
          <a:ext cx="4937760" cy="4157135"/>
        </a:xfrm>
        <a:prstGeom prst="roundRect">
          <a:avLst>
            <a:gd name="adj" fmla="val 2995"/>
          </a:avLst>
        </a:prstGeom>
        <a:solidFill>
          <a:schemeClr val="bg1"/>
        </a:solidFill>
        <a:ln>
          <a:noFill/>
        </a:ln>
        <a:effectLst>
          <a:glow rad="139700">
            <a:schemeClr val="accent1">
              <a:satMod val="175000"/>
              <a:alpha val="40000"/>
            </a:schemeClr>
          </a:glow>
          <a:innerShdw blurRad="63500" dist="50800" dir="27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296332</xdr:colOff>
      <xdr:row>31</xdr:row>
      <xdr:rowOff>118532</xdr:rowOff>
    </xdr:from>
    <xdr:to>
      <xdr:col>9</xdr:col>
      <xdr:colOff>304799</xdr:colOff>
      <xdr:row>43</xdr:row>
      <xdr:rowOff>16933</xdr:rowOff>
    </xdr:to>
    <xdr:sp macro="" textlink="">
      <xdr:nvSpPr>
        <xdr:cNvPr id="15" name="Rectangle: Rounded Corners 14">
          <a:extLst>
            <a:ext uri="{FF2B5EF4-FFF2-40B4-BE49-F238E27FC236}">
              <a16:creationId xmlns:a16="http://schemas.microsoft.com/office/drawing/2014/main" id="{4F8F3A8A-75E0-4578-AD2B-3046B71C3DB6}"/>
            </a:ext>
          </a:extLst>
        </xdr:cNvPr>
        <xdr:cNvSpPr/>
      </xdr:nvSpPr>
      <xdr:spPr>
        <a:xfrm>
          <a:off x="1515532" y="5892799"/>
          <a:ext cx="4275667" cy="2133601"/>
        </a:xfrm>
        <a:prstGeom prst="roundRect">
          <a:avLst>
            <a:gd name="adj" fmla="val 2995"/>
          </a:avLst>
        </a:prstGeom>
        <a:solidFill>
          <a:schemeClr val="bg1"/>
        </a:solidFill>
        <a:ln>
          <a:noFill/>
        </a:ln>
        <a:effectLst>
          <a:glow rad="139700">
            <a:schemeClr val="accent1">
              <a:satMod val="175000"/>
              <a:alpha val="40000"/>
            </a:schemeClr>
          </a:glow>
          <a:innerShdw blurRad="63500" dist="50800" dir="27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279399</xdr:colOff>
      <xdr:row>20</xdr:row>
      <xdr:rowOff>135467</xdr:rowOff>
    </xdr:from>
    <xdr:to>
      <xdr:col>9</xdr:col>
      <xdr:colOff>287866</xdr:colOff>
      <xdr:row>30</xdr:row>
      <xdr:rowOff>152400</xdr:rowOff>
    </xdr:to>
    <xdr:sp macro="" textlink="">
      <xdr:nvSpPr>
        <xdr:cNvPr id="14" name="Rectangle: Rounded Corners 13">
          <a:extLst>
            <a:ext uri="{FF2B5EF4-FFF2-40B4-BE49-F238E27FC236}">
              <a16:creationId xmlns:a16="http://schemas.microsoft.com/office/drawing/2014/main" id="{4EF5ECCA-DF1D-BBB6-AC56-E553681AABD5}"/>
            </a:ext>
          </a:extLst>
        </xdr:cNvPr>
        <xdr:cNvSpPr/>
      </xdr:nvSpPr>
      <xdr:spPr>
        <a:xfrm>
          <a:off x="1498599" y="3860800"/>
          <a:ext cx="4275667" cy="1879600"/>
        </a:xfrm>
        <a:prstGeom prst="roundRect">
          <a:avLst>
            <a:gd name="adj" fmla="val 3712"/>
          </a:avLst>
        </a:prstGeom>
        <a:solidFill>
          <a:schemeClr val="bg1"/>
        </a:solidFill>
        <a:ln>
          <a:noFill/>
        </a:ln>
        <a:effectLst>
          <a:glow rad="139700">
            <a:schemeClr val="accent1">
              <a:satMod val="175000"/>
              <a:alpha val="40000"/>
            </a:schemeClr>
          </a:glow>
          <a:innerShdw blurRad="63500" dist="50800" dir="27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236220</xdr:colOff>
      <xdr:row>0</xdr:row>
      <xdr:rowOff>68580</xdr:rowOff>
    </xdr:from>
    <xdr:to>
      <xdr:col>25</xdr:col>
      <xdr:colOff>287867</xdr:colOff>
      <xdr:row>3</xdr:row>
      <xdr:rowOff>45720</xdr:rowOff>
    </xdr:to>
    <xdr:sp macro="" textlink="">
      <xdr:nvSpPr>
        <xdr:cNvPr id="2" name="Rectangle: Rounded Corners 1">
          <a:extLst>
            <a:ext uri="{FF2B5EF4-FFF2-40B4-BE49-F238E27FC236}">
              <a16:creationId xmlns:a16="http://schemas.microsoft.com/office/drawing/2014/main" id="{83F651F2-F111-78F6-F7EF-854B1C7938CE}"/>
            </a:ext>
          </a:extLst>
        </xdr:cNvPr>
        <xdr:cNvSpPr/>
      </xdr:nvSpPr>
      <xdr:spPr>
        <a:xfrm>
          <a:off x="1455420" y="68580"/>
          <a:ext cx="14072447" cy="535940"/>
        </a:xfrm>
        <a:prstGeom prst="roundRect">
          <a:avLst>
            <a:gd name="adj" fmla="val 13043"/>
          </a:avLst>
        </a:prstGeom>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a:r>
            <a:rPr lang="en-US" sz="3600" b="1" cap="none" spc="0">
              <a:ln w="13462">
                <a:solidFill>
                  <a:schemeClr val="bg1"/>
                </a:solidFill>
                <a:prstDash val="solid"/>
              </a:ln>
              <a:solidFill>
                <a:srgbClr val="012195"/>
              </a:solidFill>
              <a:effectLst>
                <a:outerShdw blurRad="50800" dist="38100" dir="2700000" algn="tl" rotWithShape="0">
                  <a:prstClr val="black">
                    <a:alpha val="40000"/>
                  </a:prstClr>
                </a:outerShdw>
              </a:effectLst>
              <a:latin typeface="Arial Black" panose="020B0A04020102020204" pitchFamily="34" charset="0"/>
              <a:ea typeface="+mn-ea"/>
              <a:cs typeface="+mn-cs"/>
            </a:rPr>
            <a:t>AFRICA'S GROWTH DASHBOARD</a:t>
          </a:r>
        </a:p>
      </xdr:txBody>
    </xdr:sp>
    <xdr:clientData/>
  </xdr:twoCellAnchor>
  <xdr:twoCellAnchor>
    <xdr:from>
      <xdr:col>2</xdr:col>
      <xdr:colOff>490220</xdr:colOff>
      <xdr:row>22</xdr:row>
      <xdr:rowOff>16932</xdr:rowOff>
    </xdr:from>
    <xdr:to>
      <xdr:col>8</xdr:col>
      <xdr:colOff>574040</xdr:colOff>
      <xdr:row>31</xdr:row>
      <xdr:rowOff>29631</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1F7D14D2-6634-44C1-989F-71A0E36F7B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09420" y="4040292"/>
              <a:ext cx="3741420" cy="165861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22860</xdr:colOff>
      <xdr:row>23</xdr:row>
      <xdr:rowOff>33021</xdr:rowOff>
    </xdr:from>
    <xdr:to>
      <xdr:col>17</xdr:col>
      <xdr:colOff>312420</xdr:colOff>
      <xdr:row>42</xdr:row>
      <xdr:rowOff>101601</xdr:rowOff>
    </xdr:to>
    <xdr:graphicFrame macro="">
      <xdr:nvGraphicFramePr>
        <xdr:cNvPr id="12" name="Chart 11">
          <a:extLst>
            <a:ext uri="{FF2B5EF4-FFF2-40B4-BE49-F238E27FC236}">
              <a16:creationId xmlns:a16="http://schemas.microsoft.com/office/drawing/2014/main" id="{6E93E2E7-C059-4250-AE53-B68B678A3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338666</xdr:colOff>
      <xdr:row>32</xdr:row>
      <xdr:rowOff>118535</xdr:rowOff>
    </xdr:from>
    <xdr:to>
      <xdr:col>9</xdr:col>
      <xdr:colOff>338665</xdr:colOff>
      <xdr:row>43</xdr:row>
      <xdr:rowOff>1</xdr:rowOff>
    </xdr:to>
    <xdr:graphicFrame macro="">
      <xdr:nvGraphicFramePr>
        <xdr:cNvPr id="13" name="Chart 12">
          <a:extLst>
            <a:ext uri="{FF2B5EF4-FFF2-40B4-BE49-F238E27FC236}">
              <a16:creationId xmlns:a16="http://schemas.microsoft.com/office/drawing/2014/main" id="{5C96865B-A7AA-472C-A9C0-4F0E0217D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0</xdr:row>
      <xdr:rowOff>76200</xdr:rowOff>
    </xdr:from>
    <xdr:to>
      <xdr:col>2</xdr:col>
      <xdr:colOff>144780</xdr:colOff>
      <xdr:row>43</xdr:row>
      <xdr:rowOff>16933</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BCF0645B-788B-4CA2-AB69-EABCD4AF0D9E}"/>
            </a:ext>
          </a:extLst>
        </xdr:cNvPr>
        <xdr:cNvSpPr/>
      </xdr:nvSpPr>
      <xdr:spPr>
        <a:xfrm>
          <a:off x="76200" y="76200"/>
          <a:ext cx="1287780" cy="7950200"/>
        </a:xfrm>
        <a:prstGeom prst="roundRect">
          <a:avLst>
            <a:gd name="adj" fmla="val 3712"/>
          </a:avLst>
        </a:prstGeom>
        <a:solidFill>
          <a:schemeClr val="bg1"/>
        </a:solidFill>
        <a:ln>
          <a:noFill/>
        </a:ln>
        <a:effectLst>
          <a:glow rad="139700">
            <a:schemeClr val="accent1">
              <a:satMod val="175000"/>
              <a:alpha val="40000"/>
            </a:schemeClr>
          </a:glow>
          <a:innerShdw blurRad="63500" dist="50800" dir="27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245533</xdr:colOff>
      <xdr:row>20</xdr:row>
      <xdr:rowOff>93134</xdr:rowOff>
    </xdr:from>
    <xdr:to>
      <xdr:col>5</xdr:col>
      <xdr:colOff>279400</xdr:colOff>
      <xdr:row>22</xdr:row>
      <xdr:rowOff>33867</xdr:rowOff>
    </xdr:to>
    <xdr:sp macro="" textlink="">
      <xdr:nvSpPr>
        <xdr:cNvPr id="19" name="TextBox 18">
          <a:extLst>
            <a:ext uri="{FF2B5EF4-FFF2-40B4-BE49-F238E27FC236}">
              <a16:creationId xmlns:a16="http://schemas.microsoft.com/office/drawing/2014/main" id="{F1DF4CAF-C9A3-A73D-A3B5-84C092EC73CF}"/>
            </a:ext>
          </a:extLst>
        </xdr:cNvPr>
        <xdr:cNvSpPr txBox="1"/>
      </xdr:nvSpPr>
      <xdr:spPr>
        <a:xfrm>
          <a:off x="1464733" y="3818467"/>
          <a:ext cx="1862667" cy="313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75000"/>
                </a:schemeClr>
              </a:solidFill>
              <a:latin typeface="Arial Black" panose="020B0A04020102020204" pitchFamily="34" charset="0"/>
            </a:rPr>
            <a:t>FDI by</a:t>
          </a:r>
          <a:r>
            <a:rPr lang="en-US" sz="1100" b="1" baseline="0">
              <a:solidFill>
                <a:schemeClr val="accent6">
                  <a:lumMod val="75000"/>
                </a:schemeClr>
              </a:solidFill>
              <a:latin typeface="Arial Black" panose="020B0A04020102020204" pitchFamily="34" charset="0"/>
            </a:rPr>
            <a:t> Countries</a:t>
          </a:r>
          <a:endParaRPr lang="en-US" sz="1100" b="1">
            <a:solidFill>
              <a:schemeClr val="accent6">
                <a:lumMod val="75000"/>
              </a:schemeClr>
            </a:solidFill>
            <a:latin typeface="Arial Black" panose="020B0A04020102020204" pitchFamily="34" charset="0"/>
          </a:endParaRPr>
        </a:p>
      </xdr:txBody>
    </xdr:sp>
    <xdr:clientData/>
  </xdr:twoCellAnchor>
  <xdr:twoCellAnchor>
    <xdr:from>
      <xdr:col>2</xdr:col>
      <xdr:colOff>330199</xdr:colOff>
      <xdr:row>31</xdr:row>
      <xdr:rowOff>84668</xdr:rowOff>
    </xdr:from>
    <xdr:to>
      <xdr:col>8</xdr:col>
      <xdr:colOff>550333</xdr:colOff>
      <xdr:row>33</xdr:row>
      <xdr:rowOff>25402</xdr:rowOff>
    </xdr:to>
    <xdr:sp macro="" textlink="">
      <xdr:nvSpPr>
        <xdr:cNvPr id="20" name="TextBox 19">
          <a:extLst>
            <a:ext uri="{FF2B5EF4-FFF2-40B4-BE49-F238E27FC236}">
              <a16:creationId xmlns:a16="http://schemas.microsoft.com/office/drawing/2014/main" id="{E8147AA5-FE4F-49BA-B6B7-AD76FAE4AAD6}"/>
            </a:ext>
          </a:extLst>
        </xdr:cNvPr>
        <xdr:cNvSpPr txBox="1"/>
      </xdr:nvSpPr>
      <xdr:spPr>
        <a:xfrm>
          <a:off x="1549399" y="5858935"/>
          <a:ext cx="3877734" cy="313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75000"/>
                </a:schemeClr>
              </a:solidFill>
              <a:latin typeface="Arial Black" panose="020B0A04020102020204" pitchFamily="34" charset="0"/>
            </a:rPr>
            <a:t>GDP</a:t>
          </a:r>
          <a:r>
            <a:rPr lang="en-US" sz="1100" b="1" baseline="0">
              <a:solidFill>
                <a:schemeClr val="accent6">
                  <a:lumMod val="75000"/>
                </a:schemeClr>
              </a:solidFill>
              <a:latin typeface="Arial Black" panose="020B0A04020102020204" pitchFamily="34" charset="0"/>
            </a:rPr>
            <a:t> per capital (million US$) &amp; Urbanization</a:t>
          </a:r>
          <a:endParaRPr lang="en-US" sz="1100" b="1">
            <a:solidFill>
              <a:schemeClr val="accent6">
                <a:lumMod val="75000"/>
              </a:schemeClr>
            </a:solidFill>
            <a:latin typeface="Arial Black" panose="020B0A04020102020204" pitchFamily="34" charset="0"/>
          </a:endParaRPr>
        </a:p>
      </xdr:txBody>
    </xdr:sp>
    <xdr:clientData/>
  </xdr:twoCellAnchor>
  <xdr:twoCellAnchor>
    <xdr:from>
      <xdr:col>9</xdr:col>
      <xdr:colOff>516467</xdr:colOff>
      <xdr:row>21</xdr:row>
      <xdr:rowOff>0</xdr:rowOff>
    </xdr:from>
    <xdr:to>
      <xdr:col>15</xdr:col>
      <xdr:colOff>389467</xdr:colOff>
      <xdr:row>22</xdr:row>
      <xdr:rowOff>127000</xdr:rowOff>
    </xdr:to>
    <xdr:sp macro="" textlink="">
      <xdr:nvSpPr>
        <xdr:cNvPr id="21" name="TextBox 20">
          <a:extLst>
            <a:ext uri="{FF2B5EF4-FFF2-40B4-BE49-F238E27FC236}">
              <a16:creationId xmlns:a16="http://schemas.microsoft.com/office/drawing/2014/main" id="{1EC57534-99E6-4CCF-9955-85152E62792C}"/>
            </a:ext>
          </a:extLst>
        </xdr:cNvPr>
        <xdr:cNvSpPr txBox="1"/>
      </xdr:nvSpPr>
      <xdr:spPr>
        <a:xfrm>
          <a:off x="6002867" y="3911600"/>
          <a:ext cx="3530600" cy="3132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75000"/>
                </a:schemeClr>
              </a:solidFill>
              <a:latin typeface="Arial Black" panose="020B0A04020102020204" pitchFamily="34" charset="0"/>
            </a:rPr>
            <a:t>GDP</a:t>
          </a:r>
          <a:r>
            <a:rPr lang="en-US" sz="1100" b="1" baseline="0">
              <a:solidFill>
                <a:schemeClr val="accent6">
                  <a:lumMod val="75000"/>
                </a:schemeClr>
              </a:solidFill>
              <a:latin typeface="Arial Black" panose="020B0A04020102020204" pitchFamily="34" charset="0"/>
            </a:rPr>
            <a:t> per capital trend from 2004 - 2023</a:t>
          </a:r>
          <a:endParaRPr lang="en-US" sz="1100" b="1">
            <a:solidFill>
              <a:schemeClr val="accent6">
                <a:lumMod val="75000"/>
              </a:schemeClr>
            </a:solidFill>
            <a:latin typeface="Arial Black" panose="020B0A04020102020204" pitchFamily="34" charset="0"/>
          </a:endParaRPr>
        </a:p>
      </xdr:txBody>
    </xdr:sp>
    <xdr:clientData/>
  </xdr:twoCellAnchor>
  <xdr:twoCellAnchor editAs="oneCell">
    <xdr:from>
      <xdr:col>0</xdr:col>
      <xdr:colOff>160868</xdr:colOff>
      <xdr:row>0</xdr:row>
      <xdr:rowOff>92289</xdr:rowOff>
    </xdr:from>
    <xdr:to>
      <xdr:col>1</xdr:col>
      <xdr:colOff>541867</xdr:colOff>
      <xdr:row>6</xdr:row>
      <xdr:rowOff>154095</xdr:rowOff>
    </xdr:to>
    <xdr:pic>
      <xdr:nvPicPr>
        <xdr:cNvPr id="23" name="Picture 22">
          <a:hlinkClick xmlns:r="http://schemas.openxmlformats.org/officeDocument/2006/relationships" r:id="rId5"/>
          <a:extLst>
            <a:ext uri="{FF2B5EF4-FFF2-40B4-BE49-F238E27FC236}">
              <a16:creationId xmlns:a16="http://schemas.microsoft.com/office/drawing/2014/main" id="{F24D3945-7634-27C9-50CB-F96DE8E04D1D}"/>
            </a:ext>
          </a:extLst>
        </xdr:cNvPr>
        <xdr:cNvPicPr>
          <a:picLocks noChangeAspect="1"/>
        </xdr:cNvPicPr>
      </xdr:nvPicPr>
      <xdr:blipFill>
        <a:blip xmlns:r="http://schemas.openxmlformats.org/officeDocument/2006/relationships" r:embed="rId6"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60868" y="92289"/>
          <a:ext cx="990599" cy="1179406"/>
        </a:xfrm>
        <a:prstGeom prst="rect">
          <a:avLst/>
        </a:prstGeom>
      </xdr:spPr>
    </xdr:pic>
    <xdr:clientData/>
  </xdr:twoCellAnchor>
  <xdr:twoCellAnchor>
    <xdr:from>
      <xdr:col>18</xdr:col>
      <xdr:colOff>42332</xdr:colOff>
      <xdr:row>20</xdr:row>
      <xdr:rowOff>152399</xdr:rowOff>
    </xdr:from>
    <xdr:to>
      <xdr:col>25</xdr:col>
      <xdr:colOff>338665</xdr:colOff>
      <xdr:row>43</xdr:row>
      <xdr:rowOff>42333</xdr:rowOff>
    </xdr:to>
    <xdr:sp macro="" textlink="">
      <xdr:nvSpPr>
        <xdr:cNvPr id="24" name="Rectangle: Rounded Corners 23">
          <a:extLst>
            <a:ext uri="{FF2B5EF4-FFF2-40B4-BE49-F238E27FC236}">
              <a16:creationId xmlns:a16="http://schemas.microsoft.com/office/drawing/2014/main" id="{1F3CD61A-68B3-46E3-A2E4-13E3E7ED67FF}"/>
            </a:ext>
          </a:extLst>
        </xdr:cNvPr>
        <xdr:cNvSpPr/>
      </xdr:nvSpPr>
      <xdr:spPr>
        <a:xfrm>
          <a:off x="11015132" y="3877732"/>
          <a:ext cx="4563533" cy="4174068"/>
        </a:xfrm>
        <a:prstGeom prst="roundRect">
          <a:avLst>
            <a:gd name="adj" fmla="val 2995"/>
          </a:avLst>
        </a:prstGeom>
        <a:solidFill>
          <a:schemeClr val="bg1"/>
        </a:solidFill>
        <a:ln>
          <a:noFill/>
        </a:ln>
        <a:effectLst>
          <a:glow rad="139700">
            <a:schemeClr val="accent1">
              <a:satMod val="175000"/>
              <a:alpha val="40000"/>
            </a:schemeClr>
          </a:glow>
          <a:innerShdw blurRad="63500" dist="50800" dir="27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0</xdr:col>
      <xdr:colOff>220133</xdr:colOff>
      <xdr:row>10</xdr:row>
      <xdr:rowOff>143933</xdr:rowOff>
    </xdr:from>
    <xdr:to>
      <xdr:col>1</xdr:col>
      <xdr:colOff>524933</xdr:colOff>
      <xdr:row>15</xdr:row>
      <xdr:rowOff>127000</xdr:rowOff>
    </xdr:to>
    <xdr:pic>
      <xdr:nvPicPr>
        <xdr:cNvPr id="28" name="Graphic 27" descr="Briefcase with solid fill">
          <a:hlinkClick xmlns:r="http://schemas.openxmlformats.org/officeDocument/2006/relationships" r:id="rId7"/>
          <a:extLst>
            <a:ext uri="{FF2B5EF4-FFF2-40B4-BE49-F238E27FC236}">
              <a16:creationId xmlns:a16="http://schemas.microsoft.com/office/drawing/2014/main" id="{78BC9244-688F-B20B-1FD3-101B37C25CC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20133" y="2006600"/>
          <a:ext cx="914400" cy="914400"/>
        </a:xfrm>
        <a:prstGeom prst="rect">
          <a:avLst/>
        </a:prstGeom>
      </xdr:spPr>
    </xdr:pic>
    <xdr:clientData/>
  </xdr:twoCellAnchor>
  <xdr:twoCellAnchor editAs="oneCell">
    <xdr:from>
      <xdr:col>0</xdr:col>
      <xdr:colOff>228600</xdr:colOff>
      <xdr:row>19</xdr:row>
      <xdr:rowOff>177800</xdr:rowOff>
    </xdr:from>
    <xdr:to>
      <xdr:col>1</xdr:col>
      <xdr:colOff>533400</xdr:colOff>
      <xdr:row>24</xdr:row>
      <xdr:rowOff>160867</xdr:rowOff>
    </xdr:to>
    <xdr:pic>
      <xdr:nvPicPr>
        <xdr:cNvPr id="30" name="Graphic 29" descr="Help with solid fill">
          <a:hlinkClick xmlns:r="http://schemas.openxmlformats.org/officeDocument/2006/relationships" r:id="rId10"/>
          <a:extLst>
            <a:ext uri="{FF2B5EF4-FFF2-40B4-BE49-F238E27FC236}">
              <a16:creationId xmlns:a16="http://schemas.microsoft.com/office/drawing/2014/main" id="{125560C5-1A8E-FF29-612B-0ECCBC2409B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28600" y="3716867"/>
          <a:ext cx="914400" cy="914400"/>
        </a:xfrm>
        <a:prstGeom prst="rect">
          <a:avLst/>
        </a:prstGeom>
      </xdr:spPr>
    </xdr:pic>
    <xdr:clientData/>
  </xdr:twoCellAnchor>
  <xdr:twoCellAnchor>
    <xdr:from>
      <xdr:col>0</xdr:col>
      <xdr:colOff>42333</xdr:colOff>
      <xdr:row>9</xdr:row>
      <xdr:rowOff>0</xdr:rowOff>
    </xdr:from>
    <xdr:to>
      <xdr:col>2</xdr:col>
      <xdr:colOff>143933</xdr:colOff>
      <xdr:row>9</xdr:row>
      <xdr:rowOff>8467</xdr:rowOff>
    </xdr:to>
    <xdr:cxnSp macro="">
      <xdr:nvCxnSpPr>
        <xdr:cNvPr id="32" name="Straight Connector 31">
          <a:extLst>
            <a:ext uri="{FF2B5EF4-FFF2-40B4-BE49-F238E27FC236}">
              <a16:creationId xmlns:a16="http://schemas.microsoft.com/office/drawing/2014/main" id="{0249E827-89A2-1D09-35E1-D82531799109}"/>
            </a:ext>
          </a:extLst>
        </xdr:cNvPr>
        <xdr:cNvCxnSpPr/>
      </xdr:nvCxnSpPr>
      <xdr:spPr>
        <a:xfrm>
          <a:off x="42333" y="1676400"/>
          <a:ext cx="1320800" cy="8467"/>
        </a:xfrm>
        <a:prstGeom prst="line">
          <a:avLst/>
        </a:prstGeom>
        <a:ln w="762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25400</xdr:colOff>
      <xdr:row>18</xdr:row>
      <xdr:rowOff>67733</xdr:rowOff>
    </xdr:from>
    <xdr:to>
      <xdr:col>2</xdr:col>
      <xdr:colOff>127000</xdr:colOff>
      <xdr:row>18</xdr:row>
      <xdr:rowOff>76200</xdr:rowOff>
    </xdr:to>
    <xdr:cxnSp macro="">
      <xdr:nvCxnSpPr>
        <xdr:cNvPr id="35" name="Straight Connector 34">
          <a:extLst>
            <a:ext uri="{FF2B5EF4-FFF2-40B4-BE49-F238E27FC236}">
              <a16:creationId xmlns:a16="http://schemas.microsoft.com/office/drawing/2014/main" id="{7C24E8C4-BCDF-4A32-8307-899B01F278A2}"/>
            </a:ext>
          </a:extLst>
        </xdr:cNvPr>
        <xdr:cNvCxnSpPr/>
      </xdr:nvCxnSpPr>
      <xdr:spPr>
        <a:xfrm>
          <a:off x="25400" y="3420533"/>
          <a:ext cx="1320800" cy="8467"/>
        </a:xfrm>
        <a:prstGeom prst="line">
          <a:avLst/>
        </a:prstGeom>
        <a:ln w="762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67733</xdr:colOff>
      <xdr:row>26</xdr:row>
      <xdr:rowOff>101600</xdr:rowOff>
    </xdr:from>
    <xdr:to>
      <xdr:col>2</xdr:col>
      <xdr:colOff>169333</xdr:colOff>
      <xdr:row>26</xdr:row>
      <xdr:rowOff>110067</xdr:rowOff>
    </xdr:to>
    <xdr:cxnSp macro="">
      <xdr:nvCxnSpPr>
        <xdr:cNvPr id="36" name="Straight Connector 35">
          <a:extLst>
            <a:ext uri="{FF2B5EF4-FFF2-40B4-BE49-F238E27FC236}">
              <a16:creationId xmlns:a16="http://schemas.microsoft.com/office/drawing/2014/main" id="{72BECBA6-BA1C-4299-86C7-A734899A3C56}"/>
            </a:ext>
          </a:extLst>
        </xdr:cNvPr>
        <xdr:cNvCxnSpPr/>
      </xdr:nvCxnSpPr>
      <xdr:spPr>
        <a:xfrm>
          <a:off x="67733" y="4944533"/>
          <a:ext cx="1320800" cy="8467"/>
        </a:xfrm>
        <a:prstGeom prst="line">
          <a:avLst/>
        </a:prstGeom>
        <a:ln w="762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42333</xdr:colOff>
      <xdr:row>34</xdr:row>
      <xdr:rowOff>160866</xdr:rowOff>
    </xdr:from>
    <xdr:to>
      <xdr:col>2</xdr:col>
      <xdr:colOff>143933</xdr:colOff>
      <xdr:row>34</xdr:row>
      <xdr:rowOff>169333</xdr:rowOff>
    </xdr:to>
    <xdr:cxnSp macro="">
      <xdr:nvCxnSpPr>
        <xdr:cNvPr id="37" name="Straight Connector 36">
          <a:extLst>
            <a:ext uri="{FF2B5EF4-FFF2-40B4-BE49-F238E27FC236}">
              <a16:creationId xmlns:a16="http://schemas.microsoft.com/office/drawing/2014/main" id="{33450698-93E1-483B-85EF-7B5E18958C31}"/>
            </a:ext>
          </a:extLst>
        </xdr:cNvPr>
        <xdr:cNvCxnSpPr/>
      </xdr:nvCxnSpPr>
      <xdr:spPr>
        <a:xfrm>
          <a:off x="42333" y="6493933"/>
          <a:ext cx="1320800" cy="8467"/>
        </a:xfrm>
        <a:prstGeom prst="line">
          <a:avLst/>
        </a:prstGeom>
        <a:ln w="762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287866</xdr:colOff>
      <xdr:row>3</xdr:row>
      <xdr:rowOff>177800</xdr:rowOff>
    </xdr:from>
    <xdr:to>
      <xdr:col>7</xdr:col>
      <xdr:colOff>608629</xdr:colOff>
      <xdr:row>17</xdr:row>
      <xdr:rowOff>25401</xdr:rowOff>
    </xdr:to>
    <xdr:sp macro="" textlink="">
      <xdr:nvSpPr>
        <xdr:cNvPr id="38" name="Rectangle: Rounded Corners 37">
          <a:extLst>
            <a:ext uri="{FF2B5EF4-FFF2-40B4-BE49-F238E27FC236}">
              <a16:creationId xmlns:a16="http://schemas.microsoft.com/office/drawing/2014/main" id="{2A50D55C-4884-45B3-8F37-644A2439A51C}"/>
            </a:ext>
          </a:extLst>
        </xdr:cNvPr>
        <xdr:cNvSpPr/>
      </xdr:nvSpPr>
      <xdr:spPr>
        <a:xfrm>
          <a:off x="1507066" y="736600"/>
          <a:ext cx="3368763" cy="2455334"/>
        </a:xfrm>
        <a:prstGeom prst="roundRect">
          <a:avLst>
            <a:gd name="adj" fmla="val 2995"/>
          </a:avLst>
        </a:prstGeom>
        <a:solidFill>
          <a:schemeClr val="bg1"/>
        </a:solidFill>
        <a:ln>
          <a:noFill/>
        </a:ln>
        <a:effectLst>
          <a:glow rad="139700">
            <a:schemeClr val="accent1">
              <a:satMod val="175000"/>
              <a:alpha val="40000"/>
            </a:schemeClr>
          </a:glow>
          <a:innerShdw blurRad="63500" dist="50800" dir="27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186266</xdr:colOff>
      <xdr:row>4</xdr:row>
      <xdr:rowOff>0</xdr:rowOff>
    </xdr:from>
    <xdr:to>
      <xdr:col>13</xdr:col>
      <xdr:colOff>499533</xdr:colOff>
      <xdr:row>17</xdr:row>
      <xdr:rowOff>25400</xdr:rowOff>
    </xdr:to>
    <xdr:sp macro="" textlink="">
      <xdr:nvSpPr>
        <xdr:cNvPr id="39" name="Rectangle: Rounded Corners 38">
          <a:extLst>
            <a:ext uri="{FF2B5EF4-FFF2-40B4-BE49-F238E27FC236}">
              <a16:creationId xmlns:a16="http://schemas.microsoft.com/office/drawing/2014/main" id="{1B4EC772-8B72-4E64-8EF6-2D4C4B9C1DC7}"/>
            </a:ext>
          </a:extLst>
        </xdr:cNvPr>
        <xdr:cNvSpPr/>
      </xdr:nvSpPr>
      <xdr:spPr>
        <a:xfrm>
          <a:off x="5063066" y="745067"/>
          <a:ext cx="3361267" cy="2446866"/>
        </a:xfrm>
        <a:prstGeom prst="roundRect">
          <a:avLst>
            <a:gd name="adj" fmla="val 2995"/>
          </a:avLst>
        </a:prstGeom>
        <a:solidFill>
          <a:schemeClr val="bg1"/>
        </a:solidFill>
        <a:ln>
          <a:noFill/>
        </a:ln>
        <a:effectLst>
          <a:glow rad="139700">
            <a:schemeClr val="accent1">
              <a:satMod val="175000"/>
              <a:alpha val="40000"/>
            </a:schemeClr>
          </a:glow>
          <a:innerShdw blurRad="63500" dist="50800" dir="27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59267</xdr:colOff>
      <xdr:row>4</xdr:row>
      <xdr:rowOff>0</xdr:rowOff>
    </xdr:from>
    <xdr:to>
      <xdr:col>19</xdr:col>
      <xdr:colOff>256652</xdr:colOff>
      <xdr:row>17</xdr:row>
      <xdr:rowOff>42334</xdr:rowOff>
    </xdr:to>
    <xdr:sp macro="" textlink="">
      <xdr:nvSpPr>
        <xdr:cNvPr id="40" name="Rectangle: Rounded Corners 39">
          <a:extLst>
            <a:ext uri="{FF2B5EF4-FFF2-40B4-BE49-F238E27FC236}">
              <a16:creationId xmlns:a16="http://schemas.microsoft.com/office/drawing/2014/main" id="{F68549B1-A0FF-4D42-9D61-3F476B969E8C}"/>
            </a:ext>
          </a:extLst>
        </xdr:cNvPr>
        <xdr:cNvSpPr/>
      </xdr:nvSpPr>
      <xdr:spPr>
        <a:xfrm>
          <a:off x="8593667" y="745067"/>
          <a:ext cx="3245385" cy="2463800"/>
        </a:xfrm>
        <a:prstGeom prst="roundRect">
          <a:avLst>
            <a:gd name="adj" fmla="val 2995"/>
          </a:avLst>
        </a:prstGeom>
        <a:solidFill>
          <a:schemeClr val="bg1"/>
        </a:solidFill>
        <a:ln>
          <a:noFill/>
        </a:ln>
        <a:effectLst>
          <a:glow rad="139700">
            <a:schemeClr val="accent1">
              <a:satMod val="175000"/>
              <a:alpha val="40000"/>
            </a:schemeClr>
          </a:glow>
          <a:innerShdw blurRad="63500" dist="50800" dir="27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19</xdr:col>
      <xdr:colOff>423333</xdr:colOff>
      <xdr:row>4</xdr:row>
      <xdr:rowOff>16932</xdr:rowOff>
    </xdr:from>
    <xdr:to>
      <xdr:col>25</xdr:col>
      <xdr:colOff>296333</xdr:colOff>
      <xdr:row>17</xdr:row>
      <xdr:rowOff>33867</xdr:rowOff>
    </xdr:to>
    <xdr:sp macro="" textlink="">
      <xdr:nvSpPr>
        <xdr:cNvPr id="41" name="Rectangle: Rounded Corners 40">
          <a:extLst>
            <a:ext uri="{FF2B5EF4-FFF2-40B4-BE49-F238E27FC236}">
              <a16:creationId xmlns:a16="http://schemas.microsoft.com/office/drawing/2014/main" id="{84B712AA-49CD-494A-A7CE-0B92FA9FC84B}"/>
            </a:ext>
          </a:extLst>
        </xdr:cNvPr>
        <xdr:cNvSpPr/>
      </xdr:nvSpPr>
      <xdr:spPr>
        <a:xfrm>
          <a:off x="12005733" y="761999"/>
          <a:ext cx="3530600" cy="2438401"/>
        </a:xfrm>
        <a:prstGeom prst="roundRect">
          <a:avLst>
            <a:gd name="adj" fmla="val 2995"/>
          </a:avLst>
        </a:prstGeom>
        <a:solidFill>
          <a:schemeClr val="bg1"/>
        </a:solidFill>
        <a:ln>
          <a:noFill/>
        </a:ln>
        <a:effectLst>
          <a:glow rad="139700">
            <a:schemeClr val="accent1">
              <a:satMod val="175000"/>
              <a:alpha val="40000"/>
            </a:schemeClr>
          </a:glow>
          <a:innerShdw blurRad="63500" dist="50800" dir="27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270933</xdr:colOff>
      <xdr:row>17</xdr:row>
      <xdr:rowOff>169334</xdr:rowOff>
    </xdr:from>
    <xdr:to>
      <xdr:col>25</xdr:col>
      <xdr:colOff>287867</xdr:colOff>
      <xdr:row>19</xdr:row>
      <xdr:rowOff>169333</xdr:rowOff>
    </xdr:to>
    <xdr:sp macro="" textlink="">
      <xdr:nvSpPr>
        <xdr:cNvPr id="42" name="Rectangle: Rounded Corners 41">
          <a:extLst>
            <a:ext uri="{FF2B5EF4-FFF2-40B4-BE49-F238E27FC236}">
              <a16:creationId xmlns:a16="http://schemas.microsoft.com/office/drawing/2014/main" id="{939B35FA-07B9-4E56-9433-7FD64BCDB7A2}"/>
            </a:ext>
          </a:extLst>
        </xdr:cNvPr>
        <xdr:cNvSpPr/>
      </xdr:nvSpPr>
      <xdr:spPr>
        <a:xfrm>
          <a:off x="1490133" y="3335867"/>
          <a:ext cx="14037734" cy="372533"/>
        </a:xfrm>
        <a:prstGeom prst="roundRect">
          <a:avLst>
            <a:gd name="adj" fmla="val 13043"/>
          </a:avLst>
        </a:prstGeom>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b"/>
        <a:lstStyle/>
        <a:p>
          <a:pPr marL="0" indent="0" algn="ctr"/>
          <a:endParaRPr lang="en-US" sz="2800" b="1" cap="none" spc="0">
            <a:ln w="13462">
              <a:solidFill>
                <a:schemeClr val="bg1"/>
              </a:solidFill>
              <a:prstDash val="solid"/>
            </a:ln>
            <a:solidFill>
              <a:srgbClr val="012195"/>
            </a:solidFill>
            <a:effectLst>
              <a:outerShdw blurRad="50800" dist="38100" dir="2700000" algn="tl" rotWithShape="0">
                <a:prstClr val="black">
                  <a:alpha val="40000"/>
                </a:prstClr>
              </a:outerShdw>
            </a:effectLst>
            <a:latin typeface="Arial Black" panose="020B0A04020102020204" pitchFamily="34" charset="0"/>
            <a:ea typeface="+mn-ea"/>
            <a:cs typeface="+mn-cs"/>
          </a:endParaRPr>
        </a:p>
      </xdr:txBody>
    </xdr:sp>
    <xdr:clientData/>
  </xdr:twoCellAnchor>
  <xdr:twoCellAnchor>
    <xdr:from>
      <xdr:col>2</xdr:col>
      <xdr:colOff>322706</xdr:colOff>
      <xdr:row>3</xdr:row>
      <xdr:rowOff>177802</xdr:rowOff>
    </xdr:from>
    <xdr:to>
      <xdr:col>4</xdr:col>
      <xdr:colOff>567268</xdr:colOff>
      <xdr:row>5</xdr:row>
      <xdr:rowOff>118536</xdr:rowOff>
    </xdr:to>
    <xdr:sp macro="" textlink="">
      <xdr:nvSpPr>
        <xdr:cNvPr id="44" name="TextBox 43">
          <a:extLst>
            <a:ext uri="{FF2B5EF4-FFF2-40B4-BE49-F238E27FC236}">
              <a16:creationId xmlns:a16="http://schemas.microsoft.com/office/drawing/2014/main" id="{A5EF586E-5BF5-4082-A009-8DC195D4771D}"/>
            </a:ext>
          </a:extLst>
        </xdr:cNvPr>
        <xdr:cNvSpPr txBox="1"/>
      </xdr:nvSpPr>
      <xdr:spPr>
        <a:xfrm>
          <a:off x="1541906" y="736602"/>
          <a:ext cx="1463762" cy="313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75000"/>
                </a:schemeClr>
              </a:solidFill>
              <a:latin typeface="Arial Black" panose="020B0A04020102020204" pitchFamily="34" charset="0"/>
            </a:rPr>
            <a:t>Emission of CO</a:t>
          </a:r>
          <a:r>
            <a:rPr lang="en-US" sz="800" b="1">
              <a:solidFill>
                <a:schemeClr val="accent6">
                  <a:lumMod val="75000"/>
                </a:schemeClr>
              </a:solidFill>
              <a:latin typeface="Arial Black" panose="020B0A04020102020204" pitchFamily="34" charset="0"/>
            </a:rPr>
            <a:t>2 </a:t>
          </a:r>
          <a:endParaRPr lang="en-US" sz="1100" b="1">
            <a:solidFill>
              <a:schemeClr val="accent6">
                <a:lumMod val="75000"/>
              </a:schemeClr>
            </a:solidFill>
            <a:latin typeface="Arial Black" panose="020B0A04020102020204" pitchFamily="34" charset="0"/>
          </a:endParaRPr>
        </a:p>
      </xdr:txBody>
    </xdr:sp>
    <xdr:clientData/>
  </xdr:twoCellAnchor>
  <xdr:twoCellAnchor>
    <xdr:from>
      <xdr:col>2</xdr:col>
      <xdr:colOff>331171</xdr:colOff>
      <xdr:row>4</xdr:row>
      <xdr:rowOff>177800</xdr:rowOff>
    </xdr:from>
    <xdr:to>
      <xdr:col>8</xdr:col>
      <xdr:colOff>67733</xdr:colOff>
      <xdr:row>17</xdr:row>
      <xdr:rowOff>33867</xdr:rowOff>
    </xdr:to>
    <xdr:graphicFrame macro="">
      <xdr:nvGraphicFramePr>
        <xdr:cNvPr id="53" name="Chart 52">
          <a:extLst>
            <a:ext uri="{FF2B5EF4-FFF2-40B4-BE49-F238E27FC236}">
              <a16:creationId xmlns:a16="http://schemas.microsoft.com/office/drawing/2014/main" id="{164F102E-7A2B-40ED-A5FC-3F74D75FC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76200</xdr:colOff>
      <xdr:row>5</xdr:row>
      <xdr:rowOff>8467</xdr:rowOff>
    </xdr:from>
    <xdr:to>
      <xdr:col>13</xdr:col>
      <xdr:colOff>533400</xdr:colOff>
      <xdr:row>16</xdr:row>
      <xdr:rowOff>160865</xdr:rowOff>
    </xdr:to>
    <xdr:graphicFrame macro="">
      <xdr:nvGraphicFramePr>
        <xdr:cNvPr id="55" name="Chart 54">
          <a:extLst>
            <a:ext uri="{FF2B5EF4-FFF2-40B4-BE49-F238E27FC236}">
              <a16:creationId xmlns:a16="http://schemas.microsoft.com/office/drawing/2014/main" id="{62DFA3AB-AC57-4D1D-829A-53F132376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195705</xdr:colOff>
      <xdr:row>4</xdr:row>
      <xdr:rowOff>2</xdr:rowOff>
    </xdr:from>
    <xdr:to>
      <xdr:col>13</xdr:col>
      <xdr:colOff>414866</xdr:colOff>
      <xdr:row>5</xdr:row>
      <xdr:rowOff>127003</xdr:rowOff>
    </xdr:to>
    <xdr:sp macro="" textlink="">
      <xdr:nvSpPr>
        <xdr:cNvPr id="56" name="TextBox 55">
          <a:extLst>
            <a:ext uri="{FF2B5EF4-FFF2-40B4-BE49-F238E27FC236}">
              <a16:creationId xmlns:a16="http://schemas.microsoft.com/office/drawing/2014/main" id="{927E1114-C7A3-4F7A-9460-7BDF1F37C3BC}"/>
            </a:ext>
          </a:extLst>
        </xdr:cNvPr>
        <xdr:cNvSpPr txBox="1"/>
      </xdr:nvSpPr>
      <xdr:spPr>
        <a:xfrm>
          <a:off x="5072505" y="745069"/>
          <a:ext cx="3267161" cy="313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75000"/>
                </a:schemeClr>
              </a:solidFill>
              <a:latin typeface="Arial Black" panose="020B0A04020102020204" pitchFamily="34" charset="0"/>
            </a:rPr>
            <a:t>GDP per Capita (contribution per region)</a:t>
          </a:r>
        </a:p>
      </xdr:txBody>
    </xdr:sp>
    <xdr:clientData/>
  </xdr:twoCellAnchor>
  <xdr:twoCellAnchor editAs="oneCell">
    <xdr:from>
      <xdr:col>2</xdr:col>
      <xdr:colOff>338667</xdr:colOff>
      <xdr:row>17</xdr:row>
      <xdr:rowOff>160868</xdr:rowOff>
    </xdr:from>
    <xdr:to>
      <xdr:col>25</xdr:col>
      <xdr:colOff>237067</xdr:colOff>
      <xdr:row>19</xdr:row>
      <xdr:rowOff>169334</xdr:rowOff>
    </xdr:to>
    <mc:AlternateContent xmlns:mc="http://schemas.openxmlformats.org/markup-compatibility/2006" xmlns:a14="http://schemas.microsoft.com/office/drawing/2010/main">
      <mc:Choice Requires="a14">
        <xdr:graphicFrame macro="">
          <xdr:nvGraphicFramePr>
            <xdr:cNvPr id="57" name="year 1">
              <a:extLst>
                <a:ext uri="{FF2B5EF4-FFF2-40B4-BE49-F238E27FC236}">
                  <a16:creationId xmlns:a16="http://schemas.microsoft.com/office/drawing/2014/main" id="{483FDFAC-75BB-4E3A-B2AA-33C1FB0BABF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557867" y="3327401"/>
              <a:ext cx="13919200" cy="38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440267</xdr:colOff>
      <xdr:row>5</xdr:row>
      <xdr:rowOff>1</xdr:rowOff>
    </xdr:from>
    <xdr:to>
      <xdr:col>19</xdr:col>
      <xdr:colOff>296334</xdr:colOff>
      <xdr:row>16</xdr:row>
      <xdr:rowOff>8467</xdr:rowOff>
    </xdr:to>
    <xdr:graphicFrame macro="">
      <xdr:nvGraphicFramePr>
        <xdr:cNvPr id="61" name="Chart 60">
          <a:extLst>
            <a:ext uri="{FF2B5EF4-FFF2-40B4-BE49-F238E27FC236}">
              <a16:creationId xmlns:a16="http://schemas.microsoft.com/office/drawing/2014/main" id="{3FA12A79-3D3C-4D8E-9DB0-4FF66B119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43306</xdr:colOff>
      <xdr:row>4</xdr:row>
      <xdr:rowOff>2</xdr:rowOff>
    </xdr:from>
    <xdr:to>
      <xdr:col>19</xdr:col>
      <xdr:colOff>101600</xdr:colOff>
      <xdr:row>5</xdr:row>
      <xdr:rowOff>127003</xdr:rowOff>
    </xdr:to>
    <xdr:sp macro="" textlink="">
      <xdr:nvSpPr>
        <xdr:cNvPr id="62" name="TextBox 61">
          <a:extLst>
            <a:ext uri="{FF2B5EF4-FFF2-40B4-BE49-F238E27FC236}">
              <a16:creationId xmlns:a16="http://schemas.microsoft.com/office/drawing/2014/main" id="{2AF78971-B9DA-4DBD-8BCC-A1828B0EB5D7}"/>
            </a:ext>
          </a:extLst>
        </xdr:cNvPr>
        <xdr:cNvSpPr txBox="1"/>
      </xdr:nvSpPr>
      <xdr:spPr>
        <a:xfrm>
          <a:off x="8577706" y="745069"/>
          <a:ext cx="3106294" cy="313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75000"/>
                </a:schemeClr>
              </a:solidFill>
              <a:latin typeface="Arial Black" panose="020B0A04020102020204" pitchFamily="34" charset="0"/>
            </a:rPr>
            <a:t>FDI </a:t>
          </a:r>
          <a:r>
            <a:rPr lang="en-US" sz="1100" b="1" baseline="0">
              <a:solidFill>
                <a:schemeClr val="accent6">
                  <a:lumMod val="75000"/>
                </a:schemeClr>
              </a:solidFill>
              <a:latin typeface="Arial Black" panose="020B0A04020102020204" pitchFamily="34" charset="0"/>
            </a:rPr>
            <a:t>(million US$)</a:t>
          </a:r>
          <a:endParaRPr lang="en-US" sz="1100" b="1">
            <a:solidFill>
              <a:schemeClr val="accent6">
                <a:lumMod val="75000"/>
              </a:schemeClr>
            </a:solidFill>
            <a:latin typeface="Arial Black" panose="020B0A04020102020204" pitchFamily="34" charset="0"/>
          </a:endParaRPr>
        </a:p>
      </xdr:txBody>
    </xdr:sp>
    <xdr:clientData/>
  </xdr:twoCellAnchor>
  <xdr:twoCellAnchor>
    <xdr:from>
      <xdr:col>19</xdr:col>
      <xdr:colOff>457200</xdr:colOff>
      <xdr:row>5</xdr:row>
      <xdr:rowOff>50800</xdr:rowOff>
    </xdr:from>
    <xdr:to>
      <xdr:col>25</xdr:col>
      <xdr:colOff>237066</xdr:colOff>
      <xdr:row>16</xdr:row>
      <xdr:rowOff>127000</xdr:rowOff>
    </xdr:to>
    <xdr:graphicFrame macro="">
      <xdr:nvGraphicFramePr>
        <xdr:cNvPr id="3" name="Chart 2">
          <a:extLst>
            <a:ext uri="{FF2B5EF4-FFF2-40B4-BE49-F238E27FC236}">
              <a16:creationId xmlns:a16="http://schemas.microsoft.com/office/drawing/2014/main" id="{0D58B469-9A24-46B5-ACD6-5AA608543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19</xdr:col>
      <xdr:colOff>508973</xdr:colOff>
      <xdr:row>4</xdr:row>
      <xdr:rowOff>16935</xdr:rowOff>
    </xdr:from>
    <xdr:to>
      <xdr:col>24</xdr:col>
      <xdr:colOff>567267</xdr:colOff>
      <xdr:row>5</xdr:row>
      <xdr:rowOff>143936</xdr:rowOff>
    </xdr:to>
    <xdr:sp macro="" textlink="">
      <xdr:nvSpPr>
        <xdr:cNvPr id="4" name="TextBox 3">
          <a:extLst>
            <a:ext uri="{FF2B5EF4-FFF2-40B4-BE49-F238E27FC236}">
              <a16:creationId xmlns:a16="http://schemas.microsoft.com/office/drawing/2014/main" id="{C32F1C33-FD56-40A4-BB0E-201B88433B36}"/>
            </a:ext>
          </a:extLst>
        </xdr:cNvPr>
        <xdr:cNvSpPr txBox="1"/>
      </xdr:nvSpPr>
      <xdr:spPr>
        <a:xfrm>
          <a:off x="12091373" y="762002"/>
          <a:ext cx="3106294" cy="313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75000"/>
                </a:schemeClr>
              </a:solidFill>
              <a:latin typeface="Arial Black" panose="020B0A04020102020204" pitchFamily="34" charset="0"/>
            </a:rPr>
            <a:t>Trade (% of GDP)</a:t>
          </a:r>
        </a:p>
      </xdr:txBody>
    </xdr:sp>
    <xdr:clientData/>
  </xdr:twoCellAnchor>
  <xdr:twoCellAnchor>
    <xdr:from>
      <xdr:col>18</xdr:col>
      <xdr:colOff>118534</xdr:colOff>
      <xdr:row>23</xdr:row>
      <xdr:rowOff>67733</xdr:rowOff>
    </xdr:from>
    <xdr:to>
      <xdr:col>25</xdr:col>
      <xdr:colOff>194734</xdr:colOff>
      <xdr:row>42</xdr:row>
      <xdr:rowOff>76200</xdr:rowOff>
    </xdr:to>
    <xdr:graphicFrame macro="">
      <xdr:nvGraphicFramePr>
        <xdr:cNvPr id="5" name="Chart 4">
          <a:extLst>
            <a:ext uri="{FF2B5EF4-FFF2-40B4-BE49-F238E27FC236}">
              <a16:creationId xmlns:a16="http://schemas.microsoft.com/office/drawing/2014/main" id="{5109AF69-01DD-4182-9C0F-F8693084B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18</xdr:col>
      <xdr:colOff>228601</xdr:colOff>
      <xdr:row>21</xdr:row>
      <xdr:rowOff>76200</xdr:rowOff>
    </xdr:from>
    <xdr:to>
      <xdr:col>24</xdr:col>
      <xdr:colOff>101601</xdr:colOff>
      <xdr:row>23</xdr:row>
      <xdr:rowOff>16934</xdr:rowOff>
    </xdr:to>
    <xdr:sp macro="" textlink="">
      <xdr:nvSpPr>
        <xdr:cNvPr id="6" name="TextBox 5">
          <a:extLst>
            <a:ext uri="{FF2B5EF4-FFF2-40B4-BE49-F238E27FC236}">
              <a16:creationId xmlns:a16="http://schemas.microsoft.com/office/drawing/2014/main" id="{F192C7F1-3F1B-4CB0-A8CA-D5C6BF6D4FCC}"/>
            </a:ext>
          </a:extLst>
        </xdr:cNvPr>
        <xdr:cNvSpPr txBox="1"/>
      </xdr:nvSpPr>
      <xdr:spPr>
        <a:xfrm>
          <a:off x="11201401" y="3987800"/>
          <a:ext cx="3530600" cy="3132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75000"/>
                </a:schemeClr>
              </a:solidFill>
              <a:latin typeface="Arial Black" panose="020B0A04020102020204" pitchFamily="34" charset="0"/>
            </a:rPr>
            <a:t>Urbanization &amp; Emission relationship</a:t>
          </a:r>
        </a:p>
      </xdr:txBody>
    </xdr:sp>
    <xdr:clientData/>
  </xdr:twoCellAnchor>
  <xdr:twoCellAnchor editAs="oneCell">
    <xdr:from>
      <xdr:col>0</xdr:col>
      <xdr:colOff>228600</xdr:colOff>
      <xdr:row>36</xdr:row>
      <xdr:rowOff>33866</xdr:rowOff>
    </xdr:from>
    <xdr:to>
      <xdr:col>1</xdr:col>
      <xdr:colOff>533400</xdr:colOff>
      <xdr:row>41</xdr:row>
      <xdr:rowOff>16933</xdr:rowOff>
    </xdr:to>
    <xdr:pic>
      <xdr:nvPicPr>
        <xdr:cNvPr id="8" name="Graphic 7" descr="Research with solid fill">
          <a:hlinkClick xmlns:r="http://schemas.openxmlformats.org/officeDocument/2006/relationships" r:id="rId4"/>
          <a:extLst>
            <a:ext uri="{FF2B5EF4-FFF2-40B4-BE49-F238E27FC236}">
              <a16:creationId xmlns:a16="http://schemas.microsoft.com/office/drawing/2014/main" id="{949B72B7-241A-DBC4-59CA-0126CBD066B2}"/>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28600" y="6739466"/>
          <a:ext cx="914400" cy="914400"/>
        </a:xfrm>
        <a:prstGeom prst="rect">
          <a:avLst/>
        </a:prstGeom>
      </xdr:spPr>
    </xdr:pic>
    <xdr:clientData/>
  </xdr:twoCellAnchor>
  <xdr:twoCellAnchor editAs="oneCell">
    <xdr:from>
      <xdr:col>0</xdr:col>
      <xdr:colOff>209267</xdr:colOff>
      <xdr:row>27</xdr:row>
      <xdr:rowOff>124600</xdr:rowOff>
    </xdr:from>
    <xdr:to>
      <xdr:col>1</xdr:col>
      <xdr:colOff>514067</xdr:colOff>
      <xdr:row>32</xdr:row>
      <xdr:rowOff>107667</xdr:rowOff>
    </xdr:to>
    <xdr:pic>
      <xdr:nvPicPr>
        <xdr:cNvPr id="10" name="Graphic 9" descr="Database with solid fill">
          <a:hlinkClick xmlns:r="http://schemas.openxmlformats.org/officeDocument/2006/relationships" r:id="rId20"/>
          <a:extLst>
            <a:ext uri="{FF2B5EF4-FFF2-40B4-BE49-F238E27FC236}">
              <a16:creationId xmlns:a16="http://schemas.microsoft.com/office/drawing/2014/main" id="{7CA91244-1827-3E1A-2922-6588C17E6C8F}"/>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09267" y="51538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jects &amp; Programs" refreshedDate="45587.833773726852" createdVersion="8" refreshedVersion="8" minRefreshableVersion="3" recordCount="900" xr:uid="{EEA847A8-5AF5-4840-AEE6-BC5EDAB0E681}">
  <cacheSource type="worksheet">
    <worksheetSource ref="A1:J901" sheet="Data"/>
  </cacheSource>
  <cacheFields count="10">
    <cacheField name="Country Name" numFmtId="0">
      <sharedItems count="49">
        <s v="Angola"/>
        <s v="Benin"/>
        <s v="Botswana"/>
        <s v="Burkina Faso"/>
        <s v="Burundi"/>
        <s v="Cabo Verde"/>
        <s v="Cameroon"/>
        <s v="Central African Republic"/>
        <s v="Chad"/>
        <s v="Comoros"/>
        <s v="Congo, Dem. Rep."/>
        <s v="Congo, Rep."/>
        <s v="Cote d'Ivoire"/>
        <s v="Equatorial Guinea"/>
        <s v="Eswatini"/>
        <s v="Ethiopia"/>
        <s v="Gabon"/>
        <s v="Gambia, The"/>
        <s v="Ghana"/>
        <s v="Guinea"/>
        <s v="Guinea-Bissau"/>
        <s v="Kenya"/>
        <s v="Lesotho"/>
        <s v="Madagascar"/>
        <s v="Mali"/>
        <s v="Mauritania"/>
        <s v="Mauritius"/>
        <s v="Mozambique"/>
        <s v="Namibia"/>
        <s v="Niger"/>
        <s v="Nigeria"/>
        <s v="Rwanda"/>
        <s v="Sao Tome and Principe"/>
        <s v="Senegal"/>
        <s v="Seychelles"/>
        <s v="Sierra Leone"/>
        <s v="Somalia"/>
        <s v="South Africa"/>
        <s v="South Sudan"/>
        <s v="Sudan"/>
        <s v="Tanzania"/>
        <s v="Togo"/>
        <s v="Uganda"/>
        <s v="Zambia"/>
        <s v="Zimbabwe"/>
        <s v="West_Africa" f="1"/>
        <s v="East_Africa" f="1"/>
        <s v="South_Africa" f="1"/>
        <s v="Central_Africa" f="1"/>
      </sharedItems>
    </cacheField>
    <cacheField name="Country Code" numFmtId="49">
      <sharedItems/>
    </cacheField>
    <cacheField name="year" numFmtId="0">
      <sharedItems containsSemiMixedTypes="0" containsString="0" containsNumber="1" containsInteger="1" minValue="2004" maxValue="2023" count="20">
        <n v="2004"/>
        <n v="2005"/>
        <n v="2006"/>
        <n v="2007"/>
        <n v="2008"/>
        <n v="2009"/>
        <n v="2010"/>
        <n v="2011"/>
        <n v="2012"/>
        <n v="2013"/>
        <n v="2014"/>
        <n v="2015"/>
        <n v="2016"/>
        <n v="2017"/>
        <n v="2018"/>
        <n v="2019"/>
        <n v="2020"/>
        <n v="2021"/>
        <n v="2022"/>
        <n v="2023"/>
      </sharedItems>
    </cacheField>
    <cacheField name="urbanization" numFmtId="0">
      <sharedItems containsSemiMixedTypes="0" containsString="0" containsNumber="1" minValue="9.1389999999999993" maxValue="91.028999999999996" count="893">
        <n v="54.826999999999998"/>
        <n v="56"/>
        <n v="56.764000000000003"/>
        <n v="57.524000000000001"/>
        <n v="58.281999999999996"/>
        <n v="59.033999999999999"/>
        <n v="59.783000000000001"/>
        <n v="60.527999999999999"/>
        <n v="61.268000000000001"/>
        <n v="62.002000000000002"/>
        <n v="62.731000000000002"/>
        <n v="63.445999999999998"/>
        <n v="64.149000000000001"/>
        <n v="64.838999999999999"/>
        <n v="65.513999999999996"/>
        <n v="66.177000000000007"/>
        <n v="66.825000000000003"/>
        <n v="67.459999999999994"/>
        <n v="68.081000000000003"/>
        <n v="68.688000000000002"/>
        <n v="40.039000000000001"/>
        <n v="40.542999999999999"/>
        <n v="41.048999999999999"/>
        <n v="41.558"/>
        <n v="42.069000000000003"/>
        <n v="42.58"/>
        <n v="43.093000000000004"/>
        <n v="43.607999999999997"/>
        <n v="44.125"/>
        <n v="44.642000000000003"/>
        <n v="45.165999999999997"/>
        <n v="45.695"/>
        <n v="46.228999999999999"/>
        <n v="46.768000000000001"/>
        <n v="47.311999999999998"/>
        <n v="47.860999999999997"/>
        <n v="48.414999999999999"/>
        <n v="48.972000000000001"/>
        <n v="49.533999999999999"/>
        <n v="50.1"/>
        <n v="55.488"/>
        <n v="55.944000000000003"/>
        <n v="56.4"/>
        <n v="57.927999999999997"/>
        <n v="59.444000000000003"/>
        <n v="60.936999999999998"/>
        <n v="62.411999999999999"/>
        <n v="63.865000000000002"/>
        <n v="64.768000000000001"/>
        <n v="65.572000000000003"/>
        <n v="66.367999999999995"/>
        <n v="67.155000000000001"/>
        <n v="67.933000000000007"/>
        <n v="68.7"/>
        <n v="69.445999999999998"/>
        <n v="70.171999999999997"/>
        <n v="70.876999999999995"/>
        <n v="71.56"/>
        <n v="72.224000000000004"/>
        <n v="72.867000000000004"/>
        <n v="20.757000000000001"/>
        <n v="21.536999999999999"/>
        <n v="22.338999999999999"/>
        <n v="22.995999999999999"/>
        <n v="23.533999999999999"/>
        <n v="24.079000000000001"/>
        <n v="24.632999999999999"/>
        <n v="25.196000000000002"/>
        <n v="25.766999999999999"/>
        <n v="26.346"/>
        <n v="26.934000000000001"/>
        <n v="27.53"/>
        <n v="28.134"/>
        <n v="28.742999999999999"/>
        <n v="29.358000000000001"/>
        <n v="29.98"/>
        <n v="30.606999999999999"/>
        <n v="31.24"/>
        <n v="31.876999999999999"/>
        <n v="32.520000000000003"/>
        <n v="9.1389999999999993"/>
        <n v="9.375"/>
        <n v="9.6170000000000009"/>
        <n v="9.8640000000000008"/>
        <n v="10.118"/>
        <n v="10.375999999999999"/>
        <n v="10.641999999999999"/>
        <n v="10.914999999999999"/>
        <n v="11.194000000000001"/>
        <n v="11.481999999999999"/>
        <n v="11.776"/>
        <n v="12.077999999999999"/>
        <n v="12.388"/>
        <n v="12.706"/>
        <n v="13.032"/>
        <n v="13.366"/>
        <n v="13.708"/>
        <n v="14.058"/>
        <n v="14.417"/>
        <n v="14.784000000000001"/>
        <n v="56.845999999999997"/>
        <n v="57.689"/>
        <n v="58.529000000000003"/>
        <n v="59.363"/>
        <n v="60.194000000000003"/>
        <n v="61.015999999999998"/>
        <n v="61.820999999999998"/>
        <n v="62.322000000000003"/>
        <n v="62.820999999999998"/>
        <n v="63.317"/>
        <n v="63.81"/>
        <n v="64.3"/>
        <n v="64.784000000000006"/>
        <n v="65.260999999999996"/>
        <n v="65.731999999999999"/>
        <n v="66.194999999999993"/>
        <n v="66.652000000000001"/>
        <n v="67.102000000000004"/>
        <n v="67.545000000000002"/>
        <n v="67.981999999999999"/>
        <n v="47.94"/>
        <n v="48.540999999999997"/>
        <n v="49.143000000000001"/>
        <n v="49.746000000000002"/>
        <n v="50.35"/>
        <n v="50.954000000000001"/>
        <n v="51.558999999999997"/>
        <n v="52.164000000000001"/>
        <n v="52.768999999999998"/>
        <n v="53.372999999999998"/>
        <n v="53.975999999999999"/>
        <n v="54.578000000000003"/>
        <n v="55.179000000000002"/>
        <n v="55.777000000000001"/>
        <n v="56.374000000000002"/>
        <n v="56.968000000000004"/>
        <n v="57.56"/>
        <n v="58.148000000000003"/>
        <n v="58.732999999999997"/>
        <n v="59.314999999999998"/>
        <n v="37.966000000000001"/>
        <n v="38.069000000000003"/>
        <n v="38.192999999999998"/>
        <n v="38.338999999999999"/>
        <n v="38.506"/>
        <n v="38.694000000000003"/>
        <n v="38.904000000000003"/>
        <n v="39.134999999999998"/>
        <n v="39.387999999999998"/>
        <n v="39.662999999999997"/>
        <n v="39.959000000000003"/>
        <n v="40.277000000000001"/>
        <n v="40.618000000000002"/>
        <n v="40.98"/>
        <n v="41.363999999999997"/>
        <n v="41.77"/>
        <n v="42.198"/>
        <n v="42.648000000000003"/>
        <n v="43.12"/>
        <n v="43.613999999999997"/>
        <n v="21.768000000000001"/>
        <n v="21.800999999999998"/>
        <n v="21.834"/>
        <n v="21.867999999999999"/>
        <n v="21.901"/>
        <n v="21.934000000000001"/>
        <n v="21.984999999999999"/>
        <n v="22.053999999999998"/>
        <n v="22.141999999999999"/>
        <n v="22.248000000000001"/>
        <n v="22.372"/>
        <n v="22.515000000000001"/>
        <n v="22.677"/>
        <n v="22.858000000000001"/>
        <n v="23.059000000000001"/>
        <n v="23.279"/>
        <n v="23.52"/>
        <n v="23.780999999999999"/>
        <n v="24.062999999999999"/>
        <n v="24.366"/>
        <n v="27.902999999999999"/>
        <n v="27.875"/>
        <n v="27.863"/>
        <n v="27.867000000000001"/>
        <n v="27.885999999999999"/>
        <n v="27.920999999999999"/>
        <n v="27.972999999999999"/>
        <n v="28.04"/>
        <n v="28.123000000000001"/>
        <n v="28.222999999999999"/>
        <n v="28.338000000000001"/>
        <n v="28.47"/>
        <n v="28.619"/>
        <n v="28.783999999999999"/>
        <n v="28.965"/>
        <n v="29.164000000000001"/>
        <n v="29.38"/>
        <n v="29.613"/>
        <n v="29.864000000000001"/>
        <n v="30.132000000000001"/>
        <n v="37"/>
        <n v="37.481000000000002"/>
        <n v="37.970999999999997"/>
        <n v="38.47"/>
        <n v="38.975999999999999"/>
        <n v="39.491"/>
        <n v="40.012999999999998"/>
        <n v="40.543999999999997"/>
        <n v="41.082000000000001"/>
        <n v="41.627000000000002"/>
        <n v="42.18"/>
        <n v="42.74"/>
        <n v="43.307000000000002"/>
        <n v="43.88"/>
        <n v="44.46"/>
        <n v="45.045999999999999"/>
        <n v="45.637999999999998"/>
        <n v="46.234999999999999"/>
        <n v="46.837000000000003"/>
        <n v="47.444000000000003"/>
        <n v="60.533000000000001"/>
        <n v="60.988"/>
        <n v="61.441000000000003"/>
        <n v="61.893000000000001"/>
        <n v="62.345999999999997"/>
        <n v="62.8"/>
        <n v="63.256"/>
        <n v="63.712000000000003"/>
        <n v="64.168999999999997"/>
        <n v="64.626999999999995"/>
        <n v="65.084999999999994"/>
        <n v="65.543000000000006"/>
        <n v="66.001000000000005"/>
        <n v="66.459000000000003"/>
        <n v="66.915999999999997"/>
        <n v="67.373000000000005"/>
        <n v="67.828999999999994"/>
        <n v="68.283000000000001"/>
        <n v="68.736000000000004"/>
        <n v="69.188000000000002"/>
        <n v="44.817"/>
        <n v="45.234000000000002"/>
        <n v="45.652000000000001"/>
        <n v="46.070999999999998"/>
        <n v="46.491"/>
        <n v="46.91"/>
        <n v="47.33"/>
        <n v="47.750999999999998"/>
        <n v="48.171999999999997"/>
        <n v="48.593000000000004"/>
        <n v="49.014000000000003"/>
        <n v="49.444000000000003"/>
        <n v="49.881"/>
        <n v="50.326000000000001"/>
        <n v="50.779000000000003"/>
        <n v="51.238999999999997"/>
        <n v="51.706000000000003"/>
        <n v="52.18"/>
        <n v="52.661000000000001"/>
        <n v="53.149000000000001"/>
        <n v="56.033000000000001"/>
        <n v="57.74"/>
        <n v="59.430999999999997"/>
        <n v="61.1"/>
        <n v="62.744999999999997"/>
        <n v="64.358000000000004"/>
        <n v="65.94"/>
        <n v="67.488"/>
        <n v="69"/>
        <n v="69.543999999999997"/>
        <n v="70.082999999999998"/>
        <n v="70.616"/>
        <n v="71.138000000000005"/>
        <n v="71.646000000000001"/>
        <n v="72.143000000000001"/>
        <n v="72.626999999999995"/>
        <n v="73.099999999999994"/>
        <n v="73.561000000000007"/>
        <n v="74.010000000000005"/>
        <n v="74.447999999999993"/>
        <n v="22.166"/>
        <n v="22.038"/>
        <n v="21.91"/>
        <n v="21.829000000000001"/>
        <n v="22.045000000000002"/>
        <n v="22.262"/>
        <n v="22.48"/>
        <n v="22.7"/>
        <n v="22.849"/>
        <n v="22.998999999999999"/>
        <n v="23.149000000000001"/>
        <n v="23.3"/>
        <n v="23.459"/>
        <n v="23.625"/>
        <n v="23.798999999999999"/>
        <n v="23.981000000000002"/>
        <n v="24.170999999999999"/>
        <n v="24.369"/>
        <n v="24.576000000000001"/>
        <n v="24.79"/>
        <n v="15.504"/>
        <n v="15.7"/>
        <n v="15.898999999999999"/>
        <n v="16.116"/>
        <n v="16.510000000000002"/>
        <n v="16.91"/>
        <n v="17.318999999999999"/>
        <n v="17.734999999999999"/>
        <n v="18.16"/>
        <n v="18.574999999999999"/>
        <n v="18.998000000000001"/>
        <n v="19.428000000000001"/>
        <n v="19.866"/>
        <n v="20.309999999999999"/>
        <n v="20.763000000000002"/>
        <n v="21.225000000000001"/>
        <n v="21.695"/>
        <n v="22.173999999999999"/>
        <n v="22.661000000000001"/>
        <n v="23.157"/>
        <n v="81.778000000000006"/>
        <n v="82.451999999999998"/>
        <n v="83.106999999999999"/>
        <n v="83.742000000000004"/>
        <n v="84.358999999999995"/>
        <n v="84.954999999999998"/>
        <n v="85.533000000000001"/>
        <n v="86.091999999999999"/>
        <n v="86.634"/>
        <n v="87.156000000000006"/>
        <n v="87.650999999999996"/>
        <n v="88.117999999999995"/>
        <n v="88.558999999999997"/>
        <n v="88.975999999999999"/>
        <n v="89.37"/>
        <n v="89.741"/>
        <n v="90.091999999999999"/>
        <n v="90.423000000000002"/>
        <n v="90.734999999999999"/>
        <n v="91.028999999999996"/>
        <n v="51.287999999999997"/>
        <n v="52.02"/>
        <n v="52.750999999999998"/>
        <n v="53.481000000000002"/>
        <n v="54.210999999999999"/>
        <n v="54.936999999999998"/>
        <n v="55.661999999999999"/>
        <n v="56.384"/>
        <n v="57.104999999999997"/>
        <n v="57.82"/>
        <n v="58.527999999999999"/>
        <n v="59.228000000000002"/>
        <n v="59.917999999999999"/>
        <n v="60.598999999999997"/>
        <n v="61.27"/>
        <n v="61.930999999999997"/>
        <n v="62.582000000000001"/>
        <n v="63.222000000000001"/>
        <n v="63.851999999999997"/>
        <n v="64.471999999999994"/>
        <n v="46.63"/>
        <n v="47.308"/>
        <n v="47.988"/>
        <n v="48.668999999999997"/>
        <n v="49.350999999999999"/>
        <n v="50.030999999999999"/>
        <n v="50.713000000000001"/>
        <n v="51.393999999999998"/>
        <n v="52.073"/>
        <n v="52.747999999999998"/>
        <n v="53.418999999999997"/>
        <n v="54.085999999999999"/>
        <n v="54.749000000000002"/>
        <n v="55.406999999999996"/>
        <n v="56.06"/>
        <n v="56.707000000000001"/>
        <n v="57.348999999999997"/>
        <n v="57.984999999999999"/>
        <n v="58.615000000000002"/>
        <n v="59.238"/>
        <n v="31.977"/>
        <n v="32.256999999999998"/>
        <n v="32.539000000000001"/>
        <n v="32.822000000000003"/>
        <n v="33.106000000000002"/>
        <n v="33.390999999999998"/>
        <n v="33.677999999999997"/>
        <n v="33.966000000000001"/>
        <n v="34.255000000000003"/>
        <n v="34.545000000000002"/>
        <n v="34.835999999999999"/>
        <n v="35.140999999999998"/>
        <n v="35.46"/>
        <n v="35.792999999999999"/>
        <n v="36.14"/>
        <n v="36.5"/>
        <n v="36.875"/>
        <n v="37.264000000000003"/>
        <n v="37.667999999999999"/>
        <n v="38.085000000000001"/>
        <n v="37.771999999999998"/>
        <n v="38.156999999999996"/>
        <n v="38.545000000000002"/>
        <n v="38.933999999999997"/>
        <n v="39.325000000000003"/>
        <n v="39.716000000000001"/>
        <n v="40.110999999999997"/>
        <n v="40.508000000000003"/>
        <n v="40.908000000000001"/>
        <n v="41.31"/>
        <n v="41.715000000000003"/>
        <n v="42.122999999999998"/>
        <n v="42.533000000000001"/>
        <n v="42.945"/>
        <n v="43.36"/>
        <n v="43.777000000000001"/>
        <n v="44.195999999999998"/>
        <n v="44.616999999999997"/>
        <n v="45.040999999999997"/>
        <n v="45.466000000000001"/>
        <n v="21.31"/>
        <n v="21.675000000000001"/>
        <n v="22.42"/>
        <n v="22.8"/>
        <n v="23.183"/>
        <n v="23.571000000000002"/>
        <n v="23.969000000000001"/>
        <n v="24.376000000000001"/>
        <n v="24.794"/>
        <n v="25.221"/>
        <n v="25.658000000000001"/>
        <n v="26.105"/>
        <n v="26.562000000000001"/>
        <n v="27.03"/>
        <n v="27.507000000000001"/>
        <n v="27.995000000000001"/>
        <n v="28.492999999999999"/>
        <n v="29.001999999999999"/>
        <n v="29.52"/>
        <n v="21.689"/>
        <n v="22.248999999999999"/>
        <n v="22.82"/>
        <n v="23.303999999999998"/>
        <n v="23.795999999999999"/>
        <n v="24.292999999999999"/>
        <n v="24.797999999999998"/>
        <n v="25.31"/>
        <n v="25.704000000000001"/>
        <n v="26.100999999999999"/>
        <n v="26.501999999999999"/>
        <n v="26.908000000000001"/>
        <n v="27.317"/>
        <n v="27.73"/>
        <n v="28.152999999999999"/>
        <n v="28.585000000000001"/>
        <n v="29.027999999999999"/>
        <n v="29.48"/>
        <n v="29.943000000000001"/>
        <n v="30.414999999999999"/>
        <n v="28.210999999999999"/>
        <n v="28.814"/>
        <n v="29.425000000000001"/>
        <n v="30.042999999999999"/>
        <n v="30.67"/>
        <n v="31.300999999999998"/>
        <n v="31.937999999999999"/>
        <n v="32.58"/>
        <n v="33.226999999999997"/>
        <n v="33.878"/>
        <n v="34.533999999999999"/>
        <n v="35.192999999999998"/>
        <n v="35.856000000000002"/>
        <n v="36.521999999999998"/>
        <n v="37.191000000000003"/>
        <n v="37.860999999999997"/>
        <n v="38.533999999999999"/>
        <n v="39.207000000000001"/>
        <n v="39.881999999999998"/>
        <n v="40.555999999999997"/>
        <n v="31.3"/>
        <n v="32.06"/>
        <n v="32.832000000000001"/>
        <n v="33.612000000000002"/>
        <n v="34.402999999999999"/>
        <n v="35.200000000000003"/>
        <n v="35.999000000000002"/>
        <n v="36.798999999999999"/>
        <n v="37.598999999999997"/>
        <n v="38.398000000000003"/>
        <n v="39.195999999999998"/>
        <n v="39.991"/>
        <n v="40.783000000000001"/>
        <n v="41.572000000000003"/>
        <n v="42.356000000000002"/>
        <n v="43.136000000000003"/>
        <n v="43.908999999999999"/>
        <n v="44.677"/>
        <n v="45.436999999999998"/>
        <n v="46.189"/>
        <n v="41.228999999999999"/>
        <n v="42.110999999999997"/>
        <n v="42.997999999999998"/>
        <n v="43.89"/>
        <n v="44.787999999999997"/>
        <n v="45.686"/>
        <n v="46.588000000000001"/>
        <n v="47.493000000000002"/>
        <n v="48.4"/>
        <n v="49.305999999999997"/>
        <n v="50.203000000000003"/>
        <n v="51.088999999999999"/>
        <n v="51.962000000000003"/>
        <n v="52.823999999999998"/>
        <n v="53.671999999999997"/>
        <n v="54.506999999999998"/>
        <n v="55.326999999999998"/>
        <n v="56.133000000000003"/>
        <n v="56.923000000000002"/>
        <n v="57.698999999999998"/>
        <n v="42.222999999999999"/>
        <n v="42.112000000000002"/>
        <n v="42"/>
        <n v="41.889000000000003"/>
        <n v="41.777000000000001"/>
        <n v="41.665999999999997"/>
        <n v="41.555"/>
        <n v="41.444000000000003"/>
        <n v="41.332000000000001"/>
        <n v="41.222000000000001"/>
        <n v="41.110999999999997"/>
        <n v="41"/>
        <n v="40.909999999999997"/>
        <n v="40.841000000000001"/>
        <n v="40.792999999999999"/>
        <n v="40.765999999999998"/>
        <n v="40.76"/>
        <n v="40.774999999999999"/>
        <n v="40.81"/>
        <n v="40.866999999999997"/>
        <n v="29.818000000000001"/>
        <n v="29.998999999999999"/>
        <n v="30.181999999999999"/>
        <n v="30.364000000000001"/>
        <n v="30.832000000000001"/>
        <n v="31.327999999999999"/>
        <n v="31.83"/>
        <n v="32.335999999999999"/>
        <n v="32.845999999999997"/>
        <n v="33.36"/>
        <n v="34.4"/>
        <n v="34.926000000000002"/>
        <n v="35.454999999999998"/>
        <n v="35.988"/>
        <n v="36.527999999999999"/>
        <n v="37.073999999999998"/>
        <n v="37.628"/>
        <n v="38.186999999999998"/>
        <n v="38.753"/>
        <n v="35.665999999999997"/>
        <n v="36.631999999999998"/>
        <n v="37.61"/>
        <n v="38.597999999999999"/>
        <n v="39.597000000000001"/>
        <n v="40.600999999999999"/>
        <n v="41.616"/>
        <n v="42.637"/>
        <n v="43.692999999999998"/>
        <n v="44.756"/>
        <n v="45.826000000000001"/>
        <n v="46.9"/>
        <n v="47.960999999999999"/>
        <n v="49.005000000000003"/>
        <n v="50.031999999999996"/>
        <n v="51.042000000000002"/>
        <n v="52.033000000000001"/>
        <n v="53.005000000000003"/>
        <n v="53.956000000000003"/>
        <n v="54.886000000000003"/>
        <n v="16.247"/>
        <n v="16.242000000000001"/>
        <n v="16.238"/>
        <n v="16.234000000000002"/>
        <n v="16.228999999999999"/>
        <n v="16.225000000000001"/>
        <n v="16.221"/>
        <n v="16.216000000000001"/>
        <n v="16.212"/>
        <n v="16.207999999999998"/>
        <n v="16.219000000000001"/>
        <n v="16.29"/>
        <n v="16.350000000000001"/>
        <n v="16.425000000000001"/>
        <n v="16.516999999999999"/>
        <n v="16.626000000000001"/>
        <n v="16.751000000000001"/>
        <n v="16.893999999999998"/>
        <n v="17.053999999999998"/>
        <n v="38.212000000000003"/>
        <n v="39.073999999999998"/>
        <n v="39.942999999999998"/>
        <n v="40.819000000000003"/>
        <n v="41.701999999999998"/>
        <n v="42.588000000000001"/>
        <n v="43.48"/>
        <n v="44.366"/>
        <n v="45.246000000000002"/>
        <n v="46.118000000000002"/>
        <n v="46.981999999999999"/>
        <n v="47.838000000000001"/>
        <n v="48.683"/>
        <n v="49.518999999999998"/>
        <n v="50.344000000000001"/>
        <n v="51.156999999999996"/>
        <n v="51.957999999999998"/>
        <n v="52.746000000000002"/>
        <n v="53.521000000000001"/>
        <n v="54.283000000000001"/>
        <n v="16.908000000000001"/>
        <n v="16.911999999999999"/>
        <n v="16.917000000000002"/>
        <n v="16.920999999999999"/>
        <n v="16.925000000000001"/>
        <n v="16.93"/>
        <n v="16.934000000000001"/>
        <n v="16.937999999999999"/>
        <n v="16.943000000000001"/>
        <n v="16.946999999999999"/>
        <n v="16.966999999999999"/>
        <n v="17.004000000000001"/>
        <n v="17.056000000000001"/>
        <n v="17.125"/>
        <n v="17.210999999999999"/>
        <n v="17.312999999999999"/>
        <n v="17.431999999999999"/>
        <n v="17.568000000000001"/>
        <n v="17.721"/>
        <n v="17.891999999999999"/>
        <n v="57.972000000000001"/>
        <n v="59.164999999999999"/>
        <n v="60.347999999999999"/>
        <n v="61.52"/>
        <n v="62.68"/>
        <n v="63.823"/>
        <n v="64.951999999999998"/>
        <n v="66.063999999999993"/>
        <n v="67.16"/>
        <n v="68.207999999999998"/>
        <n v="69.212999999999994"/>
        <n v="70.174000000000007"/>
        <n v="71.091999999999999"/>
        <n v="71.968000000000004"/>
        <n v="72.802999999999997"/>
        <n v="73.597999999999999"/>
        <n v="74.353999999999999"/>
        <n v="75.072999999999993"/>
        <n v="75.754999999999995"/>
        <n v="76.400999999999996"/>
        <n v="41.305999999999997"/>
        <n v="41.713999999999999"/>
        <n v="42.124000000000002"/>
        <n v="42.534999999999997"/>
        <n v="42.947000000000003"/>
        <n v="43.359000000000002"/>
        <n v="43.773000000000003"/>
        <n v="44.188000000000002"/>
        <n v="44.603000000000002"/>
        <n v="45.018999999999998"/>
        <n v="45.436"/>
        <n v="45.862000000000002"/>
        <n v="46.295999999999999"/>
        <n v="46.74"/>
        <n v="47.192"/>
        <n v="47.652999999999999"/>
        <n v="48.122"/>
        <n v="48.6"/>
        <n v="49.085999999999999"/>
        <n v="49.579000000000001"/>
        <n v="51.387999999999998"/>
        <n v="51.67"/>
        <n v="51.969000000000001"/>
        <n v="52.284999999999997"/>
        <n v="52.619"/>
        <n v="52.969000000000001"/>
        <n v="53.335999999999999"/>
        <n v="53.72"/>
        <n v="54.12"/>
        <n v="54.536999999999999"/>
        <n v="54.969000000000001"/>
        <n v="55.4"/>
        <n v="55.831000000000003"/>
        <n v="56.261000000000003"/>
        <n v="56.691000000000003"/>
        <n v="57.119"/>
        <n v="57.545999999999999"/>
        <n v="58.396000000000001"/>
        <n v="58.82"/>
        <n v="36.595999999999997"/>
        <n v="36.918999999999997"/>
        <n v="37.302999999999997"/>
        <n v="37.689"/>
        <n v="38.076999999999998"/>
        <n v="38.466000000000001"/>
        <n v="38.856000000000002"/>
        <n v="39.247999999999998"/>
        <n v="39.642000000000003"/>
        <n v="40.036000000000001"/>
        <n v="40.432000000000002"/>
        <n v="40.829000000000001"/>
        <n v="41.228000000000002"/>
        <n v="41.636000000000003"/>
        <n v="42.055"/>
        <n v="42.484000000000002"/>
        <n v="42.923000000000002"/>
        <n v="43.372"/>
        <n v="43.831000000000003"/>
        <n v="44.3"/>
        <n v="35.530999999999999"/>
        <n v="36.311"/>
        <n v="37.1"/>
        <n v="34.404000000000003"/>
        <n v="36.011000000000003"/>
        <n v="37.645000000000003"/>
        <n v="39.31"/>
        <n v="42.116999999999997"/>
        <n v="42.679000000000002"/>
        <n v="43.244999999999997"/>
        <n v="43.816000000000003"/>
        <n v="44.390999999999998"/>
        <n v="44.970999999999997"/>
        <n v="45.554000000000002"/>
        <n v="46.140999999999998"/>
        <n v="46.731000000000002"/>
        <n v="47.323999999999998"/>
        <n v="47.92"/>
        <n v="58.993000000000002"/>
        <n v="59.536000000000001"/>
        <n v="60.076999999999998"/>
        <n v="60.616"/>
        <n v="61.154000000000003"/>
        <n v="61.686999999999998"/>
        <n v="62.218000000000004"/>
        <n v="62.746000000000002"/>
        <n v="63.271999999999998"/>
        <n v="63.792999999999999"/>
        <n v="64.311999999999998"/>
        <n v="64.828000000000003"/>
        <n v="65.340999999999994"/>
        <n v="65.849999999999994"/>
        <n v="66.355000000000004"/>
        <n v="66.855999999999995"/>
        <n v="67.353999999999999"/>
        <n v="67.846999999999994"/>
        <n v="68.334999999999994"/>
        <n v="68.819000000000003"/>
        <n v="17.023"/>
        <n v="17.154"/>
        <n v="17.286999999999999"/>
        <n v="17.420000000000002"/>
        <n v="17.555"/>
        <n v="17.701000000000001"/>
        <n v="17.86"/>
        <n v="18.032"/>
        <n v="18.216999999999999"/>
        <n v="18.414999999999999"/>
        <n v="18.626000000000001"/>
        <n v="18.852"/>
        <n v="19.091999999999999"/>
        <n v="19.346"/>
        <n v="19.614999999999998"/>
        <n v="19.899000000000001"/>
        <n v="20.199000000000002"/>
        <n v="20.513999999999999"/>
        <n v="20.846"/>
        <n v="21.195"/>
        <n v="32.707000000000001"/>
        <n v="32.76"/>
        <n v="32.813000000000002"/>
        <n v="32.866"/>
        <n v="32.918999999999997"/>
        <n v="32.993000000000002"/>
        <n v="33.088999999999999"/>
        <n v="33.207000000000001"/>
        <n v="33.345999999999997"/>
        <n v="33.506999999999998"/>
        <n v="33.689"/>
        <n v="33.893999999999998"/>
        <n v="34.121000000000002"/>
        <n v="34.369999999999997"/>
        <n v="34.642000000000003"/>
        <n v="34.936"/>
        <n v="35.253"/>
        <n v="35.593000000000004"/>
        <n v="35.956000000000003"/>
        <n v="36.341999999999999"/>
        <n v="24.222999999999999"/>
        <n v="24.844999999999999"/>
        <n v="25.478000000000002"/>
        <n v="26.120999999999999"/>
        <n v="26.776"/>
        <n v="27.439"/>
        <n v="28.114000000000001"/>
        <n v="28.797999999999998"/>
        <n v="29.492999999999999"/>
        <n v="30.196000000000002"/>
        <n v="30.904"/>
        <n v="31.617000000000001"/>
        <n v="32.332999999999998"/>
        <n v="33.052999999999997"/>
        <n v="33.776000000000003"/>
        <n v="34.5"/>
        <n v="35.226999999999997"/>
        <n v="35.954000000000001"/>
        <n v="36.682000000000002"/>
        <n v="37.408999999999999"/>
        <n v="34.723999999999997"/>
        <n v="35.185000000000002"/>
        <n v="35.649000000000001"/>
        <n v="36.116"/>
        <n v="36.587000000000003"/>
        <n v="37.058"/>
        <n v="37.533000000000001"/>
        <n v="38.031999999999996"/>
        <n v="38.545999999999999"/>
        <n v="39.061"/>
        <n v="39.579000000000001"/>
        <n v="40.1"/>
        <n v="40.628"/>
        <n v="41.161999999999999"/>
        <n v="42.247999999999998"/>
        <n v="42.8"/>
        <n v="43.357999999999997"/>
        <n v="43.920999999999999"/>
        <n v="44.49"/>
        <n v="16.507000000000001"/>
        <n v="16.96"/>
        <n v="17.425000000000001"/>
        <n v="17.899000000000001"/>
        <n v="18.384"/>
        <n v="18.878"/>
        <n v="19.382999999999999"/>
        <n v="19.898"/>
        <n v="20.423999999999999"/>
        <n v="20.957999999999998"/>
        <n v="21.504000000000001"/>
        <n v="22.06"/>
        <n v="22.623999999999999"/>
        <n v="23.196000000000002"/>
        <n v="23.774000000000001"/>
        <n v="24.361000000000001"/>
        <n v="24.954000000000001"/>
        <n v="25.553000000000001"/>
        <n v="26.158999999999999"/>
        <n v="26.771000000000001"/>
        <n v="36.43"/>
        <n v="36.911000000000001"/>
        <n v="37.395000000000003"/>
        <n v="37.881"/>
        <n v="38.371000000000002"/>
        <n v="38.860999999999997"/>
        <n v="39.354999999999997"/>
        <n v="39.850999999999999"/>
        <n v="40.353999999999999"/>
        <n v="40.865000000000002"/>
        <n v="41.381999999999998"/>
        <n v="41.906999999999996"/>
        <n v="42.438000000000002"/>
        <n v="42.975999999999999"/>
        <n v="43.521000000000001"/>
        <n v="44.072000000000003"/>
        <n v="44.628999999999998"/>
        <n v="45.192"/>
        <n v="45.761000000000003"/>
        <n v="46.335000000000001"/>
        <n v="34.293999999999997"/>
        <n v="34.11"/>
        <n v="33.926000000000002"/>
        <n v="33.743000000000002"/>
        <n v="33.56"/>
        <n v="33.378"/>
        <n v="33.195999999999998"/>
        <n v="33.015000000000001"/>
        <n v="32.834000000000003"/>
        <n v="32.654000000000003"/>
        <n v="32.503999999999998"/>
        <n v="32.384999999999998"/>
        <n v="32.295999999999999"/>
        <n v="32.237000000000002"/>
        <n v="32.209000000000003"/>
        <n v="32.21"/>
        <n v="32.241999999999997"/>
        <n v="32.302999999999997"/>
        <n v="32.395000000000003"/>
        <n v="32.517000000000003"/>
      </sharedItems>
    </cacheField>
    <cacheField name="Renewable energy consumption (% of total final energy consumption) [EG.FEC.RNEW.ZS]" numFmtId="0">
      <sharedItems containsMixedTypes="1" containsNumber="1" minValue="0.7" maxValue="97.9" count="487">
        <n v="62.3"/>
        <n v="68.900000000000006"/>
        <n v="62.6"/>
        <n v="58.9"/>
        <n v="55.4"/>
        <n v="53"/>
        <n v="53.1"/>
        <n v="51.7"/>
        <n v="49"/>
        <n v="46.8"/>
        <n v="47.5"/>
        <n v="47.1"/>
        <n v="48.1"/>
        <n v="52.5"/>
        <n v="51"/>
        <n v="60.1"/>
        <n v="52.9"/>
        <s v="."/>
        <n v="60.7"/>
        <n v="59.2"/>
        <n v="57.3"/>
        <n v="54.5"/>
        <n v="54.8"/>
        <n v="52.8"/>
        <n v="47.2"/>
        <n v="48.7"/>
        <n v="50.3"/>
        <n v="52"/>
        <n v="49.9"/>
        <n v="45.4"/>
        <n v="44"/>
        <n v="46.5"/>
        <n v="46.2"/>
        <n v="34.299999999999997"/>
        <n v="33"/>
        <n v="31.8"/>
        <n v="29"/>
        <n v="27.8"/>
        <n v="28.9"/>
        <n v="29.9"/>
        <n v="26.7"/>
        <n v="25.8"/>
        <n v="26.1"/>
        <n v="25.6"/>
        <n v="26.2"/>
        <n v="27.7"/>
        <n v="27.4"/>
        <n v="82"/>
        <n v="85.4"/>
        <n v="84.8"/>
        <n v="82.9"/>
        <n v="83.5"/>
        <n v="83.3"/>
        <n v="82.1"/>
        <n v="81.400000000000006"/>
        <n v="79.2"/>
        <n v="78.7"/>
        <n v="78.900000000000006"/>
        <n v="78.8"/>
        <n v="77.099999999999994"/>
        <n v="74.599999999999994"/>
        <n v="73.7"/>
        <n v="72.7"/>
        <n v="73.099999999999994"/>
        <n v="71.2"/>
        <n v="71.400000000000006"/>
        <n v="96"/>
        <n v="95.3"/>
        <n v="95"/>
        <n v="94.6"/>
        <n v="93.2"/>
        <n v="92.1"/>
        <n v="91.7"/>
        <n v="90.8"/>
        <n v="91.3"/>
        <n v="91.2"/>
        <n v="89.6"/>
        <n v="88.2"/>
        <n v="85.7"/>
        <n v="83.4"/>
        <n v="83.1"/>
        <n v="83"/>
        <n v="24.4"/>
        <n v="23.9"/>
        <n v="21.2"/>
        <n v="21"/>
        <n v="23.8"/>
        <n v="22.1"/>
        <n v="20.8"/>
        <n v="24.3"/>
        <n v="25.9"/>
        <n v="26.4"/>
        <n v="21.8"/>
        <n v="21.9"/>
        <n v="19.7"/>
        <n v="23.4"/>
        <n v="22.6"/>
        <n v="85.5"/>
        <n v="86.3"/>
        <n v="80.8"/>
        <n v="78.599999999999994"/>
        <n v="77.7"/>
        <n v="76.900000000000006"/>
        <n v="78.099999999999994"/>
        <n v="90.6"/>
        <n v="91"/>
        <n v="90.9"/>
        <n v="93.6"/>
        <n v="93.9"/>
        <n v="93.8"/>
        <n v="93.3"/>
        <n v="93.1"/>
        <n v="95.1"/>
        <n v="94.8"/>
        <n v="92.9"/>
        <n v="91.6"/>
        <n v="91.4"/>
        <n v="84"/>
        <n v="83.8"/>
        <n v="83.7"/>
        <n v="82.4"/>
        <n v="79.8"/>
        <n v="79.400000000000006"/>
        <n v="80.7"/>
        <n v="76.099999999999994"/>
        <n v="72.599999999999994"/>
        <n v="72.5"/>
        <n v="72.8"/>
        <n v="71.900000000000006"/>
        <n v="69.900000000000006"/>
        <n v="70"/>
        <n v="63.5"/>
        <n v="65.7"/>
        <n v="61.8"/>
        <n v="74.400000000000006"/>
        <n v="73.400000000000006"/>
        <n v="68.5"/>
        <n v="66"/>
        <n v="69"/>
        <n v="68.3"/>
        <n v="63.6"/>
        <n v="68"/>
        <n v="67"/>
        <n v="64"/>
        <n v="59.5"/>
        <n v="57.7"/>
        <n v="55.3"/>
        <n v="50.8"/>
        <n v="41.2"/>
        <n v="39.299999999999997"/>
        <n v="97.9"/>
        <n v="97.4"/>
        <n v="97.3"/>
        <n v="97.2"/>
        <n v="97"/>
        <n v="96.8"/>
        <n v="96.2"/>
        <n v="95.5"/>
        <n v="95.8"/>
        <n v="96.7"/>
        <n v="96.4"/>
        <n v="96.3"/>
        <n v="63.1"/>
        <n v="69.3"/>
        <n v="60.2"/>
        <n v="56.8"/>
        <n v="55.9"/>
        <n v="64.3"/>
        <n v="65.099999999999994"/>
        <n v="62.1"/>
        <n v="64.2"/>
        <n v="67.7"/>
        <n v="69.8"/>
        <n v="70.599999999999994"/>
        <n v="75.400000000000006"/>
        <n v="77.900000000000006"/>
        <n v="74.8"/>
        <n v="76.3"/>
        <n v="74.2"/>
        <n v="79.099999999999994"/>
        <n v="74.900000000000006"/>
        <n v="72.2"/>
        <n v="64.5"/>
        <n v="62.5"/>
        <n v="60.5"/>
        <n v="61.1"/>
        <n v="58.2"/>
        <n v="7.2"/>
        <n v="7.1"/>
        <n v="7"/>
        <n v="8.5"/>
        <n v="9.1999999999999993"/>
        <n v="5.7"/>
        <n v="5.6"/>
        <n v="4.4000000000000004"/>
        <n v="3.7"/>
        <n v="4.9000000000000004"/>
        <n v="5.5"/>
        <n v="4.8"/>
        <n v="5"/>
        <n v="7.4"/>
        <n v="6.5"/>
        <n v="5.2"/>
        <n v="4.2"/>
        <n v="66.599999999999994"/>
        <n v="66.8"/>
        <n v="66.900000000000006"/>
        <n v="67.8"/>
        <n v="66.7"/>
        <n v="68.8"/>
        <n v="66.099999999999994"/>
        <n v="65.3"/>
        <n v="64.400000000000006"/>
        <n v="63.7"/>
        <n v="65.400000000000006"/>
        <n v="64.7"/>
        <n v="94.1"/>
        <n v="94.7"/>
        <n v="94.5"/>
        <n v="94.2"/>
        <n v="92.4"/>
        <n v="91.5"/>
        <n v="90.4"/>
        <n v="90"/>
        <n v="89.3"/>
        <n v="90.7"/>
        <n v="85.8"/>
        <n v="85.2"/>
        <n v="86.2"/>
        <n v="87.3"/>
        <n v="87.9"/>
        <n v="79.7"/>
        <n v="75.5"/>
        <n v="82.2"/>
        <n v="81.3"/>
        <n v="81.900000000000006"/>
        <n v="81.5"/>
        <n v="90.2"/>
        <n v="90.3"/>
        <n v="61.2"/>
        <n v="61.7"/>
        <n v="56.3"/>
        <n v="53.9"/>
        <n v="56.6"/>
        <n v="56.2"/>
        <n v="57"/>
        <n v="59.3"/>
        <n v="53.2"/>
        <n v="48.6"/>
        <n v="48"/>
        <n v="47.4"/>
        <n v="49.8"/>
        <n v="47.7"/>
        <n v="62.4"/>
        <n v="61.4"/>
        <n v="58.6"/>
        <n v="51.9"/>
        <n v="50.1"/>
        <n v="45.2"/>
        <n v="45.3"/>
        <n v="42.1"/>
        <n v="42.6"/>
        <n v="40"/>
        <n v="39"/>
        <n v="83.2"/>
        <n v="81.599999999999994"/>
        <n v="81.099999999999994"/>
        <n v="80.400000000000006"/>
        <n v="80.2"/>
        <n v="75.7"/>
        <n v="76.400000000000006"/>
        <n v="78.5"/>
        <n v="76.2"/>
        <n v="75.3"/>
        <n v="72"/>
        <n v="73.2"/>
        <n v="65.8"/>
        <n v="88.6"/>
        <n v="88.5"/>
        <n v="88.3"/>
        <n v="88.4"/>
        <n v="87.8"/>
        <n v="87.7"/>
        <n v="87.2"/>
        <n v="86.8"/>
        <n v="86.6"/>
        <n v="87.4"/>
        <n v="80.3"/>
        <n v="77.599999999999994"/>
        <n v="78.2"/>
        <n v="75.599999999999994"/>
        <n v="74"/>
        <n v="74.7"/>
        <n v="74.3"/>
        <n v="71.8"/>
        <n v="69.2"/>
        <n v="68.099999999999994"/>
        <n v="68.7"/>
        <n v="55.5"/>
        <n v="55"/>
        <n v="54"/>
        <n v="42.3"/>
        <n v="40.799999999999997"/>
        <n v="46.1"/>
        <n v="43.2"/>
        <n v="46"/>
        <n v="45.1"/>
        <n v="41.5"/>
        <n v="42.5"/>
        <n v="41.6"/>
        <n v="33.6"/>
        <n v="34.9"/>
        <n v="84.3"/>
        <n v="84.9"/>
        <n v="85.9"/>
        <n v="86.4"/>
        <n v="86.7"/>
        <n v="84.5"/>
        <n v="83.9"/>
        <n v="84.2"/>
        <n v="82.5"/>
        <n v="84.7"/>
        <n v="83.6"/>
        <n v="82.3"/>
        <n v="81.7"/>
        <n v="75"/>
        <n v="81.2"/>
        <n v="84.6"/>
        <n v="77"/>
        <n v="77.2"/>
        <n v="71.099999999999994"/>
        <n v="38.6"/>
        <n v="38.799999999999997"/>
        <n v="39.1"/>
        <n v="35.6"/>
        <n v="35.799999999999997"/>
        <n v="33.4"/>
        <n v="34"/>
        <n v="33.299999999999997"/>
        <n v="31.9"/>
        <n v="35.1"/>
        <n v="31"/>
        <n v="28.3"/>
        <n v="31.7"/>
        <n v="25.5"/>
        <n v="21.6"/>
        <n v="20.9"/>
        <n v="19.600000000000001"/>
        <n v="19.100000000000001"/>
        <n v="17.600000000000001"/>
        <n v="16.399999999999999"/>
        <n v="15.7"/>
        <n v="12.7"/>
        <n v="12.8"/>
        <n v="12"/>
        <n v="11.4"/>
        <n v="10.6"/>
        <n v="11.5"/>
        <n v="10.3"/>
        <n v="9.4"/>
        <n v="8.9"/>
        <n v="8.6"/>
        <n v="93.7"/>
        <n v="87.5"/>
        <n v="88.1"/>
        <n v="86.1"/>
        <n v="80.099999999999994"/>
        <n v="77.400000000000006"/>
        <n v="79"/>
        <n v="77.5"/>
        <n v="34.799999999999997"/>
        <n v="34.6"/>
        <n v="36.5"/>
        <n v="32.5"/>
        <n v="31.2"/>
        <n v="31.6"/>
        <n v="30.7"/>
        <n v="30.2"/>
        <n v="29.3"/>
        <n v="29.2"/>
        <n v="30.9"/>
        <n v="30"/>
        <n v="87"/>
        <n v="79.599999999999994"/>
        <n v="87.1"/>
        <n v="86"/>
        <n v="84.1"/>
        <n v="79.900000000000006"/>
        <n v="81.8"/>
        <n v="87.6"/>
        <n v="89.2"/>
        <n v="90.5"/>
        <n v="89.7"/>
        <n v="88.8"/>
        <n v="88"/>
        <n v="82.8"/>
        <n v="48.9"/>
        <n v="47.9"/>
        <n v="47.3"/>
        <n v="38.200000000000003"/>
        <n v="42.4"/>
        <n v="40.1"/>
        <n v="42.8"/>
        <n v="38.4"/>
        <n v="39.200000000000003"/>
        <n v="38.1"/>
        <n v="40.6"/>
        <n v="39.9"/>
        <n v="40.299999999999997"/>
        <n v="43.4"/>
        <n v="39.799999999999997"/>
        <n v="51.3"/>
        <n v="49.5"/>
        <n v="49.6"/>
        <n v="42.7"/>
        <n v="36.700000000000003"/>
        <n v="36.799999999999997"/>
        <n v="34.200000000000003"/>
        <n v="36.200000000000003"/>
        <n v="38.700000000000003"/>
        <n v="35.4"/>
        <n v="1"/>
        <n v="0.9"/>
        <n v="0.8"/>
        <n v="0.7"/>
        <n v="1.5"/>
        <n v="1.4"/>
        <n v="1.2"/>
        <n v="1.3"/>
        <n v="1.7"/>
        <n v="1.9"/>
        <n v="86.5"/>
        <n v="84.4"/>
        <n v="81"/>
        <n v="73"/>
        <n v="73.599999999999994"/>
        <n v="75.900000000000006"/>
        <n v="75.099999999999994"/>
        <n v="71.599999999999994"/>
        <n v="93"/>
        <n v="93.5"/>
        <n v="93.4"/>
        <n v="94.4"/>
        <n v="94.9"/>
        <n v="95.4"/>
        <n v="11"/>
        <n v="9.6999999999999993"/>
        <n v="9.3000000000000007"/>
        <n v="8.6999999999999993"/>
        <n v="9"/>
        <n v="8.3000000000000007"/>
        <n v="7.8"/>
        <n v="7.6"/>
        <n v="7.9"/>
        <n v="8"/>
        <n v="9.8000000000000007"/>
        <n v="30.6"/>
        <n v="30.1"/>
        <n v="29.4"/>
        <n v="27.5"/>
        <n v="28.7"/>
        <n v="31.5"/>
        <n v="31.4"/>
        <n v="32.799999999999997"/>
        <n v="32.4"/>
        <n v="72.3"/>
        <n v="65.599999999999994"/>
        <n v="61.3"/>
        <n v="61.9"/>
        <n v="59.4"/>
        <n v="59.8"/>
        <n v="61"/>
        <n v="89.9"/>
        <n v="89.4"/>
        <n v="78.3"/>
        <n v="76.5"/>
        <n v="63.4"/>
        <n v="69.099999999999994"/>
        <n v="78.400000000000006"/>
        <n v="76.7"/>
        <n v="94.3"/>
        <n v="88.9"/>
        <n v="89.8"/>
        <n v="85.3"/>
        <n v="78"/>
        <n v="82.6"/>
        <n v="79.3"/>
      </sharedItems>
    </cacheField>
    <cacheField name="Regulatory Quality: Estimate [RQ.EST]" numFmtId="0">
      <sharedItems containsMixedTypes="1" containsNumber="1" minValue="-2.5477256774902299" maxValue="1.1969466209411601" count="849">
        <n v="-1.22671353816986"/>
        <n v="-1.2400362491607699"/>
        <n v="-1.15621566772461"/>
        <n v="-1.07531261444092"/>
        <n v="-1.10149598121643"/>
        <n v="-1.05952525138855"/>
        <n v="-1.0602174997329701"/>
        <n v="-1.10753154754639"/>
        <n v="-0.99043756723403897"/>
        <n v="-1.0416704416275"/>
        <n v="-0.86068344116210904"/>
        <n v="-0.86367142200470004"/>
        <n v="-0.96925091743469205"/>
        <n v="-1.0450971126556401"/>
        <n v="-0.80068314075470004"/>
        <n v="-0.83384454250335704"/>
        <n v="-0.85685348510742199"/>
        <n v="-0.67001467943191495"/>
        <n v="-0.60669857263565097"/>
        <s v="."/>
        <n v="-0.619886994361877"/>
        <n v="-0.64152860641479503"/>
        <n v="-0.46187618374824502"/>
        <n v="-0.50643396377563499"/>
        <n v="-0.55460566282272294"/>
        <n v="-0.39853143692016602"/>
        <n v="-0.40174999833107"/>
        <n v="-0.40187945961952198"/>
        <n v="-0.40126171708107"/>
        <n v="-0.41554996371269198"/>
        <n v="-0.62084209918975797"/>
        <n v="-0.62176740169525102"/>
        <n v="-0.58305639028549205"/>
        <n v="-0.52322894334793102"/>
        <n v="-0.39342612028121898"/>
        <n v="-0.44633042812347401"/>
        <n v="-0.483431756496429"/>
        <n v="-0.44798848032951399"/>
        <n v="-0.34836465120315602"/>
        <n v="0.76318472623825095"/>
        <n v="0.72057491540908802"/>
        <n v="0.61002814769744895"/>
        <n v="0.63324820995330799"/>
        <n v="0.64456564188003496"/>
        <n v="0.60708707571029696"/>
        <n v="0.57839381694793701"/>
        <n v="0.57667523622512795"/>
        <n v="0.69255644083023105"/>
        <n v="0.63551855087280296"/>
        <n v="0.76480799913406405"/>
        <n v="0.55207717418670699"/>
        <n v="0.72779798507690396"/>
        <n v="0.59493720531463601"/>
        <n v="0.62392961978912398"/>
        <n v="0.49803221225738498"/>
        <n v="0.52758628129959095"/>
        <n v="0.60082650184631303"/>
        <n v="0.62104356288909901"/>
        <n v="-0.32901909947395303"/>
        <n v="-0.45617869496345498"/>
        <n v="-0.39601635932922402"/>
        <n v="-0.313472509384155"/>
        <n v="-0.229373604059219"/>
        <n v="-0.14174522459507"/>
        <n v="-0.20837211608886699"/>
        <n v="-0.20517057180404699"/>
        <n v="-0.139083847403526"/>
        <n v="-0.19750747084617601"/>
        <n v="-0.34095394611358598"/>
        <n v="-0.42423820495605502"/>
        <n v="-0.44747668504714999"/>
        <n v="-0.480564415454865"/>
        <n v="-0.40524896979331998"/>
        <n v="-0.42292308807373002"/>
        <n v="-0.48270034790039101"/>
        <n v="-0.48016726970672602"/>
        <n v="-0.46830567717552202"/>
        <n v="-1.19196140766144"/>
        <n v="-1.3377754688262899"/>
        <n v="-1.1897552013397199"/>
        <n v="-1.2284249067306501"/>
        <n v="-1.2402960062027"/>
        <n v="-1.1677496433258101"/>
        <n v="-1.12236869335175"/>
        <n v="-1.02037370204926"/>
        <n v="-0.95294153690338101"/>
        <n v="-0.90079462528228804"/>
        <n v="-0.73312270641326904"/>
        <n v="-0.75514811277389504"/>
        <n v="-0.85465514659881603"/>
        <n v="-0.87114256620407104"/>
        <n v="-1.0099117755889899"/>
        <n v="-0.99180358648300204"/>
        <n v="-1.0617718696594201"/>
        <n v="-1.00198709964752"/>
        <n v="-0.94748568534851096"/>
        <n v="-0.462027728557587"/>
        <n v="-0.365165054798126"/>
        <n v="-0.287643551826477"/>
        <n v="-0.32684153318405201"/>
        <n v="-0.18869318068027499"/>
        <n v="-5.5800430476665497E-2"/>
        <n v="-0.146439358592033"/>
        <n v="1.5922928287182001E-4"/>
        <n v="1.9716208800673499E-2"/>
        <n v="-0.115504145622253"/>
        <n v="-0.24127388000488301"/>
        <n v="-0.162442341446877"/>
        <n v="-0.19408725202083599"/>
        <n v="-7.3760107159614605E-2"/>
        <n v="-3.6307487636804602E-2"/>
        <n v="-2.4774076417088502E-2"/>
        <n v="0.160896986722946"/>
        <n v="0.26886397600174"/>
        <n v="0.26368221640586897"/>
        <n v="-0.72063517570495605"/>
        <n v="-0.91278183460235596"/>
        <n v="-0.842229604721069"/>
        <n v="-0.83663827180862405"/>
        <n v="-0.81874632835388195"/>
        <n v="-0.76957327127456698"/>
        <n v="-0.75301766395568803"/>
        <n v="-0.81001627445220903"/>
        <n v="-0.93112206459045399"/>
        <n v="-0.95976823568344105"/>
        <n v="-0.89847171306610096"/>
        <n v="-0.936662197113037"/>
        <n v="-0.809304058551788"/>
        <n v="-0.84801709651946999"/>
        <n v="-0.81261986494064298"/>
        <n v="-0.84717875719070401"/>
        <n v="-0.83019936084747303"/>
        <n v="-0.93442261219024703"/>
        <n v="-0.89888948202133201"/>
        <n v="-1.2010906934738199"/>
        <n v="-1.31778132915497"/>
        <n v="-1.27037906646729"/>
        <n v="-1.26575326919556"/>
        <n v="-1.1940542459487899"/>
        <n v="-1.2579495906829801"/>
        <n v="-1.1629616022110001"/>
        <n v="-1.19733154773712"/>
        <n v="-1.0731461048126201"/>
        <n v="-1.1693907976150499"/>
        <n v="-1.3892358541488601"/>
        <n v="-1.4431891441345199"/>
        <n v="-1.4167939424514799"/>
        <n v="-1.50068795681"/>
        <n v="-1.39432609081268"/>
        <n v="-1.3838744163513199"/>
        <n v="-1.50229716300964"/>
        <n v="-1.5097144842147801"/>
        <n v="-1.4741841554641699"/>
        <n v="-0.83215993642806996"/>
        <n v="-1.2015131711959799"/>
        <n v="-1.0803089141845701"/>
        <n v="-1.117924451828"/>
        <n v="-1.1525027751922601"/>
        <n v="-1.0741611719131501"/>
        <n v="-1.0806641578674301"/>
        <n v="-1.0372016429901101"/>
        <n v="-1.0698338747024501"/>
        <n v="-1.0059237480163601"/>
        <n v="-1.1621669530868499"/>
        <n v="-1.22344315052032"/>
        <n v="-1.18124747276306"/>
        <n v="-1.23040843009949"/>
        <n v="-1.12444484233856"/>
        <n v="-1.12440085411072"/>
        <n v="-1.12530958652496"/>
        <n v="-1.17182517051697"/>
        <n v="-1.1493570804595901"/>
        <n v="-1.4103863239288299"/>
        <n v="-1.54902243614197"/>
        <n v="-1.4848827123642001"/>
        <n v="-1.43888223171234"/>
        <n v="-1.46228051185608"/>
        <n v="-1.5387270450592001"/>
        <n v="-1.3958988189697299"/>
        <n v="-1.3619624376296999"/>
        <n v="-1.38660228252411"/>
        <n v="-1.2163941860198999"/>
        <n v="-1.1232727766037001"/>
        <n v="-1.0915437936782799"/>
        <n v="-1.09867775440216"/>
        <n v="-1.10494184494019"/>
        <n v="-1.1898217201232899"/>
        <n v="-1.1990001201629601"/>
        <n v="-1.25821113586426"/>
        <n v="-1.2710661888122601"/>
        <n v="-1.2005380392074601"/>
        <n v="-1.66842377185822"/>
        <n v="-1.61257719993591"/>
        <n v="-1.2690390348434399"/>
        <n v="-1.25524890422821"/>
        <n v="-1.2823339700698899"/>
        <n v="-1.51349461078644"/>
        <n v="-1.5480830669403101"/>
        <n v="-1.50285720825195"/>
        <n v="-1.4796302318573"/>
        <n v="-1.2607164382934599"/>
        <n v="-1.3734496831893901"/>
        <n v="-1.3599481582641599"/>
        <n v="-1.3217271566391"/>
        <n v="-1.4865968227386499"/>
        <n v="-1.48891973495483"/>
        <n v="-1.5220644474029501"/>
        <n v="-1.5112456083297701"/>
        <n v="-1.44039714336395"/>
        <n v="-1.47606945037842"/>
        <n v="-1.0085878372192401"/>
        <n v="-1.2989250421523999"/>
        <n v="-1.1688810586929299"/>
        <n v="-1.1720095872878999"/>
        <n v="-1.22255659103394"/>
        <n v="-1.28030228614807"/>
        <n v="-1.2521673440933201"/>
        <n v="-1.2567180395126301"/>
        <n v="-1.35431361198425"/>
        <n v="-1.35320031642914"/>
        <n v="-1.22218954563141"/>
        <n v="-1.27837598323822"/>
        <n v="-1.2065657377243"/>
        <n v="-1.41772937774658"/>
        <n v="-1.4128532409668"/>
        <n v="-1.29221296310425"/>
        <n v="-1.4521666765212999"/>
        <n v="-1.2330018281936601"/>
        <n v="-1.26143133640289"/>
        <n v="-1.0320169925689699"/>
        <n v="-0.95539408922195401"/>
        <n v="-0.928464114665985"/>
        <n v="-0.88173198699951205"/>
        <n v="-0.92974680662155196"/>
        <n v="-0.97275155782699596"/>
        <n v="-0.92622256278991699"/>
        <n v="-0.88940107822418202"/>
        <n v="-0.776178419589996"/>
        <n v="-0.75343978404998802"/>
        <n v="-0.618877172470093"/>
        <n v="-0.55492651462554898"/>
        <n v="-0.42282676696777299"/>
        <n v="-0.40585955977439903"/>
        <n v="-0.25471252202987699"/>
        <n v="-0.30006745457649198"/>
        <n v="-0.381347745656967"/>
        <n v="-0.26879715919494601"/>
        <n v="-0.152012959122658"/>
        <n v="-1.5583258867263801"/>
        <n v="-1.4683490991592401"/>
        <n v="-1.50492835044861"/>
        <n v="-1.4525127410888701"/>
        <n v="-1.44569098949432"/>
        <n v="-1.4710233211517301"/>
        <n v="-1.5484659671783401"/>
        <n v="-1.48733866214752"/>
        <n v="-1.6003158092498799"/>
        <n v="-1.5435332059860201"/>
        <n v="-1.4656635522842401"/>
        <n v="-1.48868584632874"/>
        <n v="-1.55810081958771"/>
        <n v="-1.5751911401748699"/>
        <n v="-1.6552492380142201"/>
        <n v="-1.6917408704757699"/>
        <n v="-1.71425592899323"/>
        <n v="-1.7325197458267201"/>
        <n v="-1.4932661056518599"/>
        <n v="-0.53395092487335205"/>
        <n v="-0.43434453010559099"/>
        <n v="-0.36359110474586498"/>
        <n v="-0.57178956270217896"/>
        <n v="-0.436524838209152"/>
        <n v="-0.36999648809433"/>
        <n v="-0.39674457907676702"/>
        <n v="-0.407737106084824"/>
        <n v="-0.303469598293304"/>
        <n v="-0.14756391942501099"/>
        <n v="-0.22085668146610299"/>
        <n v="-0.26001983880996699"/>
        <n v="-0.26393172144889798"/>
        <n v="-0.260830879211426"/>
        <n v="-0.50625801086425803"/>
        <n v="-0.53103709220886197"/>
        <n v="-0.492181956768036"/>
        <n v="-0.60275363922119096"/>
        <n v="-0.71899360418319702"/>
        <n v="-0.99161458015441895"/>
        <n v="-1.11570703983307"/>
        <n v="-1.0283162593841599"/>
        <n v="-0.98268467187881503"/>
        <n v="-0.89913201332092296"/>
        <n v="-0.93192672729492199"/>
        <n v="-0.84810644388198897"/>
        <n v="-0.994923114776611"/>
        <n v="-1.05003821849823"/>
        <n v="-1.13566875457764"/>
        <n v="-1.07841408252716"/>
        <n v="-1.0579651594162001"/>
        <n v="-1.1096045970916699"/>
        <n v="-1.0324683189392101"/>
        <n v="-0.98472243547439597"/>
        <n v="-0.91063201427459695"/>
        <n v="-0.97550129890441895"/>
        <n v="-0.94196593761444103"/>
        <n v="-0.94841742515563998"/>
        <n v="-0.43016412854194602"/>
        <n v="-6.0104385018348701E-2"/>
        <n v="-0.30113053321838401"/>
        <n v="-0.38252046704292297"/>
        <n v="-0.56067985296249401"/>
        <n v="-0.47756075859069802"/>
        <n v="-0.43553331494331399"/>
        <n v="-0.45647487044334401"/>
        <n v="-0.53235173225402799"/>
        <n v="-0.61410313844680797"/>
        <n v="-0.69313257932662997"/>
        <n v="-0.73297196626663197"/>
        <n v="-0.71762061119079601"/>
        <n v="-0.71371054649353005"/>
        <n v="-0.88986891508102395"/>
        <n v="-0.95842880010604903"/>
        <n v="-0.88180559873580899"/>
        <n v="-0.82112699747085605"/>
        <n v="-0.70225721597671498"/>
        <n v="-0.51780223846435502"/>
        <n v="-0.61445313692092896"/>
        <n v="-0.48388642072677601"/>
        <n v="-0.48515063524246199"/>
        <n v="-0.49313661456108099"/>
        <n v="-0.41236096620559698"/>
        <n v="-0.48053747415542603"/>
        <n v="-0.35198754072189298"/>
        <n v="-0.25783535838127097"/>
        <n v="-0.37771636247634899"/>
        <n v="-0.49885109066963201"/>
        <n v="-0.58095902204513605"/>
        <n v="-0.58120572566986095"/>
        <n v="-0.51101392507553101"/>
        <n v="-0.67388135194778398"/>
        <n v="-0.71723431348800704"/>
        <n v="-0.75901603698730502"/>
        <n v="-0.88969933986663796"/>
        <n v="-0.71457010507583596"/>
        <n v="-0.38025620579719499"/>
        <n v="-0.183413431048393"/>
        <n v="-0.107713647186756"/>
        <n v="-0.112005420029163"/>
        <n v="-0.11134456098079699"/>
        <n v="3.7200316786766101E-2"/>
        <n v="5.3548458963632597E-2"/>
        <n v="8.1716530025005299E-2"/>
        <n v="9.8503291606903104E-2"/>
        <n v="6.1810780316591298E-2"/>
        <n v="-4.76707369089127E-2"/>
        <n v="-0.107558235526085"/>
        <n v="-0.29960787296295199"/>
        <n v="-0.186404764652252"/>
        <n v="-0.14193639159202601"/>
        <n v="-0.185462951660156"/>
        <n v="-0.13057971000671401"/>
        <n v="-0.215175911784172"/>
        <n v="-0.17881870269775399"/>
        <n v="-1.01313292980194"/>
        <n v="-1.03712630271912"/>
        <n v="-1.1431649923324601"/>
        <n v="-1.1873979568481401"/>
        <n v="-1.16600322723389"/>
        <n v="-1.12358593940735"/>
        <n v="-1.0598943233489999"/>
        <n v="-1.00236999988556"/>
        <n v="-1.01962530612946"/>
        <n v="-1.0244122743606601"/>
        <n v="-1.0696713924407999"/>
        <n v="-0.90018546581268299"/>
        <n v="-0.88832455873489402"/>
        <n v="-0.86654770374298096"/>
        <n v="-0.80640923976898204"/>
        <n v="-0.81219023466110196"/>
        <n v="-0.878001868724823"/>
        <n v="-0.98041415214538596"/>
        <n v="-1.05010461807251"/>
        <n v="-1.18835949897766"/>
        <n v="-1.12447786331177"/>
        <n v="-0.98006236553192105"/>
        <n v="-1.1352906227111801"/>
        <n v="-1.1974738836288501"/>
        <n v="-1.1950798034668"/>
        <n v="-1.1236418485641499"/>
        <n v="-1.12446665763855"/>
        <n v="-1.22891986370087"/>
        <n v="-1.2891428470611599"/>
        <n v="-1.2122269868850699"/>
        <n v="-1.2345982789993299"/>
        <n v="-1.24513328075409"/>
        <n v="-1.22406458854675"/>
        <n v="-1.2434834241867101"/>
        <n v="-1.2717988491058301"/>
        <n v="-1.2862263917923"/>
        <n v="-1.27552962303162"/>
        <n v="-1.32148897647858"/>
        <n v="-0.27485358715057401"/>
        <n v="-0.28821459412574801"/>
        <n v="-0.23939666152000399"/>
        <n v="-0.317882090806961"/>
        <n v="-0.27721136808395402"/>
        <n v="-0.17824247479438801"/>
        <n v="-0.13640081882476801"/>
        <n v="-0.24082763493061099"/>
        <n v="-0.31745874881744401"/>
        <n v="-0.32621589303016701"/>
        <n v="-0.348395675420761"/>
        <n v="-0.36847791075706499"/>
        <n v="-0.35790085792541498"/>
        <n v="-0.27886888384818997"/>
        <n v="-0.26534405350685097"/>
        <n v="-0.338947534561157"/>
        <n v="-0.51719057559966997"/>
        <n v="-0.46058636903762801"/>
        <n v="-0.38082996010780301"/>
        <n v="-0.59398877620696999"/>
        <n v="-0.63316506147384599"/>
        <n v="-0.66767060756683405"/>
        <n v="-0.71638375520706199"/>
        <n v="-0.67007696628570601"/>
        <n v="-0.64987617731094405"/>
        <n v="-0.63014668226242099"/>
        <n v="-0.63816791772842396"/>
        <n v="-0.54095429182052601"/>
        <n v="-0.37577190995216397"/>
        <n v="-0.44416099786758401"/>
        <n v="-0.46205177903175398"/>
        <n v="-0.45940354466438299"/>
        <n v="-0.38260644674301098"/>
        <n v="-0.55536687374115001"/>
        <n v="-0.60728418827056896"/>
        <n v="-0.66901409626007102"/>
        <n v="-0.75783681869506803"/>
        <n v="-0.61531150341033902"/>
        <n v="-0.384915322065353"/>
        <n v="-0.29255577921867398"/>
        <n v="-0.25074383616447399"/>
        <n v="-0.28741937875747697"/>
        <n v="-0.37359851598739602"/>
        <n v="-0.54454094171524003"/>
        <n v="-0.60553026199340798"/>
        <n v="-0.55234831571579002"/>
        <n v="-0.57609957456588701"/>
        <n v="-0.65914011001586903"/>
        <n v="-0.71676498651504505"/>
        <n v="-0.80933833122253396"/>
        <n v="-0.73510372638702404"/>
        <n v="-0.73733675479888905"/>
        <n v="-0.78589469194412198"/>
        <n v="-0.78888916969299305"/>
        <n v="-0.81157201528549205"/>
        <n v="-0.83663457632064797"/>
        <n v="-0.81549984216690097"/>
        <n v="-0.52732825279235795"/>
        <n v="-0.55955725908279397"/>
        <n v="-0.45876130461692799"/>
        <n v="-0.39016973972320601"/>
        <n v="-0.42413794994354198"/>
        <n v="-0.40867027640342701"/>
        <n v="-0.48374578356742898"/>
        <n v="-0.40468996763229398"/>
        <n v="-0.427046447992325"/>
        <n v="-0.51934033632278398"/>
        <n v="-0.63384145498275801"/>
        <n v="-0.63308614492416404"/>
        <n v="-0.63912957906723"/>
        <n v="-0.61694937944412198"/>
        <n v="-0.60079580545425404"/>
        <n v="-0.62304639816284202"/>
        <n v="-0.67380976676940896"/>
        <n v="-0.634793400764465"/>
        <n v="-0.63412177562713601"/>
        <n v="-0.14992539584636699"/>
        <n v="-0.37665197253227201"/>
        <n v="-0.46655753254890397"/>
        <n v="-0.49404382705688499"/>
        <n v="-0.67838001251220703"/>
        <n v="-0.711697697639465"/>
        <n v="-0.84300291538238503"/>
        <n v="-0.80100262165069602"/>
        <n v="-0.65232282876968395"/>
        <n v="-0.67119503021240201"/>
        <n v="-0.83264392614364602"/>
        <n v="-0.91268014907836903"/>
        <n v="-0.78882449865341198"/>
        <n v="-0.82117038965225198"/>
        <n v="-0.86519694328308105"/>
        <n v="-0.82778126001357999"/>
        <n v="-0.89447754621505704"/>
        <n v="-1.07720506191254"/>
        <n v="-1.06221723556519"/>
        <n v="0.39161029458045998"/>
        <n v="0.41257238388061501"/>
        <n v="0.46688959002494801"/>
        <n v="0.46771723031997697"/>
        <n v="0.74227976799011197"/>
        <n v="0.75610536336898804"/>
        <n v="0.80197942256927501"/>
        <n v="0.76754999160766602"/>
        <n v="0.931618332862854"/>
        <n v="0.89288491010665905"/>
        <n v="1.1969466209411601"/>
        <n v="1.13669097423553"/>
        <n v="1.0948511362075799"/>
        <n v="1.0498805046081501"/>
        <n v="1.0439492464065601"/>
        <n v="1.0162702798843399"/>
        <n v="1.1811306476593"/>
        <n v="1.1592156887054399"/>
        <n v="1.1661061048507699"/>
        <n v="-0.49349510669708302"/>
        <n v="-0.74141442775726296"/>
        <n v="-0.62696367502212502"/>
        <n v="-0.63688832521438599"/>
        <n v="-0.51279073953628496"/>
        <n v="-0.43721887469291698"/>
        <n v="-0.45341321825981101"/>
        <n v="-0.473082095384598"/>
        <n v="-0.46577546000480702"/>
        <n v="-0.41751945018768299"/>
        <n v="-0.43586888909339899"/>
        <n v="-0.56189900636672996"/>
        <n v="-0.74905401468277"/>
        <n v="-0.77209794521331798"/>
        <n v="-0.79663050174713101"/>
        <n v="-0.78085553646087602"/>
        <n v="-0.77288299798965499"/>
        <n v="-0.79602706432342496"/>
        <n v="-0.726218461990356"/>
        <n v="0.23040041327476499"/>
        <n v="0.14239732921123499"/>
        <n v="0.17359341681003601"/>
        <n v="4.6088159084320103E-2"/>
        <n v="0.37643405795097401"/>
        <n v="0.241088286042213"/>
        <n v="0.21328495442867301"/>
        <n v="9.2313930392265306E-2"/>
        <n v="0.15597897768020599"/>
        <n v="0.16427217423915899"/>
        <n v="7.6616585254669203E-2"/>
        <n v="4.4157978147268302E-2"/>
        <n v="-7.0494213141501002E-3"/>
        <n v="-0.117812462151051"/>
        <n v="-6.8828527582809297E-4"/>
        <n v="-3.0194967985153198E-4"/>
        <n v="9.9775996059179306E-3"/>
        <n v="-2.1197058260440799E-2"/>
        <n v="-1.5001387335360101E-2"/>
        <n v="-0.68376952409744296"/>
        <n v="-0.41226157546043402"/>
        <n v="-0.55318599939346302"/>
        <n v="-0.55796325206756603"/>
        <n v="-0.46494200825691201"/>
        <n v="-0.52511912584304798"/>
        <n v="-0.56463050842285201"/>
        <n v="-0.56763333082199097"/>
        <n v="-0.60924988985061601"/>
        <n v="-0.58284336328506503"/>
        <n v="-0.74380731582641602"/>
        <n v="-0.78047353029251099"/>
        <n v="-0.72074276208877597"/>
        <n v="-0.72677218914032005"/>
        <n v="-0.68292927742004395"/>
        <n v="-0.72416877746581998"/>
        <n v="-0.79823899269104004"/>
        <n v="-0.76039612293243397"/>
        <n v="-0.72080385684966997"/>
        <n v="-1.29281771183014"/>
        <n v="-0.79274934530258201"/>
        <n v="-0.94757306575775102"/>
        <n v="-0.89497166872024503"/>
        <n v="-0.81571930646896396"/>
        <n v="-0.76018828153610196"/>
        <n v="-0.74347710609436002"/>
        <n v="-0.69953626394271895"/>
        <n v="-0.72306942939758301"/>
        <n v="-0.68176937103271495"/>
        <n v="-0.83762276172637895"/>
        <n v="-0.88799691200256303"/>
        <n v="-0.94233363866805997"/>
        <n v="-0.919125556945801"/>
        <n v="-0.878198742866516"/>
        <n v="-0.94047641754150402"/>
        <n v="-1.0244343280792201"/>
        <n v="-0.94437819719314597"/>
        <n v="-1.15594470500946"/>
        <n v="-0.68096274137496904"/>
        <n v="-1.00175786018372"/>
        <n v="-0.68527257442474399"/>
        <n v="-0.69165837764740001"/>
        <n v="-0.532337665557861"/>
        <n v="-0.33574160933494601"/>
        <n v="-0.23978236317634599"/>
        <n v="-0.181345909833908"/>
        <n v="-0.12608774006366699"/>
        <n v="-3.0156893655657799E-2"/>
        <n v="0.18556332588195801"/>
        <n v="0.14756442606449099"/>
        <n v="1.1626932770013801E-2"/>
        <n v="8.4383450448513003E-2"/>
        <n v="3.3973775804042802E-2"/>
        <n v="-1.0191529989242601E-2"/>
        <n v="-3.5997480154037503E-4"/>
        <n v="6.1051052063703502E-2"/>
        <n v="0.16292978823185"/>
        <n v="-0.92899256944656405"/>
        <n v="-0.91509521007537797"/>
        <n v="-0.68160533905029297"/>
        <n v="-0.81705486774444602"/>
        <n v="-0.739144027233124"/>
        <n v="-0.77494263648986805"/>
        <n v="-0.854655921459198"/>
        <n v="-0.74947905540466297"/>
        <n v="-0.79895818233490001"/>
        <n v="-0.80731475353241"/>
        <n v="-0.83361053466796897"/>
        <n v="-0.83760237693786599"/>
        <n v="-0.87037813663482699"/>
        <n v="-0.89411103725433405"/>
        <n v="-0.90911674499511697"/>
        <n v="-0.96767240762710605"/>
        <n v="-0.97410047054290805"/>
        <n v="-0.94723850488662698"/>
        <n v="-0.89024293422698997"/>
        <n v="-0.32348725199699402"/>
        <n v="-0.260493904352188"/>
        <n v="-0.36864861845970198"/>
        <n v="-0.40434858202934298"/>
        <n v="-0.34791326522827098"/>
        <n v="-0.32428088784217801"/>
        <n v="-0.31756988167762801"/>
        <n v="-0.245334327220917"/>
        <n v="-0.109142281115055"/>
        <n v="-7.3225945234298706E-2"/>
        <n v="-0.26208817958831798"/>
        <n v="-0.22443972527980799"/>
        <n v="-0.21080836653709401"/>
        <n v="-0.193443179130554"/>
        <n v="-0.147642567753792"/>
        <n v="-0.17526425421237901"/>
        <n v="-0.294217169284821"/>
        <n v="-0.32273086905479398"/>
        <n v="-0.296521306037903"/>
        <n v="-0.170285999774933"/>
        <n v="0.45391827821731601"/>
        <n v="0.190891683101654"/>
        <n v="1.2542914599180201E-2"/>
        <n v="-5.0411432981491103E-2"/>
        <n v="-6.8837115541100502E-3"/>
        <n v="-1.7649978399276699E-2"/>
        <n v="-8.1546515226364094E-2"/>
        <n v="-0.13128004968166401"/>
        <n v="-0.11013201624155"/>
        <n v="-0.268454760313034"/>
        <n v="0.13493049144744901"/>
        <n v="-9.0723507106304196E-2"/>
        <n v="1.0892638936638801E-2"/>
        <n v="1.9313707947731001E-2"/>
        <n v="2.8845680877566299E-2"/>
        <n v="2.1038040518760698E-2"/>
        <n v="6.2110270373523201E-3"/>
        <n v="0.32758283615112299"/>
        <n v="-1.0911936759948699"/>
        <n v="-1.1014994382858301"/>
        <n v="-1.1421816349029501"/>
        <n v="-1.0905464887619001"/>
        <n v="-0.977361500263214"/>
        <n v="-0.80587738752365101"/>
        <n v="-0.760722637176514"/>
        <n v="-0.73083966970443703"/>
        <n v="-0.71057313680648804"/>
        <n v="-0.72058451175689697"/>
        <n v="-0.82283198833465598"/>
        <n v="-0.928697109222412"/>
        <n v="-0.94893002510070801"/>
        <n v="-0.95210599899292003"/>
        <n v="-0.91837191581726096"/>
        <n v="-0.91690039634704601"/>
        <n v="-0.90462321043014504"/>
        <n v="-0.98027122020721402"/>
        <n v="-1.0555778741836499"/>
        <n v="-2.2993726730346702"/>
        <n v="-2.2069251537322998"/>
        <n v="-2.4933130741119398"/>
        <n v="-2.4326484203338601"/>
        <n v="-2.5477256774902299"/>
        <n v="-2.4904558658599898"/>
        <n v="-2.3012433052063002"/>
        <n v="-2.3320457935333301"/>
        <n v="-2.2246904373168901"/>
        <n v="-2.20779252052307"/>
        <n v="-2.0722336769103999"/>
        <n v="-2.1018948554992698"/>
        <n v="-2.1845889091491699"/>
        <n v="-2.2013144493103001"/>
        <n v="-2.0889406204223602"/>
        <n v="-2.14859175682068"/>
        <n v="-1.95361256599426"/>
        <n v="-1.83623266220093"/>
        <n v="-1.9001557826995801"/>
        <n v="0.69246727228164695"/>
        <n v="0.71509718894958496"/>
        <n v="0.74697268009185802"/>
        <n v="0.59566634893417403"/>
        <n v="0.65696722269058205"/>
        <n v="0.44918203353881803"/>
        <n v="0.445573270320892"/>
        <n v="0.44640627503395103"/>
        <n v="0.39866167306900002"/>
        <n v="0.38048246502876298"/>
        <n v="0.23083372414112099"/>
        <n v="0.208593904972076"/>
        <n v="0.119783155620098"/>
        <n v="0.13891342282295199"/>
        <n v="-4.0778167545795399E-2"/>
        <n v="8.5053909569978697E-3"/>
        <n v="2.0494822412729301E-2"/>
        <n v="-9.0708635747432695E-2"/>
        <n v="-0.185125753283501"/>
        <n v="-1.7209384441375699"/>
        <n v="-1.4498876333236701"/>
        <n v="-1.51748442649841"/>
        <n v="-1.64380407333374"/>
        <n v="-1.6734576225280799"/>
        <n v="-1.80466055870056"/>
        <n v="-1.94608294963837"/>
        <n v="-2.03582668304443"/>
        <n v="-1.984623670578"/>
        <n v="-2.01043677330017"/>
        <n v="-2.00442314147949"/>
        <n v="-2.10399270057678"/>
        <n v="-1.19761419296265"/>
        <n v="-1.3848619461059599"/>
        <n v="-1.2046523094177199"/>
        <n v="-1.3158644437789899"/>
        <n v="-1.4414659738540601"/>
        <n v="-1.2747951745986901"/>
        <n v="-1.3448506593704199"/>
        <n v="-1.3165485858917201"/>
        <n v="-1.4779855012893699"/>
        <n v="-1.46377813816071"/>
        <n v="-1.44510698318481"/>
        <n v="-1.50451040267944"/>
        <n v="-1.48627293109894"/>
        <n v="-1.58541584014893"/>
        <n v="-1.6440646648407"/>
        <n v="-1.6696801185607899"/>
        <n v="-1.5709011554718"/>
        <n v="-1.4769868850707999"/>
        <n v="-1.58131110668182"/>
        <n v="-0.49582165479660001"/>
        <n v="-0.49208000302314803"/>
        <n v="-0.40730112791061401"/>
        <n v="-0.457430690526962"/>
        <n v="-0.54391109943389904"/>
        <n v="-0.47070556879043601"/>
        <n v="-0.46234917640686002"/>
        <n v="-0.44919550418853799"/>
        <n v="-0.41014212369918801"/>
        <n v="-0.35327386856079102"/>
        <n v="-0.363270282745361"/>
        <n v="-0.42790347337722801"/>
        <n v="-0.48307263851165799"/>
        <n v="-0.61030310392379805"/>
        <n v="-0.64099335670471203"/>
        <n v="-0.66820406913757302"/>
        <n v="-0.68933516740798995"/>
        <n v="-0.64013773202896096"/>
        <n v="-0.56353336572647095"/>
        <n v="-0.86437767744064298"/>
        <n v="-0.84233587980270397"/>
        <n v="-0.91953963041305498"/>
        <n v="-0.975777387619019"/>
        <n v="-0.97306841611862205"/>
        <n v="-0.87742692232132002"/>
        <n v="-0.88726657629013095"/>
        <n v="-1.01898193359375"/>
        <n v="-0.85540068149566695"/>
        <n v="-0.94092595577240001"/>
        <n v="-0.84518820047378496"/>
        <n v="-0.86392897367477395"/>
        <n v="-0.83429765701293901"/>
        <n v="-0.83392345905303999"/>
        <n v="-0.70613569021224998"/>
        <n v="-0.744945108890533"/>
        <n v="-0.66430193185806297"/>
        <n v="-0.64679086208343495"/>
        <n v="-0.56286799907684304"/>
        <n v="-0.113614901900291"/>
        <n v="-0.26843237876892101"/>
        <n v="-0.25223761796951299"/>
        <n v="-0.25069066882133501"/>
        <n v="-0.25598925352096602"/>
        <n v="-0.19296929240226701"/>
        <n v="-0.20133316516876201"/>
        <n v="-0.176683008670807"/>
        <n v="-0.26237374544143699"/>
        <n v="-0.27647203207016002"/>
        <n v="-0.25664940476417503"/>
        <n v="-0.31901320815086398"/>
        <n v="-0.27256032824516302"/>
        <n v="-0.26206561923027"/>
        <n v="-0.286415815353394"/>
        <n v="-0.41451624035835299"/>
        <n v="-0.48221445083618197"/>
        <n v="-0.49078068137168901"/>
        <n v="-0.49033933877944902"/>
        <n v="-0.62970328330993697"/>
        <n v="-0.74261868000030495"/>
        <n v="-0.65560656785964999"/>
        <n v="-0.56713771820068404"/>
        <n v="-0.50877404212951705"/>
        <n v="-0.54249209165573098"/>
        <n v="-0.52483230829238903"/>
        <n v="-0.46742373704910301"/>
        <n v="-0.44407978653907798"/>
        <n v="-0.49472293257713301"/>
        <n v="-0.53390485048294101"/>
        <n v="-0.49538692831993097"/>
        <n v="-0.53962522745132402"/>
        <n v="-0.51582837104797397"/>
        <n v="-0.52729851007461503"/>
        <n v="-0.61341202259063698"/>
        <n v="-0.68779391050338701"/>
        <n v="-0.57034826278686501"/>
        <n v="-0.52905791997909501"/>
        <n v="-1.97493207454681"/>
        <n v="-2.2015440464019802"/>
        <n v="-1.9344217777252199"/>
        <n v="-2.0752596855163601"/>
        <n v="-2.0648961067199698"/>
        <n v="-2.08098173141479"/>
        <n v="-2.0018239021301301"/>
        <n v="-1.8921492099762001"/>
        <n v="-1.8718905448913601"/>
        <n v="-1.8548986911773699"/>
        <n v="-1.8926579952239999"/>
        <n v="-1.65623307228088"/>
        <n v="-1.6949219703674301"/>
        <n v="-1.5834535360336299"/>
        <n v="-1.52565240859985"/>
        <n v="-1.4865152835845901"/>
        <n v="-1.43441534042358"/>
        <n v="-1.38610911369324"/>
        <n v="-1.4259673357009901"/>
      </sharedItems>
    </cacheField>
    <cacheField name="Foreign direct investment, net inflows (BoP, current US$) [BX.KLT.DINV.CD.WD]" numFmtId="0">
      <sharedItems containsMixedTypes="1" containsNumber="1" minValue="-7397295409.1899099" maxValue="40658789144.938202" count="846">
        <n v="2197227820"/>
        <n v="-1303836930"/>
        <n v="-37714860"/>
        <n v="-893342152"/>
        <n v="1678971010"/>
        <n v="2205298180"/>
        <n v="-3227211182.4499998"/>
        <n v="-3023770965.8368802"/>
        <n v="-1464627990.8828399"/>
        <n v="-7120017424.4614"/>
        <n v="3657514667.4932699"/>
        <n v="10028215162.6394"/>
        <n v="-179517618.91999999"/>
        <n v="-7397295409.1899099"/>
        <n v="-6456076413.1203299"/>
        <n v="-4098478747.6375499"/>
        <n v="-1866468113.0745399"/>
        <n v="-4355116552.7158899"/>
        <n v="-6598652652.0938902"/>
        <s v="."/>
        <n v="-40774605.060366198"/>
        <n v="-8788860.1267747693"/>
        <n v="-12363482.364204399"/>
        <n v="139189943.01545599"/>
        <n v="48210757.853125297"/>
        <n v="-18807407.3780513"/>
        <n v="53507087.735935301"/>
        <n v="161302390.82190299"/>
        <n v="281548556.29684901"/>
        <n v="360343380.32467699"/>
        <n v="405737369.10515898"/>
        <n v="149755663.330268"/>
        <n v="131790853.84079"/>
        <n v="200902719.34805101"/>
        <n v="194073683.19686499"/>
        <n v="218207871.71564299"/>
        <n v="174019952.06305099"/>
        <n v="345985235.68002999"/>
        <n v="266603189"/>
        <n v="390889251.85527098"/>
        <n v="420854175.01343602"/>
        <n v="486913109.10244799"/>
        <n v="494634226.15371501"/>
        <n v="520917902.31475502"/>
        <n v="208699298.20630199"/>
        <n v="218379837.56830901"/>
        <n v="293208060.474684"/>
        <n v="146084155.21184701"/>
        <n v="67136806.163499504"/>
        <n v="515184471.01723999"/>
        <n v="378554181.53007901"/>
        <n v="142522598.297582"/>
        <n v="260575129.351448"/>
        <n v="285955061.932015"/>
        <n v="93607130.032602102"/>
        <n v="31792610.414228301"/>
        <n v="-319055857.57453299"/>
        <n v="216459291.05276099"/>
        <n v="14348316"/>
        <n v="52130040.881428398"/>
        <n v="83849256.071214795"/>
        <n v="21711800.900866099"/>
        <n v="33190579.876281898"/>
        <n v="56653992.332481399"/>
        <n v="38870701.3569488"/>
        <n v="143845512.32713801"/>
        <n v="329281976.02832103"/>
        <n v="490403410.53684098"/>
        <n v="357296974.29413497"/>
        <n v="231901703.683869"/>
        <n v="390622353.41017199"/>
        <n v="2572690.3218817702"/>
        <n v="268414907.94619501"/>
        <n v="162970140.263612"/>
        <n v="-98777856.014441803"/>
        <n v="-79957355.3390048"/>
        <n v="669738240.85016501"/>
        <n v="44690.707602870403"/>
        <n v="584701.69257456099"/>
        <n v="31593.778188849901"/>
        <n v="500245.09305907099"/>
        <n v="3833208.34759484"/>
        <n v="348404.53456982801"/>
        <n v="780582.00363193895"/>
        <n v="3354999.1805921998"/>
        <n v="604919.65152648895"/>
        <n v="116727136.517749"/>
        <n v="81747197.234518304"/>
        <n v="49622865.770581096"/>
        <n v="55420.356656486401"/>
        <n v="316473.44936974201"/>
        <n v="983747.12499426003"/>
        <n v="1044957"/>
        <n v="8722119"/>
        <n v="9933540"/>
        <n v="12883688"/>
        <n v="67638273.803389907"/>
        <n v="80513541.332208306"/>
        <n v="131539968.034584"/>
        <n v="191764359.16333899"/>
        <n v="210903689.26943401"/>
        <n v="126003552.248347"/>
        <n v="116200563.572313"/>
        <n v="102246382.223796"/>
        <n v="128009964.769677"/>
        <n v="89297443.996138707"/>
        <n v="180589795.41307399"/>
        <n v="96071472.836867794"/>
        <n v="126312006.10164499"/>
        <n v="111711633.73814"/>
        <n v="103550532.58903299"/>
        <n v="122921295.022726"/>
        <n v="67619883.919923902"/>
        <n v="91456883.259019598"/>
        <n v="121843587.625305"/>
        <n v="67984855.642229199"/>
        <n v="243601636.50045601"/>
        <n v="59122291.342805803"/>
        <n v="189581294.62515301"/>
        <n v="20995513.744612899"/>
        <n v="746276648.96181798"/>
        <n v="536265313.19888502"/>
        <n v="653266626.57178605"/>
        <n v="527363935.614182"/>
        <n v="547404749.757182"/>
        <n v="725854540.91487706"/>
        <n v="694336734.87981999"/>
        <n v="663893595.165465"/>
        <n v="814458940.92762494"/>
        <n v="765092012.77852595"/>
        <n v="1024779237.90889"/>
        <n v="675186993.65287006"/>
        <n v="963531503.48334503"/>
        <n v="925681548.56325197"/>
        <n v="15100000"/>
        <n v="10100000"/>
        <n v="34670000"/>
        <n v="56750000"/>
        <n v="117110000"/>
        <n v="42280000"/>
        <n v="61520000"/>
        <n v="36908456"/>
        <n v="70035157"/>
        <n v="1852793"/>
        <n v="3475008"/>
        <n v="3000000"/>
        <n v="7256090"/>
        <n v="6888751"/>
        <n v="18003535"/>
        <n v="25601157"/>
        <n v="1737360"/>
        <n v="5409980"/>
        <n v="24047722"/>
        <n v="466793492"/>
        <n v="-99342519"/>
        <n v="-278414000"/>
        <n v="-321655000"/>
        <n v="466131000"/>
        <n v="374900000"/>
        <n v="313000000"/>
        <n v="281900000"/>
        <n v="579793037"/>
        <n v="520200751"/>
        <n v="-675545915"/>
        <n v="559642023"/>
        <n v="244682121"/>
        <n v="363381636"/>
        <n v="460890508"/>
        <n v="566638948"/>
        <n v="557692503"/>
        <n v="705100759"/>
        <n v="614018506"/>
        <n v="672560.37863500603"/>
        <n v="558865.80003372906"/>
        <n v="778420.21387879003"/>
        <n v="7691947.2891569398"/>
        <n v="4650574.1569067603"/>
        <n v="13839598.167791501"/>
        <n v="8350406.7221210599"/>
        <n v="23118440.5401983"/>
        <n v="10375197.461467501"/>
        <n v="4231644"/>
        <n v="4684558.6751838103"/>
        <n v="4936699.5104448199"/>
        <n v="3569823.7299721702"/>
        <n v="3919473.0250083501"/>
        <n v="5672348.1285800003"/>
        <n v="4300803.9663215"/>
        <n v="3875846.0805885401"/>
        <n v="4024772.1820532"/>
        <n v="3839060.1164943399"/>
        <n v="409032814"/>
        <n v="180000000"/>
        <n v="256100000"/>
        <n v="1808000000"/>
        <n v="1726800000"/>
        <n v="-243200000"/>
        <n v="2742300000"/>
        <n v="1596024303.8568599"/>
        <n v="2891607809.0954199"/>
        <n v="1697585830.8062601"/>
        <n v="1499572152.4979701"/>
        <n v="1165720010.3076701"/>
        <n v="932374669.38090706"/>
        <n v="1047979482.5552599"/>
        <n v="1407563588.4242301"/>
        <n v="1350994226.2053499"/>
        <n v="1498084807.8648"/>
        <n v="1677673789.73561"/>
        <n v="1845773309"/>
        <n v="88557997.224403903"/>
        <n v="801314933.87191701"/>
        <n v="1489015781.2532401"/>
        <n v="1424251935.6347101"/>
        <n v="1947972913.2063899"/>
        <n v="1189051286.3796899"/>
        <n v="1522228646.3391199"/>
        <n v="298678855.10598302"/>
        <n v="-69249948.217356503"/>
        <n v="1878859499.3496599"/>
        <n v="2891102397.1238799"/>
        <n v="4279839199.1127801"/>
        <n v="50608700.352612302"/>
        <n v="4416953734"/>
        <n v="4315250918"/>
        <n v="-1427679257.0589399"/>
        <n v="-1983178866.50125"/>
        <n v="-320209517.69602299"/>
        <n v="532256251"/>
        <n v="282979831"/>
        <n v="349059586.54327202"/>
        <n v="350964618.55939698"/>
        <n v="443801751.42317301"/>
        <n v="468377743.88890201"/>
        <n v="397624744.26800501"/>
        <n v="358468317.34200197"/>
        <n v="301972462.51786101"/>
        <n v="330255520.654571"/>
        <n v="407592122.10142702"/>
        <n v="439356961.15090102"/>
        <n v="494408755.77634102"/>
        <n v="577871524.15621495"/>
        <n v="975014998.79549301"/>
        <n v="620330654.35979104"/>
        <n v="848881139.44287705"/>
        <n v="712915894.48161602"/>
        <n v="1392435143.3830099"/>
        <n v="1599115748.8332701"/>
        <n v="340914469"/>
        <n v="769146185"/>
        <n v="469506015"/>
        <n v="1242731087"/>
        <n v="-793872333"/>
        <n v="1636219625"/>
        <n v="2734000000"/>
        <n v="1975000000"/>
        <n v="985256412"/>
        <n v="582948702"/>
        <n v="167875183"/>
        <n v="233325073"/>
        <n v="53998813"/>
        <n v="304827249"/>
        <n v="396077780"/>
        <n v="452287112"/>
        <n v="410016918"/>
        <n v="459848321"/>
        <n v="458509903"/>
        <n v="69582011.837250799"/>
        <n v="-45850344.677386001"/>
        <n v="121031132.73316699"/>
        <n v="37493846.237916701"/>
        <n v="105729374.657006"/>
        <n v="65705859.515037"/>
        <n v="135660413.694601"/>
        <n v="98708321.715784907"/>
        <n v="26480002.333233301"/>
        <n v="81790158.397115499"/>
        <n v="25782635.171307102"/>
        <n v="31498094.370292999"/>
        <n v="26852077.6519874"/>
        <n v="-57647593.392990097"/>
        <n v="31130826.657152802"/>
        <n v="127970921.96540099"/>
        <n v="38787632.672270402"/>
        <n v="112865288.26854999"/>
        <n v="13350248.303289"/>
        <n v="545100000"/>
        <n v="265111675.48238501"/>
        <n v="545257102.17830396"/>
        <n v="222000572.994807"/>
        <n v="108537543.965443"/>
        <n v="221459581.36198401"/>
        <n v="288271568.25074399"/>
        <n v="628624805.99866498"/>
        <n v="278562822.16286099"/>
        <n v="1343876023.73137"/>
        <n v="1855052153.6410601"/>
        <n v="2626517918.3130002"/>
        <n v="4142937496.4632902"/>
        <n v="4017159564.6543398"/>
        <n v="3360419368.6529498"/>
        <n v="2548743427.3575401"/>
        <n v="2395799880.6598401"/>
        <n v="4259445795.28263"/>
        <n v="3669991332.17486"/>
        <n v="313970792.03963798"/>
        <n v="326161877.89787698"/>
        <n v="267805000"/>
        <n v="654808577.18885303"/>
        <n v="693511288.98899901"/>
        <n v="635674956.84835196"/>
        <n v="523939106.19184399"/>
        <n v="1123536918.9849701"/>
        <n v="677327365.54555702"/>
        <n v="324032442.445876"/>
        <n v="1263109047.12989"/>
        <n v="41707702.326465502"/>
        <n v="1243660160"/>
        <n v="1314029330"/>
        <n v="1379070816"/>
        <n v="1553136875"/>
        <n v="1716511506"/>
        <n v="1529221084"/>
        <n v="1104592039"/>
        <n v="55526319.440783098"/>
        <n v="53650280.019084103"/>
        <n v="82208102.587764993"/>
        <n v="78094820.958579406"/>
        <n v="70792382.320713803"/>
        <n v="39447343.708400503"/>
        <n v="37140887.813173398"/>
        <n v="36077136.081373498"/>
        <n v="41183457.769836597"/>
        <n v="68340322.378848001"/>
        <n v="23014092.042456102"/>
        <n v="71976051.703413799"/>
        <n v="69830172.212843999"/>
        <n v="64338516.035137199"/>
        <n v="81805006.595904499"/>
        <n v="71083305.866793707"/>
        <n v="189576190.794227"/>
        <n v="251822628.80736601"/>
        <n v="231488000"/>
        <n v="139270000"/>
        <n v="144970000"/>
        <n v="636010000"/>
        <n v="1383177929.8545799"/>
        <n v="2714916343.69978"/>
        <n v="2372540000"/>
        <n v="2527350000"/>
        <n v="3247588000"/>
        <n v="3294520000"/>
        <n v="3227000000"/>
        <n v="3363389444.4444399"/>
        <n v="3192320530.7897"/>
        <n v="3485333369.2796402"/>
        <n v="3254990000"/>
        <n v="2989035000"/>
        <n v="3879831469.6999998"/>
        <n v="1875782953.4690499"/>
        <n v="2612789792.55474"/>
        <n v="1510872058.18097"/>
        <n v="97900000"/>
        <n v="105000000"/>
        <n v="125000000"/>
        <n v="385900000"/>
        <n v="381880000"/>
        <n v="91030000"/>
        <n v="956060000"/>
        <n v="605560000"/>
        <n v="189999.99999999901"/>
        <n v="-73758603.663593307"/>
        <n v="53272458.421299398"/>
        <n v="1618447260.2648499"/>
        <n v="577590000"/>
        <n v="352760000"/>
        <n v="44400000"/>
        <n v="176350000"/>
        <n v="197610000"/>
        <n v="658300000"/>
        <n v="1915633.35188715"/>
        <n v="8692468.0897568408"/>
        <n v="17887123.562082801"/>
        <n v="18770117.491920002"/>
        <n v="6630074.0277576204"/>
        <n v="18890200"/>
        <n v="26240200"/>
        <n v="25024047.388377"/>
        <n v="6624917.1927453401"/>
        <n v="19639703.798381101"/>
        <n v="28852727.688227799"/>
        <n v="18575499.447812699"/>
        <n v="14221700"/>
        <n v="15691197.9520896"/>
        <n v="20563818.217400499"/>
        <n v="71658680.337990195"/>
        <n v="20989721.614696201"/>
        <n v="18529723.354594599"/>
        <n v="21940885"/>
        <n v="46063931.454386197"/>
        <n v="21211685.395222999"/>
        <n v="50674725.183069602"/>
        <n v="729044146.04372001"/>
        <n v="95585680.233444005"/>
        <n v="116257608.986359"/>
        <n v="178064606.75210801"/>
        <n v="1450474757.0818"/>
        <n v="1380173661.9426501"/>
        <n v="1118825000.19331"/>
        <n v="820937598.36054003"/>
        <n v="619724465.01641095"/>
        <n v="469533310.68393201"/>
        <n v="1346085345.2169199"/>
        <n v="767761506.73064399"/>
        <n v="469940266.77666903"/>
        <n v="426305189.42579299"/>
        <n v="463348935.67503297"/>
        <n v="393583092.13527501"/>
        <n v="55671430.938442901"/>
        <n v="27438279.6374855"/>
        <n v="24322286.690976899"/>
        <n v="75618842.294883505"/>
        <n v="11009973.0619522"/>
        <n v="91348357.113756493"/>
        <n v="9508668.8592367508"/>
        <n v="61173319.208514601"/>
        <n v="56652703.213514999"/>
        <n v="50427512.809290998"/>
        <n v="94460146.980572507"/>
        <n v="113220010.39759301"/>
        <n v="79234548.913133904"/>
        <n v="42168784.113756701"/>
        <n v="40874071.930026598"/>
        <n v="35732593.408811301"/>
        <n v="28001666.9222279"/>
        <n v="-12372192.4621816"/>
        <n v="-7820069.1605405305"/>
        <n v="52910748.000000097"/>
        <n v="85428623.902193293"/>
        <n v="294681941.54268301"/>
        <n v="789389724.08449697"/>
        <n v="1134497642.4209099"/>
        <n v="1293330142.2609401"/>
        <n v="912287179.83556902"/>
        <n v="815534454.53206301"/>
        <n v="814789934.73020005"/>
        <n v="565848886.01427698"/>
        <n v="372872463.26277602"/>
        <n v="328059305.56932002"/>
        <n v="540842779.82933402"/>
        <n v="464856589.64880902"/>
        <n v="612036371.422122"/>
        <n v="474311425.432437"/>
        <n v="358467141.41430199"/>
        <n v="357536665.26470399"/>
        <n v="467848664.235502"/>
        <n v="84992921.533143103"/>
        <n v="160281952.808321"/>
        <n v="148327333.70524901"/>
        <n v="206337322.64910901"/>
        <n v="267511185.91091001"/>
        <n v="649211715.16863894"/>
        <n v="371932364.723095"/>
        <n v="556875894.54428899"/>
        <n v="397842480.25392199"/>
        <n v="307940910.77401203"/>
        <n v="144214831.23699999"/>
        <n v="275525536.04037702"/>
        <n v="356476591.902583"/>
        <n v="560747464.36876404"/>
        <n v="467295391.07783997"/>
        <n v="859091549.18896604"/>
        <n v="536851812.89727497"/>
        <n v="639944165.35895896"/>
        <n v="715469994.85230696"/>
        <n v="404102026"/>
        <n v="811869181"/>
        <n v="154601638"/>
        <n v="139372822"/>
        <n v="342770662"/>
        <n v="-3072044"/>
        <n v="130528391"/>
        <n v="588749564"/>
        <n v="1386098850.60853"/>
        <n v="1126004759.602"/>
        <n v="502589833.81816"/>
        <n v="501726765.73381901"/>
        <n v="271134844.99729103"/>
        <n v="588217194.75853896"/>
        <n v="772890477"/>
        <n v="-883561115.82551897"/>
        <n v="927916265.77428496"/>
        <n v="1070252545.01958"/>
        <n v="1401620461.8227501"/>
        <n v="13894736.404987199"/>
        <n v="41776995.778691098"/>
        <n v="106758059.10891899"/>
        <n v="340763853.71808797"/>
        <n v="377724738.06253999"/>
        <n v="256680711.82091501"/>
        <n v="429941789"/>
        <n v="433331011"/>
        <n v="589018303"/>
        <n v="293369157"/>
        <n v="455562152"/>
        <n v="216455188"/>
        <n v="378764432"/>
        <n v="479995890"/>
        <n v="460511368"/>
        <n v="444077761"/>
        <n v="224668083"/>
        <n v="253189253"/>
        <n v="252104280"/>
        <n v="475513573"/>
        <n v="122413755.58"/>
        <n v="251141650.25"/>
        <n v="416689348.42080998"/>
        <n v="641399415.78425097"/>
        <n v="930100407.77999997"/>
        <n v="1258453096.82496"/>
        <n v="3663937118.45157"/>
        <n v="5635092658.6184196"/>
        <n v="6697422432.4601002"/>
        <n v="4998799334.3562098"/>
        <n v="3868353884.9499998"/>
        <n v="3128149928.6999998"/>
        <n v="2319071971.47682"/>
        <n v="1678061191.8310599"/>
        <n v="3379329136.1392899"/>
        <n v="3187942207.1496201"/>
        <n v="5295396105.2541599"/>
        <n v="3022175565.2380199"/>
        <n v="223561311.21572801"/>
        <n v="389850790.39106297"/>
        <n v="610197796.107759"/>
        <n v="669182903.35766602"/>
        <n v="750426324.20291102"/>
        <n v="829054473.35843897"/>
        <n v="287528974.44129002"/>
        <n v="803600584.60382295"/>
        <n v="1041555413.14223"/>
        <n v="777073646.37671697"/>
        <n v="445582247.85942698"/>
        <n v="838879062.71592999"/>
        <n v="358727049.60592502"/>
        <n v="280476974.99884701"/>
        <n v="234372724.53350401"/>
        <n v="-176478261.583527"/>
        <n v="-150172760.720263"/>
        <n v="840286915.80154896"/>
        <n v="1056043502.65038"/>
        <n v="24411286.900851201"/>
        <n v="49753596.829022497"/>
        <n v="40310044.141164497"/>
        <n v="99073671.932166204"/>
        <n v="283076206.88646501"/>
        <n v="633819197.13475394"/>
        <n v="796636157.88331902"/>
        <n v="1067186136.05029"/>
        <n v="841227436.91778803"/>
        <n v="719338470.49515402"/>
        <n v="822967023.29991603"/>
        <n v="529476871.09061199"/>
        <n v="301332480.59252602"/>
        <n v="338710710.13915998"/>
        <n v="466042272.99692303"/>
        <n v="717147639.39869595"/>
        <n v="360653574.57115299"/>
        <n v="594829131.82450902"/>
        <n v="965976158.95964396"/>
        <n v="1874060886.9760799"/>
        <n v="4982533930.2173901"/>
        <n v="4854353979.0908098"/>
        <n v="6036021404.8207102"/>
        <n v="8194071895.46245"/>
        <n v="8555990006.7168198"/>
        <n v="6026253091.3471498"/>
        <n v="8841062050.7726002"/>
        <n v="7069908427.9365101"/>
        <n v="5562857987.4696598"/>
        <n v="4693828631.8958302"/>
        <n v="3064168904.45333"/>
        <n v="3453258407.9847999"/>
        <n v="2412974916.2326398"/>
        <n v="775247400.00302899"/>
        <n v="2305099811.7035799"/>
        <n v="2385277665.91608"/>
        <n v="3313210000"/>
        <n v="-186792428.93092799"/>
        <n v="7700000"/>
        <n v="7960000"/>
        <n v="30643966"/>
        <n v="82283166"/>
        <n v="102290000"/>
        <n v="118670000"/>
        <n v="216192556.81733999"/>
        <n v="112127535.812557"/>
        <n v="269615550.35029"/>
        <n v="233763793.60783401"/>
        <n v="313997162.787606"/>
        <n v="162083820.997161"/>
        <n v="279747327.59838098"/>
        <n v="274025990.659944"/>
        <n v="366192315.50624001"/>
        <n v="263172335.22999999"/>
        <n v="152614120.94999999"/>
        <n v="211896128.85610101"/>
        <n v="398599354.80150801"/>
        <n v="3501000"/>
        <n v="15664000"/>
        <n v="38015839.457350001"/>
        <n v="36028527.823919997"/>
        <n v="79143388.755408794"/>
        <n v="15500000"/>
        <n v="50600000"/>
        <n v="32152348.546953298"/>
        <n v="22471527.027027"/>
        <n v="12162344.822250901"/>
        <n v="26489982.128366701"/>
        <n v="27924059.1401315"/>
        <n v="23331087.120574798"/>
        <n v="34208489.033314399"/>
        <n v="23698321.486444902"/>
        <n v="24191799.512828801"/>
        <n v="47112184.772581302"/>
        <n v="59000132.740293197"/>
        <n v="126744195.95660099"/>
        <n v="137583476.929811"/>
        <n v="167944230.519191"/>
        <n v="289840300.29228002"/>
        <n v="351458732.44261903"/>
        <n v="455739867.97629303"/>
        <n v="331473910.25035799"/>
        <n v="272092888.45661199"/>
        <n v="338661995.57934701"/>
        <n v="276159533.00447398"/>
        <n v="311366768.81942397"/>
        <n v="403098056.38786298"/>
        <n v="409166125.81490999"/>
        <n v="472409799.84677601"/>
        <n v="588292997.95870805"/>
        <n v="847841574.79021597"/>
        <n v="1065461344.0746599"/>
        <n v="1845665272.73823"/>
        <n v="2588126617.0069399"/>
        <n v="2586179934"/>
        <n v="38014852.100000001"/>
        <n v="80729739.090909094"/>
        <n v="140555693.46697301"/>
        <n v="175923646.509835"/>
        <n v="179825444.15250501"/>
        <n v="168251661.93552199"/>
        <n v="159795375"/>
        <n v="143240665.10345501"/>
        <n v="613208776.273067"/>
        <n v="57289065.622999102"/>
        <n v="108355443.10197"/>
        <n v="105893597.203315"/>
        <n v="68346743.928173393"/>
        <n v="197311244.14602"/>
        <n v="305172393.79133302"/>
        <n v="257086351.80439201"/>
        <n v="80053481.405823305"/>
        <n v="111455091.564216"/>
        <n v="189823893.166482"/>
        <n v="61153314.193329699"/>
        <n v="90731669.737714797"/>
        <n v="58869143.907217897"/>
        <n v="95470171.315982804"/>
        <n v="53095068.067431197"/>
        <n v="110430202.51769599"/>
        <n v="238404209.34276101"/>
        <n v="950477791.38029695"/>
        <n v="722447405.06738698"/>
        <n v="429664580.13606799"/>
        <n v="375089628.51241797"/>
        <n v="252435829.43390101"/>
        <n v="138509469.264081"/>
        <n v="413724476.11275297"/>
        <n v="250446053.545995"/>
        <n v="342400000"/>
        <n v="172699178.42460001"/>
        <n v="212289192.761103"/>
        <n v="293970572.80400997"/>
        <n v="-4790000"/>
        <n v="24000000"/>
        <n v="96000000"/>
        <n v="141000000"/>
        <n v="87000000"/>
        <n v="108000000"/>
        <n v="112000000"/>
        <n v="102000000"/>
        <n v="107330000"/>
        <n v="258000000"/>
        <n v="261000000"/>
        <n v="303000000"/>
        <n v="330000000"/>
        <n v="369000000"/>
        <n v="408000000"/>
        <n v="447000000"/>
        <n v="534000000"/>
        <n v="601000000"/>
        <n v="636000000"/>
        <n v="701422007.62977898"/>
        <n v="6522098178.1805096"/>
        <n v="623291744.343521"/>
        <n v="6586792253.1097002"/>
        <n v="9885001293.4435806"/>
        <n v="7624489973.8818903"/>
        <n v="3693271715.48139"/>
        <n v="4139289122.6873698"/>
        <n v="4626029122.4000702"/>
        <n v="8232518815.6208296"/>
        <n v="5791659020.0999804"/>
        <n v="1521139945.30532"/>
        <n v="2215307020.3954101"/>
        <n v="2058579911.05235"/>
        <n v="5569462350.15205"/>
        <n v="5116098443.4871502"/>
        <n v="3153552569.39325"/>
        <n v="40658789144.938202"/>
        <n v="9194808415.5922794"/>
        <n v="161000000"/>
        <n v="-793000000"/>
        <n v="1035825.73"/>
        <n v="150000"/>
        <n v="-7850000"/>
        <n v="1420000"/>
        <n v="60140000"/>
        <n v="-2210000"/>
        <n v="17500000"/>
        <n v="67500000"/>
        <n v="121500000"/>
        <n v="1511070000"/>
        <n v="1561689996.8943501"/>
        <n v="1841833814.0836699"/>
        <n v="1504379838.3858399"/>
        <n v="1653120315.4749999"/>
        <n v="1726298402.9514501"/>
        <n v="2063730997.6621301"/>
        <n v="1734376994.48388"/>
        <n v="2311460739.7595301"/>
        <n v="1687884178.79722"/>
        <n v="1251280889.37784"/>
        <n v="1728373403.43067"/>
        <n v="1063767535.33587"/>
        <n v="1065298481.4186701"/>
        <n v="1135787164.0494101"/>
        <n v="825354992.31027305"/>
        <n v="716939710.59487998"/>
        <n v="522869616.85592097"/>
        <n v="573504494.77600002"/>
        <n v="442539548.35000002"/>
        <n v="935520591.71000004"/>
        <n v="403038991.36000001"/>
        <n v="581511806.98000002"/>
        <n v="1383260000"/>
        <n v="952630000"/>
        <n v="1813200000"/>
        <n v="1229361018.44368"/>
        <n v="1799646137.43448"/>
        <n v="2087261309.7159801"/>
        <n v="1416088064.8110001"/>
        <n v="1506024896.0109999"/>
        <n v="864040000"/>
        <n v="937700000"/>
        <n v="971576866.04275596"/>
        <n v="1217235252.41974"/>
        <n v="943765261.69200003"/>
        <n v="1190507398.7839999"/>
        <n v="1264667981.45789"/>
        <n v="79967681.861950994"/>
        <n v="96003598.208715707"/>
        <n v="91396741.899060905"/>
        <n v="62406802.627874397"/>
        <n v="50892371.953782797"/>
        <n v="46304496.127711602"/>
        <n v="125064101.838993"/>
        <n v="728710878.416044"/>
        <n v="121511565.575361"/>
        <n v="183599248.95818299"/>
        <n v="54020342.354685999"/>
        <n v="257860036.464441"/>
        <n v="-46308331.617851697"/>
        <n v="88558699.502223402"/>
        <n v="-180972714.79572901"/>
        <n v="345697546.97143197"/>
        <n v="-59206820.0004109"/>
        <n v="-136221499"/>
        <n v="-226939150"/>
        <n v="295416479.80069202"/>
        <n v="379808340.66706097"/>
        <n v="644262499.94651198"/>
        <n v="792305780.89124405"/>
        <n v="728860900.652408"/>
        <n v="841570802.74764001"/>
        <n v="543872727.27272797"/>
        <n v="894293858"/>
        <n v="1205388487.79374"/>
        <n v="1096000000"/>
        <n v="1058564540.34685"/>
        <n v="737652140.15142798"/>
        <n v="625704361.86706805"/>
        <n v="802704141.00856805"/>
        <n v="1055353352.63033"/>
        <n v="1303005005.3393199"/>
        <n v="1191485423.7197499"/>
        <n v="1648240262.65061"/>
        <n v="2952941687.83428"/>
        <n v="364040000"/>
        <n v="356940000"/>
        <n v="615790000"/>
        <n v="1323900000"/>
        <n v="938620000"/>
        <n v="694800000"/>
        <n v="1729300000"/>
        <n v="1108500000"/>
        <n v="1731500000"/>
        <n v="2099800000"/>
        <n v="1507800000"/>
        <n v="1582666666.6666701"/>
        <n v="662813935.42047203"/>
        <n v="1107519804.84533"/>
        <n v="408438491.70233601"/>
        <n v="547967909.61240196"/>
        <n v="245205491.395466"/>
        <n v="394217415.17706901"/>
        <n v="-65118862.8223029"/>
        <n v="8700000"/>
        <n v="102800000"/>
        <n v="40000000"/>
        <n v="68900000"/>
        <n v="51600000"/>
        <n v="122586666.666667"/>
        <n v="344300000"/>
        <n v="349850000"/>
        <n v="373050000"/>
        <n v="472800000"/>
        <n v="399200000"/>
        <n v="343013813.38"/>
        <n v="307187738.78799999"/>
        <n v="717865322.24884999"/>
        <n v="249500000"/>
        <n v="150360000"/>
        <n v="250000000"/>
        <n v="341500000"/>
      </sharedItems>
    </cacheField>
    <cacheField name="GDP per capita (current US$) [NY.GDP.PCAP.CD]" numFmtId="0">
      <sharedItems containsMixedTypes="1" containsNumber="1" minValue="128.53842251945645" maxValue="19849.717766970458" count="889">
        <n v="1254.6961186129993"/>
        <n v="1900.7238092379355"/>
        <n v="2597.9635866385952"/>
        <n v="3121.3487250337398"/>
        <n v="4081.7175062618221"/>
        <n v="3123.6988851737356"/>
        <n v="3586.6636935862075"/>
        <n v="4608.1551657268274"/>
        <n v="5083.8268734673529"/>
        <n v="5061.3492529748437"/>
        <n v="5011.9844274535953"/>
        <n v="3217.3392400541679"/>
        <n v="1809.7093771945495"/>
        <n v="2439.3744393400202"/>
        <n v="2540.5088788454559"/>
        <n v="2191.3477643353726"/>
        <n v="1450.9051113941755"/>
        <n v="1927.4740782768733"/>
        <n v="2933.4846438141499"/>
        <n v="2309.5216202979054"/>
        <n v="784.11907506092882"/>
        <n v="805.90468527744497"/>
        <n v="837.13200245115183"/>
        <n v="944.6431721273002"/>
        <n v="1098.9466786713849"/>
        <n v="1061.7183595471422"/>
        <n v="1009.4894947847806"/>
        <n v="1099.4143107361019"/>
        <n v="1112.5695361968474"/>
        <n v="1214.295565402479"/>
        <n v="1251.5047651108312"/>
        <n v="1041.6525231291778"/>
        <n v="1049.8203036108332"/>
        <n v="1095.2744582738619"/>
        <n v="1194.4382151277364"/>
        <n v="1170.8859949262176"/>
        <n v="1240.7331546117166"/>
        <n v="1360.9114738816875"/>
        <n v="1304.9947969432314"/>
        <n v="1434.6628343914369"/>
        <n v="4818.2131029702268"/>
        <n v="5240.3161590679956"/>
        <n v="5142.9138335435882"/>
        <n v="5372.3407317435358"/>
        <n v="5345.8487517737613"/>
        <n v="4938.2499058409167"/>
        <n v="6041.7320511965272"/>
        <n v="7080.778642625648"/>
        <n v="6392.9873473683883"/>
        <n v="6436.6033186655768"/>
        <n v="6844.0332496634892"/>
        <n v="5869.7375789062771"/>
        <n v="6411.5518615965966"/>
        <n v="6705.3408456728275"/>
        <n v="6947.8178411416702"/>
        <n v="6691.1608457920729"/>
        <n v="5875.0704350419128"/>
        <n v="7244.1585475566608"/>
        <n v="7726.1109966468866"/>
        <n v="7249.7993259626201"/>
        <n v="405.45127643826783"/>
        <n v="442.94443062889854"/>
        <n v="457.34207485324231"/>
        <n v="516.75032847083855"/>
        <n v="621.8902717981166"/>
        <n v="603.87754556148627"/>
        <n v="627.27039570706415"/>
        <n v="727.61247451164468"/>
        <n v="733.97287958981042"/>
        <n v="762.30378010313825"/>
        <n v="767.37134405151176"/>
        <n v="632.12668582235005"/>
        <n v="665.786328598963"/>
        <n v="711.18454343362293"/>
        <n v="779.20276861938669"/>
        <n v="765.22956040164433"/>
        <n v="823.55241088096773"/>
        <n v="888.80361089583243"/>
        <n v="830.04396585031111"/>
        <n v="874.1212803813454"/>
        <n v="128.53842251945645"/>
        <n v="151.1885410059036"/>
        <n v="166.27624522876096"/>
        <n v="170.70687650242797"/>
        <n v="194.7106346444437"/>
        <n v="204.5447555952195"/>
        <n v="222.66058320837644"/>
        <n v="236.4513474862346"/>
        <n v="238.20594525878059"/>
        <n v="241.54766570985728"/>
        <n v="257.81855741013135"/>
        <n v="289.35962720612906"/>
        <n v="242.53952729297831"/>
        <n v="244.14542219677048"/>
        <n v="232.06061662771094"/>
        <n v="216.97297090061616"/>
        <n v="216.82741748111431"/>
        <n v="221.15780342985366"/>
        <n v="259.02503136308792"/>
        <n v="199.58076018149245"/>
        <n v="1900.8884647365333"/>
        <n v="1972.7849263690136"/>
        <n v="2220.0981749387429"/>
        <n v="3268.3056955596167"/>
        <n v="3839.863635557314"/>
        <n v="3592.3158789212694"/>
        <n v="3500.977467766606"/>
        <n v="3880.0692052090549"/>
        <n v="3583.4617251099739"/>
        <n v="3757.6599532623341"/>
        <n v="3739.2782789021885"/>
        <n v="3169.0789008256347"/>
        <n v="3312.6967445848677"/>
        <n v="3534.3435747881731"/>
        <n v="3860.4548075811017"/>
        <n v="3903.0503168362548"/>
        <n v="3126.3998587225915"/>
        <n v="3489.9733973645925"/>
        <n v="3883.9111591716105"/>
        <n v="4321.5798642778627"/>
        <n v="1119.9808610280945"/>
        <n v="1129.3579797212853"/>
        <n v="1177.9686054634735"/>
        <n v="1311.002963161204"/>
        <n v="1476.0090775567344"/>
        <n v="1445.8602480016402"/>
        <n v="1383.8138641381747"/>
        <n v="1497.9265856601669"/>
        <n v="1433.7239271245494"/>
        <n v="1559.139049659032"/>
        <n v="1631.7139854965981"/>
        <n v="1399.6753359611448"/>
        <n v="1426.0654809805005"/>
        <n v="1479.8622229214425"/>
        <n v="1593.3307533786176"/>
        <n v="1538.5630625108008"/>
        <n v="1539.1305451924457"/>
        <n v="1654.2570373059248"/>
        <n v="1563.4889403445936"/>
        <n v="1673.6488885722242"/>
        <n v="309.19024278741909"/>
        <n v="317.87767793584425"/>
        <n v="340.41451709934131"/>
        <n v="388.4777716793738"/>
        <n v="446.22877035927559"/>
        <n v="452.92223646951163"/>
        <n v="459.77698183324077"/>
        <n v="515.20950348940198"/>
        <n v="525.86750403772851"/>
        <n v="352.22685487120953"/>
        <n v="394.856932975083"/>
        <n v="351.87975476955432"/>
        <n v="372.13545609303117"/>
        <n v="414.74032227842014"/>
        <n v="435.93229660798016"/>
        <n v="426.40875312020944"/>
        <n v="435.46924780002212"/>
        <n v="461.13751095604727"/>
        <n v="427.05809619126865"/>
        <n v="445.02819598860498"/>
        <n v="460.06701832057684"/>
        <n v="664.59765601918048"/>
        <n v="716.66776844237995"/>
        <n v="806.71031879149746"/>
        <n v="936.49413707497195"/>
        <n v="808.16152351367407"/>
        <n v="896.87670462039409"/>
        <n v="988.19416004730522"/>
        <n v="969.61614277158617"/>
        <n v="980.08354437300682"/>
        <n v="1017.7877620885496"/>
        <n v="774.41160312411864"/>
        <n v="691.98007742773052"/>
        <n v="662.89747296331473"/>
        <n v="720.26510142708514"/>
        <n v="701.62120102742381"/>
        <n v="643.77221569400865"/>
        <n v="685.69031499661799"/>
        <n v="699.46325448557411"/>
        <n v="719.38487515752115"/>
        <n v="1090.4271686947254"/>
        <n v="1103.1954167212093"/>
        <n v="1155.0856746669617"/>
        <n v="1289.7948495087148"/>
        <n v="1454.6509094409944"/>
        <n v="1409.1066715214479"/>
        <n v="1384.0632825747905"/>
        <n v="1526.8326394268117"/>
        <n v="1483.9515579125912"/>
        <n v="1595.9898180812168"/>
        <n v="1608.6878767875805"/>
        <n v="1322.9367760528767"/>
        <n v="1357.2662297961572"/>
        <n v="1414.5866899243117"/>
        <n v="1531.3378101176261"/>
        <n v="1510.7973237214014"/>
        <n v="1519.5867806517683"/>
        <n v="1577.4708412229163"/>
        <n v="1484.8924653204153"/>
        <n v="1587.161895556872"/>
        <n v="187.85678102995399"/>
        <n v="211.57262966400128"/>
        <n v="247.54193564632968"/>
        <n v="277.61207955153384"/>
        <n v="317.88921008113027"/>
        <n v="290.15567507352506"/>
        <n v="324.82772610927077"/>
        <n v="376.37498112997292"/>
        <n v="412.77626054499467"/>
        <n v="444.86435755909639"/>
        <n v="472.26623572553251"/>
        <n v="482.0645686382378"/>
        <n v="456.02795058362364"/>
        <n v="451.08908851731871"/>
        <n v="546.21259320388322"/>
        <n v="575.882781366465"/>
        <n v="524.66668621149506"/>
        <n v="576.97472939413603"/>
        <n v="664.59354333669557"/>
        <n v="649.14398793935811"/>
        <n v="1314.4112806073501"/>
        <n v="1810.5889423645947"/>
        <n v="2116.8689431934149"/>
        <n v="2219.9123067626283"/>
        <n v="2848.6531631791008"/>
        <n v="2283.9498723942847"/>
        <n v="2962.76248130765"/>
        <n v="3415.0623741663853"/>
        <n v="3753.8609280810247"/>
        <n v="3719.6510360643006"/>
        <n v="3623.8270565247299"/>
        <n v="2455.3408582447641"/>
        <n v="2107.5186182692401"/>
        <n v="2227.7326089375993"/>
        <n v="2715.2604175291658"/>
        <n v="2508.9404444347692"/>
        <n v="2011.2834404426255"/>
        <n v="2540.4700241973082"/>
        <n v="2649.2306336946745"/>
        <n v="2508.8233951516422"/>
        <n v="1267.7648236482362"/>
        <n v="1267.087310458777"/>
        <n v="1303.5649664931491"/>
        <n v="1451.2325321963729"/>
        <n v="1683.3375061606239"/>
        <n v="1638.8046854492079"/>
        <n v="1654.1779594975726"/>
        <n v="1701.7046397995023"/>
        <n v="1649.3016162901838"/>
        <n v="1903.0542287630071"/>
        <n v="2124.0194295684128"/>
        <n v="1941.5818976554901"/>
        <n v="1999.1953717962472"/>
        <n v="2113.3415237936888"/>
        <n v="2295.5403362819834"/>
        <n v="2309.3135834157347"/>
        <n v="2350.751397255478"/>
        <n v="2649.1730478815934"/>
        <n v="2491.8959337299498"/>
        <n v="2728.8032462007091"/>
        <n v="5337.6143892967611"/>
        <n v="9502.8588161478183"/>
        <n v="11140.190165051314"/>
        <n v="13776.90333272623"/>
        <n v="19849.717766970458"/>
        <n v="14398.77048577705"/>
        <n v="14905.514576464559"/>
        <n v="18659.416024757138"/>
        <n v="18756.425027322457"/>
        <n v="17644.594304541424"/>
        <n v="16804.924927197626"/>
        <n v="9788.9838036971778"/>
        <n v="8035.3076664385026"/>
        <n v="8410.3979743369182"/>
        <n v="8719.1868759056179"/>
        <n v="7317.3900261796234"/>
        <n v="6198.942518519043"/>
        <n v="7473.9260606929638"/>
        <n v="8052.2565292993349"/>
        <n v="7066.6165925773357"/>
        <n v="2599.15214954166"/>
        <n v="2964.97248651359"/>
        <n v="3053.9325707830458"/>
        <n v="3200.5125713929147"/>
        <n v="3022.4561774804156"/>
        <n v="3270.1377612042957"/>
        <n v="4035.5344806329908"/>
        <n v="4360.9599674532365"/>
        <n v="4396.5791204358829"/>
        <n v="4111.1283824806496"/>
        <n v="3928.5227551684011"/>
        <n v="3583.3112903134265"/>
        <n v="3339.9904012218663"/>
        <n v="3824.046783384993"/>
        <n v="4021.4455564534014"/>
        <n v="3843.3800460191874"/>
        <n v="3372.9046112806841"/>
        <n v="4068.5737898453222"/>
        <n v="3986.8872391826717"/>
        <n v="3797.301209461637"/>
        <n v="134.54248633268392"/>
        <n v="160.07679177205804"/>
        <n v="191.75129245508001"/>
        <n v="240.34797195503225"/>
        <n v="320.86108971168284"/>
        <n v="373.89395871214521"/>
        <n v="335.43849527093056"/>
        <n v="348.00134829146521"/>
        <n v="458.55092079305729"/>
        <n v="490.79247842039069"/>
        <n v="557.53414836043771"/>
        <n v="630.3126193830542"/>
        <n v="705.61750854358922"/>
        <n v="755.75264434866619"/>
        <n v="758.29769449458036"/>
        <n v="840.44960125517059"/>
        <n v="918.65259407741826"/>
        <n v="925.00069759157952"/>
        <n v="1027.4986313632471"/>
        <n v="1293.7780075976029"/>
        <n v="5483.1445746716445"/>
        <n v="6570.9632653091912"/>
        <n v="6873.4539827102071"/>
        <n v="8036.9199556432723"/>
        <n v="9732.2265333260402"/>
        <n v="7325.9095131854492"/>
        <n v="8399.5973480812117"/>
        <n v="10273.798444897953"/>
        <n v="9348.5148764005571"/>
        <n v="9250.0811146203614"/>
        <n v="9255.3680346763485"/>
        <n v="7090.4546339494236"/>
        <n v="6722.1982226905948"/>
        <n v="6975.6951919140247"/>
        <n v="7694.9060451632486"/>
        <n v="7523.8622784598019"/>
        <n v="6680.0826703538323"/>
        <n v="8635.7971437495598"/>
        <n v="8820.347338099984"/>
        <n v="8420.1020570182718"/>
        <n v="596.62928649750563"/>
        <n v="618.95981346115832"/>
        <n v="615.97392834944185"/>
        <n v="725.09228488352926"/>
        <n v="857.85823987045637"/>
        <n v="772.12493381840102"/>
        <n v="796.63182917913355"/>
        <n v="705.47749534880961"/>
        <n v="686.55755771974634"/>
        <n v="647.38553456117165"/>
        <n v="561.64963456626344"/>
        <n v="611.67121911225001"/>
        <n v="640.6762652829841"/>
        <n v="632.00102415321942"/>
        <n v="683.32463275487351"/>
        <n v="722.87535628402566"/>
        <n v="704.03046283722063"/>
        <n v="762.96323165355921"/>
        <n v="803.80865500647917"/>
        <n v="843.76574257028199"/>
        <n v="405.42490176471921"/>
        <n v="477.60109276344201"/>
        <n v="904.16952780989891"/>
        <n v="1047.1994278165066"/>
        <n v="1178.9558773292601"/>
        <n v="1044.0049889267214"/>
        <n v="1258.9641968904803"/>
        <n v="1501.0591712985611"/>
        <n v="1536.6196349985912"/>
        <n v="2282.4075011357913"/>
        <n v="1942.9218417985228"/>
        <n v="1711.2713256145335"/>
        <n v="1900.3976952146493"/>
        <n v="1998.7227984036347"/>
        <n v="2180.029712514629"/>
        <n v="2167.9252759779424"/>
        <n v="2176.5762180423885"/>
        <n v="2422.0859128502107"/>
        <n v="2218.4147579099272"/>
        <n v="2238.1580207721286"/>
        <n v="591.53497273203743"/>
        <n v="468.5355824779657"/>
        <n v="452.27615971371881"/>
        <n v="657.99347381119514"/>
        <n v="712.09941607671192"/>
        <n v="670.26125362684445"/>
        <n v="667.28160189755533"/>
        <n v="644.50254865989507"/>
        <n v="707.96767819900276"/>
        <n v="757.69227256192846"/>
        <n v="774.56903958519956"/>
        <n v="756.42558981093612"/>
        <n v="720.47325517264585"/>
        <n v="843.46427923095644"/>
        <n v="944.41726865731732"/>
        <n v="1043.899886182659"/>
        <n v="1073.6593390013934"/>
        <n v="1189.1759994587428"/>
        <n v="1515.1679477761211"/>
        <n v="1663.9378074811782"/>
        <n v="432.19447032298808"/>
        <n v="463.70226316930575"/>
        <n v="448.89749053166071"/>
        <n v="519.21793475962352"/>
        <n v="640.0481741946212"/>
        <n v="582.8772687761591"/>
        <n v="599.85996794590335"/>
        <n v="719.11876575061217"/>
        <n v="634.96180959942296"/>
        <n v="653.61853234054433"/>
        <n v="651.2045317409835"/>
        <n v="644.17906389074915"/>
        <n v="678.68027949273755"/>
        <n v="781.97588825850403"/>
        <n v="807.36100008415031"/>
        <n v="754.38163942049539"/>
        <n v="754.27069401162953"/>
        <n v="836.87002479517798"/>
        <n v="814.11199005195499"/>
        <n v="914.27515380410387"/>
        <n v="462.61821577443044"/>
        <n v="522.77684024689233"/>
        <n v="699.39973828450354"/>
        <n v="840.19163188233574"/>
        <n v="915.9989156540646"/>
        <n v="1049.1217942434082"/>
        <n v="1093.6396236792623"/>
        <n v="1099.3154649743881"/>
        <n v="1289.7807914982209"/>
        <n v="1376.8292046501911"/>
        <n v="1489.919720572773"/>
        <n v="1496.6535726002107"/>
        <n v="1562.0766186277738"/>
        <n v="1675.9884217301239"/>
        <n v="1845.7834137514967"/>
        <n v="1970.0800704861458"/>
        <n v="1936.2507545437425"/>
        <n v="2069.6611288191798"/>
        <n v="2099.2985684102455"/>
        <n v="1949.8989690971257"/>
        <n v="761.1810387917227"/>
        <n v="850.77531550755577"/>
        <n v="910.61856339836254"/>
        <n v="848.07737192924924"/>
        <n v="885.65930324266003"/>
        <n v="866.4751271819905"/>
        <n v="1104.8115468316987"/>
        <n v="1265.8579450851223"/>
        <n v="1205.8599848100203"/>
        <n v="1141.3609231718008"/>
        <n v="1165.050650024159"/>
        <n v="1113.8368345361157"/>
        <n v="986.2652498409268"/>
        <n v="1062.7124334025768"/>
        <n v="1162.9788541207165"/>
        <n v="1074.1340466188979"/>
        <n v="910.93494753765003"/>
        <n v="1054.9327396161009"/>
        <n v="992.85732846225665"/>
        <n v="878.00850547373375"/>
        <n v="277.50782658828007"/>
        <n v="311.79312664903489"/>
        <n v="330.52267000851208"/>
        <n v="427.83632916955048"/>
        <n v="522.83062195253365"/>
        <n v="455.40737377276628"/>
        <n v="459.37540799657933"/>
        <n v="516.90253925509307"/>
        <n v="504.17373771013212"/>
        <n v="526.68801963540307"/>
        <n v="517.13618312258416"/>
        <n v="455.63803458407023"/>
        <n v="464.61615837170973"/>
        <n v="503.49805868023725"/>
        <n v="512.54399150685788"/>
        <n v="512.27966560240952"/>
        <n v="462.40422881838282"/>
        <n v="503.35208119085786"/>
        <n v="516.77219697761348"/>
        <n v="528.65015475700739"/>
        <n v="427.71731997461268"/>
        <n v="473.99504680383501"/>
        <n v="506.91183869957223"/>
        <n v="579.25714088167399"/>
        <n v="676.12700114400457"/>
        <n v="680.64995858755731"/>
        <n v="688.32786585855831"/>
        <n v="810.18255603612874"/>
        <n v="753.39213750190527"/>
        <n v="778.79705279881625"/>
        <n v="818.4303413922155"/>
        <n v="723.50420494766263"/>
        <n v="750.05180910229512"/>
        <n v="795.68280155376476"/>
        <n v="856.35659655060283"/>
        <n v="840.17574636629922"/>
        <n v="822.90613683213166"/>
        <n v="881.51008873358535"/>
        <n v="831.22346664511485"/>
        <n v="897.4486702905715"/>
        <n v="801.77868312956275"/>
        <n v="974.65758594670285"/>
        <n v="1272.0824339661315"/>
        <n v="1378.2151036337143"/>
        <n v="1610.2369793316047"/>
        <n v="1418.9408429234725"/>
        <n v="1646.1304275681384"/>
        <n v="1919.4522707967851"/>
        <n v="1850.3849677447945"/>
        <n v="1929.7756392353001"/>
        <n v="1715.3888379280197"/>
        <n v="1562.7268364882764"/>
        <n v="1579.2007167351153"/>
        <n v="1634.6421583307445"/>
        <n v="1749.9542364537306"/>
        <n v="1800.875186582183"/>
        <n v="1836.2924109859177"/>
        <n v="1998.3940026558594"/>
        <n v="2057.3803924581739"/>
        <n v="2149.4140872533458"/>
        <n v="5460.6080018419825"/>
        <n v="5354.0297426064226"/>
        <n v="5695.9752550986914"/>
        <n v="6574.6635764099046"/>
        <n v="8030.0522808753904"/>
        <n v="7318.126409724222"/>
        <n v="8000.3764318215426"/>
        <n v="9197.0429908945935"/>
        <n v="9291.2362760105298"/>
        <n v="9764.644130600449"/>
        <n v="10366.355075493615"/>
        <n v="9507.8713365642361"/>
        <n v="9965.7253108522782"/>
        <n v="10841.684775484389"/>
        <n v="11643.460596212401"/>
        <n v="11403.252787067413"/>
        <n v="9011.0428844502349"/>
        <n v="9068.9729297668564"/>
        <n v="10239.797046109496"/>
        <n v="11416.858992993044"/>
        <n v="403.02071310269946"/>
        <n v="438.79347273716468"/>
        <n v="458.61515200648461"/>
        <n v="508.04489562542403"/>
        <n v="591.43983760618346"/>
        <n v="546.60073246251739"/>
        <n v="494.58402200043867"/>
        <n v="615.2786597811529"/>
        <n v="681.49212857369048"/>
        <n v="681.06511419744118"/>
        <n v="690.44321814427644"/>
        <n v="603.83851377791473"/>
        <n v="435.76099100962398"/>
        <n v="464.29472126447246"/>
        <n v="510.38000641677394"/>
        <n v="512.2157568500121"/>
        <n v="456.58191837522497"/>
        <n v="504.03775865468663"/>
        <n v="558.29859250434947"/>
        <n v="608.44270755025616"/>
        <n v="3407.8506484841523"/>
        <n v="3692.7526028130087"/>
        <n v="4027.9617061587087"/>
        <n v="4394.5173413563825"/>
        <n v="4222.3261891257671"/>
        <n v="4322.6292659799137"/>
        <n v="5445.4200630274081"/>
        <n v="5873.0593810320406"/>
        <n v="6017.1783654148312"/>
        <n v="5463.0313662099552"/>
        <n v="5544.1040684467534"/>
        <n v="4965.6727650655112"/>
        <n v="4614.8920749389627"/>
        <n v="5453.5706234150111"/>
        <n v="5687.3810428001107"/>
        <n v="5126.1761428167338"/>
        <n v="4252.0417201435266"/>
        <n v="4901.8758894783759"/>
        <n v="4895.6806608913876"/>
        <n v="4742.7838267774541"/>
        <n v="281.32536021204447"/>
        <n v="316.36564762028519"/>
        <n v="331.1037679739789"/>
        <n v="384.71834548399556"/>
        <n v="472.17842735558548"/>
        <n v="458.42189023532126"/>
        <n v="471.61268796897969"/>
        <n v="507.60249530245267"/>
        <n v="525.04728491401056"/>
        <n v="548.15784884216509"/>
        <n v="560.75447516927898"/>
        <n v="481.11130110500233"/>
        <n v="497.03612083172555"/>
        <n v="514.54339801634717"/>
        <n v="568.59965974672537"/>
        <n v="549.81612777766043"/>
        <n v="564.84166232013172"/>
        <n v="590.62949475581388"/>
        <n v="588.89904826672944"/>
        <n v="618.28722904313042"/>
        <n v="992.74539908678958"/>
        <n v="1250.4069127735397"/>
        <n v="1652.1540017309239"/>
        <n v="1876.4130326280099"/>
        <n v="2227.7903492267865"/>
        <n v="1883.8877830968868"/>
        <n v="2280.1112890433797"/>
        <n v="2504.8791010451241"/>
        <n v="2728.0227883112852"/>
        <n v="2976.7568316839834"/>
        <n v="3200.9527993592492"/>
        <n v="2679.5542234873997"/>
        <n v="2144.7803444269707"/>
        <n v="1941.8794788947491"/>
        <n v="2125.8344907387673"/>
        <n v="2334.0236419589833"/>
        <n v="2074.6137478542241"/>
        <n v="2065.7744103511391"/>
        <n v="2162.6337321032993"/>
        <n v="1621.1235149774413"/>
        <n v="270.3065652511745"/>
        <n v="325.03020563980499"/>
        <n v="358.11869643983573"/>
        <n v="427.43218882102235"/>
        <n v="529.52927202453304"/>
        <n v="564.97663242499141"/>
        <n v="594.11567335540781"/>
        <n v="650.93667586824643"/>
        <n v="706.13713052362255"/>
        <n v="704.41555550821124"/>
        <n v="724.72197374825544"/>
        <n v="733.81337927736661"/>
        <n v="728.80275789653581"/>
        <n v="756.54764110737904"/>
        <n v="769.07534431697968"/>
        <n v="806.33247203203678"/>
        <n v="773.93180061950352"/>
        <n v="822.26804122921021"/>
        <n v="966.57129331852343"/>
        <n v="1000.218922814335"/>
        <n v="726.59774070769663"/>
        <n v="843.95511127283601"/>
        <n v="861.51820233293472"/>
        <n v="878.13546992028648"/>
        <n v="1080.556567684536"/>
        <n v="1126.5385847915547"/>
        <n v="1043.2814266629498"/>
        <n v="1217.2120640444355"/>
        <n v="1207.7007023999413"/>
        <n v="1378.2301934090328"/>
        <n v="1484.1701050994432"/>
        <n v="1292.7330554652256"/>
        <n v="1428.2579078390731"/>
        <n v="1547.8227096720534"/>
        <n v="1815.6054954505821"/>
        <n v="1924.4081495217313"/>
        <n v="2155.2658678250846"/>
        <n v="2350.4527009713379"/>
        <n v="2386.6961758183975"/>
        <n v="2601.7905465211456"/>
        <n v="941.87379246859621"/>
        <n v="1003.187193026156"/>
        <n v="1038.5790919732663"/>
        <n v="1210.1674978298242"/>
        <n v="1419.530903246203"/>
        <n v="1323.9712258938041"/>
        <n v="1286.6049664704562"/>
        <n v="1383.5391164962607"/>
        <n v="1334.7259152623462"/>
        <n v="1391.5321896037049"/>
        <n v="1417.0949874739995"/>
        <n v="1238.1263997838907"/>
        <n v="1290.7499712695146"/>
        <n v="1385.1992136056958"/>
        <n v="1484.2270703564373"/>
        <n v="1462.6783525213809"/>
        <n v="1492.4759029352333"/>
        <n v="1630.695071657929"/>
        <n v="1594.9851531115332"/>
        <n v="1745.9720675414653"/>
        <n v="10827.671636032957"/>
        <n v="11802.111827683288"/>
        <n v="12782.993892647544"/>
        <n v="12669.30266872219"/>
        <n v="11265.437627000474"/>
        <n v="9747.0918054629092"/>
        <n v="10934.794946290011"/>
        <n v="12110.093746197281"/>
        <n v="12337.155466938775"/>
        <n v="14821.292147607652"/>
        <n v="15188.190217511252"/>
        <n v="15333.105172710513"/>
        <n v="16566.994604229385"/>
        <n v="17480.365191137193"/>
        <n v="18440.234046093155"/>
        <n v="19141.511874361498"/>
        <n v="14041.47540745751"/>
        <n v="14982.911148776711"/>
        <n v="17167.19097608326"/>
        <n v="17879.239654507455"/>
        <n v="258.47316880396329"/>
        <n v="286.2859062898799"/>
        <n v="320.51441080857865"/>
        <n v="358.0773155386085"/>
        <n v="402.55340546352522"/>
        <n v="386.43386849055713"/>
        <n v="400.54074370833729"/>
        <n v="443.45184217127331"/>
        <n v="558.17972331512522"/>
        <n v="706.45268150739776"/>
        <n v="702.33858773014583"/>
        <n v="581.29341181495408"/>
        <n v="515.44783960283701"/>
        <n v="484.45612876759145"/>
        <n v="519.64996386162181"/>
        <n v="506.60691377907835"/>
        <n v="493.43224055142349"/>
        <n v="504.62128762153145"/>
        <n v="475.79572784462187"/>
        <n v="433.3741743300597"/>
        <n v="381.48243237338085"/>
        <n v="447.41719769549604"/>
        <n v="466.08770203156865"/>
        <n v="488.45734761780534"/>
        <n v="516.7048898681885"/>
        <n v="251.37129170602927"/>
        <n v="223.4876068753108"/>
        <n v="237.86845129655825"/>
        <n v="324.88717649893863"/>
        <n v="454.07726423924771"/>
        <n v="491.18980412049126"/>
        <n v="507.48291546709765"/>
        <n v="517.09758150550169"/>
        <n v="555.18512361306921"/>
        <n v="537.159290210329"/>
        <n v="589.46589190162683"/>
        <n v="556.57806602933192"/>
        <n v="576.52367824209898"/>
        <n v="592.10312197214148"/>
        <n v="643.75002880677823"/>
        <n v="5268.2785762170197"/>
        <n v="5893.1870758723271"/>
        <n v="6139.5816176666422"/>
        <n v="6662.0627854184722"/>
        <n v="6251.8774269126543"/>
        <n v="6444.186840445188"/>
        <n v="8059.5627982460892"/>
        <n v="8737.041269424346"/>
        <n v="8173.8691381715971"/>
        <n v="7441.2308539967535"/>
        <n v="6965.1378973692963"/>
        <n v="6204.9299014584567"/>
        <n v="5735.0667871784217"/>
        <n v="6734.4751531249349"/>
        <n v="7067.7241648384552"/>
        <n v="6702.5266167181153"/>
        <n v="5753.0664943463107"/>
        <n v="7073.6127541552451"/>
        <n v="6766.4812542839445"/>
        <n v="6253.1616127201441"/>
        <s v="."/>
        <n v="1653.0415371390898"/>
        <n v="1325.2750772157954"/>
        <n v="1503.1338890108184"/>
        <n v="1455.3584071886235"/>
        <n v="1114.9237226019134"/>
        <n v="1659.1407872847781"/>
        <n v="1245.1493110722627"/>
        <n v="1071.7777647554512"/>
        <n v="737.122802734375"/>
        <n v="945.689697265625"/>
        <n v="1179.89831542969"/>
        <n v="1500.67309570313"/>
        <n v="1585.58239746094"/>
        <n v="1223.90344238281"/>
        <n v="1356.89465332031"/>
        <n v="1391.42565917969"/>
        <n v="1070.33972167969"/>
        <n v="1195.42028808594"/>
        <n v="1338.17309570313"/>
        <n v="1355.12609863281"/>
        <n v="1082.61657714844"/>
        <n v="1014.84246826172"/>
        <n v="769.869140625"/>
        <n v="748.01092529296898"/>
        <n v="608.33251953125"/>
        <n v="749.706787109375"/>
        <n v="1102.24536132813"/>
        <n v="2272.48559570313"/>
        <n v="447.43588256835898"/>
        <n v="480.18005371093801"/>
        <n v="472.61334228515602"/>
        <n v="539.53955078125"/>
        <n v="671.24444580078102"/>
        <n v="688.71038818359398"/>
        <n v="730.78234863281295"/>
        <n v="768.93341064453102"/>
        <n v="854.54046630859398"/>
        <n v="954.65881347656295"/>
        <n v="1013.42877197266"/>
        <n v="929.7998046875"/>
        <n v="942.88903808593795"/>
        <n v="975.90466308593795"/>
        <n v="1011.60015869141"/>
        <n v="1050.93176269531"/>
        <n v="1104.16442871094"/>
        <n v="1146.03198242188"/>
        <n v="1193.35961914063"/>
        <n v="1211.05859375"/>
        <n v="573.48364587589128"/>
        <n v="564.09974450754657"/>
        <n v="565.33402139016232"/>
        <n v="621.73492173849945"/>
        <n v="735.85583020740899"/>
        <n v="737.95411328105683"/>
        <n v="722.22980143562017"/>
        <n v="803.48284320391099"/>
        <n v="781.55477493826425"/>
        <n v="847.38797149206835"/>
        <n v="877.19296061418174"/>
        <n v="770.14380737474141"/>
        <n v="792.4409913862396"/>
        <n v="813.39478716714893"/>
        <n v="873.56540295447451"/>
        <n v="848.31012498121197"/>
        <n v="876.54297238341769"/>
        <n v="964.99810996196493"/>
        <n v="923.2403711502584"/>
        <n v="1012.9738726321008"/>
        <n v="292.47266558866602"/>
        <n v="330.602854382722"/>
        <n v="346.76846232678531"/>
        <n v="401.70918764374352"/>
        <n v="473.30283343152081"/>
        <n v="799.92963209122911"/>
        <n v="824.73767112213966"/>
        <n v="837.09588420813202"/>
        <n v="796.71113941007741"/>
        <n v="819.75786733841608"/>
        <n v="897.50972863556956"/>
        <n v="864.18005928967216"/>
        <n v="753.68440550803575"/>
        <n v="766.17760401544217"/>
        <n v="793.12808223743377"/>
        <n v="823.0247329028108"/>
        <n v="846.76720261962021"/>
        <n v="883.89202617196531"/>
        <n v="964.35414652666589"/>
        <n v="1014.2139777315557"/>
        <n v="556.05005161363522"/>
        <n v="720.44650472938918"/>
        <n v="1065.5964168501228"/>
        <n v="1133.4361583152133"/>
        <n v="1393.5194909801205"/>
        <n v="1150.9417459097176"/>
        <n v="1469.3614500268363"/>
        <n v="1644.4568305445168"/>
        <n v="1729.6474709705731"/>
        <n v="1840.320553357893"/>
        <n v="1724.5762196823189"/>
        <n v="1307.9096491603236"/>
        <n v="1249.9231434840551"/>
        <n v="1495.752138410211"/>
        <n v="1475.1998833853477"/>
        <n v="1268.1209405624106"/>
        <n v="958.26490050599159"/>
        <n v="1134.713454158431"/>
        <n v="1456.9015702615729"/>
        <n v="1369.1293648493659"/>
        <n v="477.39949104016392"/>
        <n v="470.78376143877915"/>
        <n v="441.49879688479535"/>
        <n v="425.03684169268422"/>
        <n v="351.83910054439133"/>
        <n v="762.297960300667"/>
        <n v="937.84033998737209"/>
        <n v="1082.6157732528213"/>
        <n v="1290.1939574670246"/>
        <n v="1408.3678103123607"/>
        <n v="1407.0342910991558"/>
        <n v="1410.3291734890802"/>
        <n v="1421.7877914056774"/>
        <n v="1192.1070119886174"/>
        <n v="2269.1770123233241"/>
        <n v="1421.8685964175797"/>
        <n v="1372.6966743331732"/>
        <n v="1773.9204108807812"/>
        <n v="1676.8214889678823"/>
        <n v="1592.4165736854188"/>
      </sharedItems>
    </cacheField>
    <cacheField name="CO2 emissions (metric tons per capita) [EN.ATM.CO2E.PC]" numFmtId="0">
      <sharedItems containsMixedTypes="1" containsNumber="1" minValue="2.178951759090763E-2" maxValue="8.4466496849689676" count="766">
        <n v="0.92981107951707742"/>
        <n v="0.81287508754709725"/>
        <n v="0.8212638017214271"/>
        <n v="0.81141350581864369"/>
        <n v="0.88860984489700623"/>
        <n v="0.93945736018746318"/>
        <n v="0.97591677175985381"/>
        <n v="0.9837870810682221"/>
        <n v="0.94758310726269179"/>
        <n v="1.0310436355189019"/>
        <n v="1.0914970571178026"/>
        <n v="1.1251853642888452"/>
        <n v="1.0125521244465654"/>
        <n v="0.82972321682401462"/>
        <n v="0.75582761947618782"/>
        <n v="0.75363820544416904"/>
        <n v="0.59274296777903734"/>
        <s v="."/>
        <n v="0.33521843032551302"/>
        <n v="0.35580450581814482"/>
        <n v="0.41313250575920801"/>
        <n v="0.46233932690785512"/>
        <n v="0.45108785535547252"/>
        <n v="0.48156917503750879"/>
        <n v="0.51082449069471747"/>
        <n v="0.47834857367283617"/>
        <n v="0.44384515479108511"/>
        <n v="0.45363492884186507"/>
        <n v="0.48857053386747845"/>
        <n v="0.50358632381160406"/>
        <n v="0.59848571302969744"/>
        <n v="0.59294050529030518"/>
        <n v="0.63681449377728228"/>
        <n v="0.60823677321990977"/>
        <n v="0.6312048059644757"/>
        <n v="2.135620479967296"/>
        <n v="2.2604523334920046"/>
        <n v="2.1189876725511017"/>
        <n v="2.1961619276687019"/>
        <n v="2.1883406731363211"/>
        <n v="2.0432338358718924"/>
        <n v="1.6119701825914676"/>
        <n v="1.8197139974611498"/>
        <n v="1.5695025110035969"/>
        <n v="2.4451327258016358"/>
        <n v="3.0919245293703352"/>
        <n v="3.0148357757407149"/>
        <n v="2.8180865969284343"/>
        <n v="3.0549545348566101"/>
        <n v="3.2884710384925566"/>
        <n v="2.8796632558600983"/>
        <n v="2.2634631138366998"/>
        <n v="8.4325594190738248E-2"/>
        <n v="8.2969116670667531E-2"/>
        <n v="9.7824554795874499E-2"/>
        <n v="0.11403480120788172"/>
        <n v="0.12564881432749164"/>
        <n v="0.12332890011272828"/>
        <n v="0.12994478758094405"/>
        <n v="0.13253305149882388"/>
        <n v="0.15735901438680938"/>
        <n v="0.16709751781655313"/>
        <n v="0.16494364673066503"/>
        <n v="0.20310910038076146"/>
        <n v="0.20740320172272592"/>
        <n v="0.23317367970672101"/>
        <n v="0.25242828042140325"/>
        <n v="0.26950158887330961"/>
        <n v="0.25353318874750691"/>
        <n v="2.2414168900593442E-2"/>
        <n v="2.178951759090763E-2"/>
        <n v="2.5018966622661492E-2"/>
        <n v="2.4179918734830122E-2"/>
        <n v="2.4003066400792739E-2"/>
        <n v="2.2745628097383896E-2"/>
        <n v="3.5423906260871378E-2"/>
        <n v="3.7998111833318478E-2"/>
        <n v="3.7180417619189422E-2"/>
        <n v="3.6100026631651738E-2"/>
        <n v="3.4759697388630093E-2"/>
        <n v="3.4193617912235387E-2"/>
        <n v="4.053808530185328E-2"/>
        <n v="4.742912366917653E-2"/>
        <n v="5.7850230113232967E-2"/>
        <n v="5.9571338994266698E-2"/>
        <n v="5.8384021835273602E-2"/>
        <n v="0.85494150021681803"/>
        <n v="0.91614298729574473"/>
        <n v="1.0397206565053201"/>
        <n v="0.91137294371479582"/>
        <n v="0.93213098821168794"/>
        <n v="0.99022957966635505"/>
        <n v="1.0373897761371573"/>
        <n v="1.0744595949734701"/>
        <n v="0.98452040219981118"/>
        <n v="0.92973293328888396"/>
        <n v="0.90903097737311289"/>
        <n v="0.90534368287797506"/>
        <n v="0.97225256718374475"/>
        <n v="1.0349515181767013"/>
        <n v="1.0411378111421181"/>
        <n v="1.0696150980018371"/>
        <n v="1.0651517231909928"/>
        <n v="0.30474602703117371"/>
        <n v="0.29037628628972761"/>
        <n v="0.28683479713889654"/>
        <n v="0.33593825420370715"/>
        <n v="0.34049488309711184"/>
        <n v="0.36400953783252932"/>
        <n v="0.352871883318855"/>
        <n v="0.3326100171877443"/>
        <n v="0.32647759078204186"/>
        <n v="0.34793381362141379"/>
        <n v="0.36874228825334643"/>
        <n v="0.36937082332905136"/>
        <n v="0.37849359154136603"/>
        <n v="0.37207119481464923"/>
        <n v="0.388794447700892"/>
        <n v="0.37069170716499328"/>
        <n v="0.37478265803135974"/>
        <n v="5.4967779938364152E-2"/>
        <n v="5.3245150557137674E-2"/>
        <n v="5.4560036065976897E-2"/>
        <n v="5.4347217470459272E-2"/>
        <n v="3.8368269575372496E-2"/>
        <n v="3.6849277254663117E-2"/>
        <n v="3.7510190304130824E-2"/>
        <n v="4.103953870036952E-2"/>
        <n v="4.1313085731356836E-2"/>
        <n v="2.5112297362917254E-2"/>
        <n v="2.7173833765322272E-2"/>
        <n v="3.8262556250003889E-2"/>
        <n v="4.2086572323959758E-2"/>
        <n v="4.4509010973352435E-2"/>
        <n v="4.4967594282775705E-2"/>
        <n v="4.5188204841933428E-2"/>
        <n v="4.4282072685484987E-2"/>
        <n v="8.0418136864366704E-2"/>
        <n v="7.9620094408682368E-2"/>
        <n v="7.8644641793530035E-2"/>
        <n v="8.1742235257044132E-2"/>
        <n v="9.2596730561444157E-2"/>
        <n v="9.6919588925940992E-2"/>
        <n v="0.10004433056765405"/>
        <n v="8.1481320015944492E-2"/>
        <n v="9.6725918638679118E-2"/>
        <n v="0.11252828415060084"/>
        <n v="0.10827818916172634"/>
        <n v="0.10456303746306471"/>
        <n v="0.10072718438850964"/>
        <n v="9.8648511416367782E-2"/>
        <n v="9.9806398401457053E-2"/>
        <n v="9.8196388560554793E-2"/>
        <n v="9.4228187096902505E-2"/>
        <n v="0.26361343120756286"/>
        <n v="0.24802466073769622"/>
        <n v="0.28462370463964753"/>
        <n v="0.18122901804023023"/>
        <n v="0.18126360271339378"/>
        <n v="0.21852378158205615"/>
        <n v="0.25578332500030487"/>
        <n v="0.22385687486848407"/>
        <n v="0.2338752441374152"/>
        <n v="0.27480972786401919"/>
        <n v="0.24055011670668838"/>
        <n v="0.2545822058130745"/>
        <n v="0.29200034305685091"/>
        <n v="0.3663032518275775"/>
        <n v="0.38992004513643336"/>
        <n v="0.41239667958724929"/>
        <n v="0.40711218285067841"/>
        <n v="3.5385907520827056E-2"/>
        <n v="3.9057300669261441E-2"/>
        <n v="3.9101340610051487E-2"/>
        <n v="4.1015486929033756E-2"/>
        <n v="4.1017049328604255E-2"/>
        <n v="3.8941823020025822E-2"/>
        <n v="3.9973636890170645E-2"/>
        <n v="4.3943370804807494E-2"/>
        <n v="3.9822321430206288E-2"/>
        <n v="5.3900066268698726E-2"/>
        <n v="6.754863262187176E-2"/>
        <n v="4.1082217016830458E-2"/>
        <n v="2.9732419887335992E-2"/>
        <n v="3.3755214987913437E-2"/>
        <n v="3.2311235081143523E-2"/>
        <n v="3.371487991632232E-2"/>
        <n v="3.2584780848178743E-2"/>
        <n v="0.99195260981334521"/>
        <n v="1.1743585820124431"/>
        <n v="1.252964933733649"/>
        <n v="1.0491341847455053"/>
        <n v="1.0662626827745096"/>
        <n v="1.1365512316694188"/>
        <n v="1.2220576292665604"/>
        <n v="1.1744581843438442"/>
        <n v="1.1161602263572727"/>
        <n v="1.1001527319634818"/>
        <n v="1.0465612683551673"/>
        <n v="1.1166210474478051"/>
        <n v="1.0599164344115013"/>
        <n v="1.0177624173151567"/>
        <n v="1.1425894430168226"/>
        <n v="1.2576621424864556"/>
        <n v="1.2545916697736688"/>
        <n v="0.29474945218101167"/>
        <n v="0.30977508689279487"/>
        <n v="0.29383743690141778"/>
        <n v="0.28549226196783684"/>
        <n v="0.31982594339811371"/>
        <n v="0.29167566586751509"/>
        <n v="0.30069068991434772"/>
        <n v="0.28374179853427972"/>
        <n v="0.36517219433882919"/>
        <n v="0.38685728435835115"/>
        <n v="0.39994251062868452"/>
        <n v="0.415553147784264"/>
        <n v="0.39620260033794202"/>
        <n v="0.42513655818637591"/>
        <n v="0.39989035846412097"/>
        <n v="0.41452830515561473"/>
        <n v="0.40634735689038293"/>
        <n v="6.6770334783476839"/>
        <n v="6.487488522375874"/>
        <n v="6.1677589798303103"/>
        <n v="6.6674817192832316"/>
        <n v="5.8454970044353054"/>
        <n v="5.8121887234283118"/>
        <n v="5.5255069783759883"/>
        <n v="5.3199055031155318"/>
        <n v="4.9168255649125863"/>
        <n v="4.8153409205098949"/>
        <n v="4.5913202999112874"/>
        <n v="4.0789236309859218"/>
        <n v="4.1675512732258371"/>
        <n v="3.7011940491930071"/>
        <n v="3.3742962310539109"/>
        <n v="3.1399888347367177"/>
        <n v="2.7257308516217233"/>
        <n v="0.92478259727294221"/>
        <n v="0.91660866920549378"/>
        <n v="0.91942824534788237"/>
        <n v="0.94519597641345809"/>
        <n v="0.92267885160615482"/>
        <n v="0.95197125545490568"/>
        <n v="0.77205614953814827"/>
        <n v="0.73721854472389814"/>
        <n v="0.72545265438474626"/>
        <n v="0.85574867278477795"/>
        <n v="0.86813250256469465"/>
        <n v="0.8959059417815467"/>
        <n v="0.97678473274959654"/>
        <n v="0.96040438079191226"/>
        <n v="0.95292426587431522"/>
        <n v="0.9999033868467605"/>
        <n v="0.97208752768590312"/>
        <n v="7.0838344221232794E-2"/>
        <n v="6.5180120185971482E-2"/>
        <n v="6.7821919776436632E-2"/>
        <n v="7.2728993428169852E-2"/>
        <n v="7.6907570500433842E-2"/>
        <n v="7.5320799231542265E-2"/>
        <n v="7.2538774519866817E-2"/>
        <n v="8.2244285862731678E-2"/>
        <n v="9.0618147260682971E-2"/>
        <n v="0.1049684971934616"/>
        <n v="0.12522009986769897"/>
        <n v="0.12731588500437119"/>
        <n v="0.14480703355395277"/>
        <n v="0.14679021182933685"/>
        <n v="0.15323032588358812"/>
        <n v="0.15516918883194736"/>
        <n v="0.15443177159020463"/>
        <n v="4.2982548990551201"/>
        <n v="4.1542068346964012"/>
        <n v="3.6186202774779144"/>
        <n v="3.1882777746948907"/>
        <n v="3.2954015617714743"/>
        <n v="3.1493484894849963"/>
        <n v="3.3674672214738428"/>
        <n v="3.2593173483779974"/>
        <n v="3.0500107529516174"/>
        <n v="3.043944305250796"/>
        <n v="3.0312605657254856"/>
        <n v="3.014911878973654"/>
        <n v="3.0599566869235351"/>
        <n v="2.4972724702892002"/>
        <n v="2.3359361171380448"/>
        <n v="2.351763543986606"/>
        <n v="2.3332735751489699"/>
        <n v="0.19513405386965219"/>
        <n v="0.1984499821726268"/>
        <n v="0.20873093694011666"/>
        <n v="0.23174340735334864"/>
        <n v="0.23493003731855677"/>
        <n v="0.25818385309983016"/>
        <n v="0.22412925371978681"/>
        <n v="0.22364994304908586"/>
        <n v="0.21974620259736224"/>
        <n v="0.20264778675767778"/>
        <n v="0.23151923304457386"/>
        <n v="0.26003791165457163"/>
        <n v="0.25599795615927118"/>
        <n v="0.25294160631148732"/>
        <n v="0.24450737775858145"/>
        <n v="0.24190047921724528"/>
        <n v="0.23752959893084485"/>
        <n v="0.27045923108287229"/>
        <n v="0.28142035780759805"/>
        <n v="0.33761806891556045"/>
        <n v="0.35508631569001936"/>
        <n v="0.32750437832438895"/>
        <n v="0.37354770968517914"/>
        <n v="0.40597122494288207"/>
        <n v="0.41223858360972421"/>
        <n v="0.47941524631701193"/>
        <n v="0.50497360693030569"/>
        <n v="0.47405767794549925"/>
        <n v="0.49602473961792515"/>
        <n v="0.49215506791007729"/>
        <n v="0.5007897820487428"/>
        <n v="0.54339331664671309"/>
        <n v="0.57226489572933936"/>
        <n v="0.60288745314267522"/>
        <n v="0.19784536145864337"/>
        <n v="0.20082900497739961"/>
        <n v="0.20378056132359837"/>
        <n v="0.20723609580393254"/>
        <n v="0.20581229546457311"/>
        <n v="0.21195804186732631"/>
        <n v="0.24368282365183852"/>
        <n v="0.24902846886388988"/>
        <n v="0.22883218836908129"/>
        <n v="0.19537910330036912"/>
        <n v="0.19638474539556433"/>
        <n v="0.21695341767648679"/>
        <n v="0.23522785419644732"/>
        <n v="0.27135505725978937"/>
        <n v="0.29749426198483714"/>
        <n v="0.35076577908247841"/>
        <n v="0.34364615086247013"/>
        <n v="0.1524859893289503"/>
        <n v="0.15184317318166893"/>
        <n v="0.15324332026722468"/>
        <n v="0.15848920287996734"/>
        <n v="0.15022530436412571"/>
        <n v="0.1536148601751183"/>
        <n v="0.15377547504498409"/>
        <n v="0.15133463474904243"/>
        <n v="0.1488458096576728"/>
        <n v="0.1457220219902424"/>
        <n v="0.1512066994434148"/>
        <n v="0.15758119847796348"/>
        <n v="0.16625312337835069"/>
        <n v="0.1631002018271904"/>
        <n v="0.16509476844913257"/>
        <n v="0.16508860634867953"/>
        <n v="0.16320836896798735"/>
        <n v="0.22024419751806143"/>
        <n v="0.24293718635795375"/>
        <n v="0.26446399703747459"/>
        <n v="0.25945667922108995"/>
        <n v="0.26569341612801939"/>
        <n v="0.30780555282763217"/>
        <n v="0.32334009226623844"/>
        <n v="0.32752088277220315"/>
        <n v="0.2968796046892766"/>
        <n v="0.32120873806001954"/>
        <n v="0.36437532552407914"/>
        <n v="0.386120073710359"/>
        <n v="0.40317847476556362"/>
        <n v="0.41058150997656967"/>
        <n v="0.38543796822728682"/>
        <n v="0.38236203287639509"/>
        <n v="0.37407921935575456"/>
        <n v="0.94284027674243376"/>
        <n v="0.96160459264173992"/>
        <n v="0.97279413996499364"/>
        <n v="0.9878167751888739"/>
        <n v="1.0062084777349936"/>
        <n v="1.0460543637692996"/>
        <n v="1.0672615013147961"/>
        <n v="1.4159260766058603"/>
        <n v="1.4209249152438437"/>
        <n v="1.0639175019130263"/>
        <n v="1.1211115470193895"/>
        <n v="1.0121211920958064"/>
        <n v="0.99175697056540679"/>
        <n v="1.1067360110051658"/>
        <n v="1.0357517708006807"/>
        <n v="1.0334267570411493"/>
        <n v="1.025642163169336"/>
        <n v="9.0162751453719159E-2"/>
        <n v="9.0976183645838482E-2"/>
        <n v="8.4602827067426709E-2"/>
        <n v="8.6479479655615824E-2"/>
        <n v="8.6788281276240206E-2"/>
        <n v="7.9850956751052651E-2"/>
        <n v="8.604277022378988E-2"/>
        <n v="9.816871708173891E-2"/>
        <n v="0.11938131796933237"/>
        <n v="0.12422506916949087"/>
        <n v="0.12432371092538247"/>
        <n v="0.13217301642692225"/>
        <n v="0.12476383660365303"/>
        <n v="0.13301723048878733"/>
        <n v="0.12310226483180831"/>
        <n v="0.14265357514331639"/>
        <n v="9.726954059490929E-2"/>
        <n v="0.11380180120835996"/>
        <n v="0.11386473903860315"/>
        <n v="0.11610050573488934"/>
        <n v="0.13048870698147963"/>
        <n v="0.13858729883073581"/>
        <n v="0.12931199353938946"/>
        <n v="0.13870660661370357"/>
        <n v="0.14630541878063563"/>
        <n v="0.1520283127376256"/>
        <n v="0.16546662782882154"/>
        <n v="0.18085879898225904"/>
        <n v="0.1846086881581184"/>
        <n v="0.18227704163815969"/>
        <n v="0.18796195295462179"/>
        <n v="0.1940324158894384"/>
        <n v="0.19143865561384837"/>
        <n v="0.19556597141731732"/>
        <n v="0.47970949322518519"/>
        <n v="0.48068623936050137"/>
        <n v="0.47364217330162744"/>
        <n v="0.54444130156004045"/>
        <n v="0.55580366531656467"/>
        <n v="0.60034021385558844"/>
        <n v="0.60644060569779856"/>
        <n v="0.6193943730990632"/>
        <n v="0.64777964821225309"/>
        <n v="0.56137403588978663"/>
        <n v="0.65948093945265041"/>
        <n v="0.75173203724070126"/>
        <n v="0.63777644506637643"/>
        <n v="0.81929993040890492"/>
        <n v="0.8701359398620182"/>
        <n v="0.87247530651717253"/>
        <n v="0.85517640583612153"/>
        <n v="2.2688723942529219"/>
        <n v="2.4113904778653277"/>
        <n v="2.677642391061235"/>
        <n v="2.7388817631067335"/>
        <n v="2.7865456816499363"/>
        <n v="2.744284444244923"/>
        <n v="2.9285028790786947"/>
        <n v="2.9056119271417211"/>
        <n v="2.9660429881151256"/>
        <n v="3.0327413742019989"/>
        <n v="3.1314422363321515"/>
        <n v="3.1364049920855441"/>
        <n v="3.1932815666426904"/>
        <n v="3.3002157504978706"/>
        <n v="3.2664152398471207"/>
        <n v="3.296800515014001"/>
        <n v="2.9385141080588362"/>
        <n v="9.6981829007224435E-2"/>
        <n v="8.4562384834403481E-2"/>
        <n v="8.9747377288425495E-2"/>
        <n v="0.10482360082202904"/>
        <n v="0.10247843830678538"/>
        <n v="0.11117073575122144"/>
        <n v="0.11617544338206712"/>
        <n v="0.13864653324114082"/>
        <n v="0.14867926479230661"/>
        <n v="0.16436496967277214"/>
        <n v="0.1852357936093901"/>
        <n v="0.20408485620554237"/>
        <n v="0.26154213820500671"/>
        <n v="0.25069793980218236"/>
        <n v="0.23365716782811569"/>
        <n v="0.2486396585571457"/>
        <n v="0.22276755271521267"/>
        <n v="1.2254783165567189"/>
        <n v="1.2866396823011261"/>
        <n v="1.2540786626919529"/>
        <n v="1.2661745609726514"/>
        <n v="1.437245652796691"/>
        <n v="1.4507821631311477"/>
        <n v="1.4783703485638586"/>
        <n v="1.5493776789817759"/>
        <n v="1.6182000212229004"/>
        <n v="1.7066831177903481"/>
        <n v="1.7530531640422808"/>
        <n v="1.8124557542283188"/>
        <n v="1.787073159813924"/>
        <n v="1.7863985038912529"/>
        <n v="1.7788317648232517"/>
        <n v="1.7641716571761155"/>
        <n v="1.5880451472782511"/>
        <n v="5.8117878623179596E-2"/>
        <n v="5.3562407990460782E-2"/>
        <n v="5.1340715263476208E-2"/>
        <n v="5.4606184386187202E-2"/>
        <n v="5.5263689993804661E-2"/>
        <n v="6.7045498121170985E-2"/>
        <n v="8.1757229880709714E-2"/>
        <n v="8.0971528738574397E-2"/>
        <n v="0.10501989845724227"/>
        <n v="0.10588049803146367"/>
        <n v="0.11133483591329224"/>
        <n v="0.10490744194540932"/>
        <n v="0.10019528487659944"/>
        <n v="8.7450861218473425E-2"/>
        <n v="8.6649465134031184E-2"/>
        <n v="9.2100576055692968E-2"/>
        <n v="9.0325577691030917E-2"/>
        <n v="0.72190096103999124"/>
        <n v="0.7026727359262912"/>
        <n v="0.61503391635837501"/>
        <n v="0.54703888682557067"/>
        <n v="0.57048543354445169"/>
        <n v="0.49137601798894193"/>
        <n v="0.55951291525102698"/>
        <n v="0.57412274815851649"/>
        <n v="0.56054550975501927"/>
        <n v="0.61877868142246817"/>
        <n v="0.6400720806719109"/>
        <n v="0.58559167537452006"/>
        <n v="0.58737108518503434"/>
        <n v="0.560638215463648"/>
        <n v="0.5727832123882044"/>
        <n v="0.58800520747962626"/>
        <n v="0.53751017538955093"/>
        <n v="7.5335654497408006E-2"/>
        <n v="7.9423471347448163E-2"/>
        <n v="7.7701712156094685E-2"/>
        <n v="6.8605321254439702E-2"/>
        <n v="6.6790049801696921E-2"/>
        <n v="6.6795854969121549E-2"/>
        <n v="6.8258597728535292E-2"/>
        <n v="6.9592014016919085E-2"/>
        <n v="7.5101929516193877E-2"/>
        <n v="8.1403613074085585E-2"/>
        <n v="8.12705266531034E-2"/>
        <n v="9.279771576967677E-2"/>
        <n v="9.6220745813035552E-2"/>
        <n v="0.10265455438316141"/>
        <n v="0.11198703331554394"/>
        <n v="0.11305779777028924"/>
        <n v="0.10512414004726174"/>
        <n v="0.47242496686683955"/>
        <n v="0.4948045522018803"/>
        <n v="0.49298536732538845"/>
        <n v="0.48161559068562509"/>
        <n v="0.50860899749431043"/>
        <n v="0.52658762238390366"/>
        <n v="0.56440720772161768"/>
        <n v="0.54019479262970049"/>
        <n v="0.62498683683999923"/>
        <n v="0.6260418978411102"/>
        <n v="0.60355347169830431"/>
        <n v="0.61454625007458086"/>
        <n v="0.62893389108252851"/>
        <n v="0.64604203118691006"/>
        <n v="0.65059807706866535"/>
        <n v="0.65331152521679969"/>
        <n v="0.6453501401841375"/>
        <n v="0.50381864472952809"/>
        <n v="0.51632682425469445"/>
        <n v="0.49446938119057787"/>
        <n v="0.53633433585247292"/>
        <n v="0.54208190750572161"/>
        <n v="0.5466325664334214"/>
        <n v="0.56074478450766752"/>
        <n v="0.58802971136730064"/>
        <n v="0.56338377305699072"/>
        <n v="0.58938333277187582"/>
        <n v="0.61358704475234183"/>
        <n v="0.64679457579978972"/>
        <n v="0.68690634271181583"/>
        <n v="0.64658489530764796"/>
        <n v="0.65339707602786001"/>
        <n v="0.76857498393359669"/>
        <n v="0.649800561203009"/>
        <n v="4.6462564413458622"/>
        <n v="4.6090902507905085"/>
        <n v="4.5981087470449173"/>
        <n v="4.7569767031623016"/>
        <n v="4.8024288145728873"/>
        <n v="5.135283740750074"/>
        <n v="4.9426311685418289"/>
        <n v="4.6682906188172595"/>
        <n v="4.7982514750348226"/>
        <n v="4.5825968048560846"/>
        <n v="4.9989601462362767"/>
        <n v="5.3500893822455824"/>
        <n v="5.9739957962335097"/>
        <n v="5.9545298039502104"/>
        <n v="6.2245509600876376"/>
        <n v="6.0978233034571057"/>
        <n v="6.0805183725701291"/>
        <n v="9.6253087427116663E-2"/>
        <n v="7.8563040637766493E-2"/>
        <n v="0.10165627785177186"/>
        <n v="8.4725743341275528E-2"/>
        <n v="8.5275314159248453E-2"/>
        <n v="8.2717742716189951E-2"/>
        <n v="8.7032201914708451E-2"/>
        <n v="0.11113992908761361"/>
        <n v="0.12590248898629422"/>
        <n v="0.1480001246256385"/>
        <n v="0.15931237998355338"/>
        <n v="0.14826160702457888"/>
        <n v="0.1562334657474673"/>
        <n v="0.14587958551962765"/>
        <n v="0.13276462194901822"/>
        <n v="0.12909434624425922"/>
        <n v="0.12727760727814164"/>
        <n v="5.7080141705034733E-2"/>
        <n v="5.5468023630180566E-2"/>
        <n v="5.3926885120621076E-2"/>
        <n v="5.608876055351944E-2"/>
        <n v="5.405915488773573E-2"/>
        <n v="5.2378351406734691E-2"/>
        <n v="5.248344738422149E-2"/>
        <n v="5.17728115714403E-2"/>
        <n v="5.0296109603558625E-2"/>
        <n v="5.0527193768364641E-2"/>
        <n v="4.8530212292442053E-2"/>
        <n v="4.6948882097857976E-2"/>
        <n v="4.578513993748061E-2"/>
        <n v="4.4058817478561441E-2"/>
        <n v="4.2573226793633213E-2"/>
        <n v="4.1029202880867019E-2"/>
        <n v="3.9934653265135615E-2"/>
        <n v="7.8247640753305596"/>
        <n v="7.7042978449969768"/>
        <n v="7.672712198775085"/>
        <n v="7.94385857423182"/>
        <n v="8.4466496849689676"/>
        <n v="7.9020489408613459"/>
        <n v="8.2176122273122729"/>
        <n v="7.8080537418251037"/>
        <n v="8.0346492587557528"/>
        <n v="8.1164349539856389"/>
        <n v="8.1911525274526742"/>
        <n v="7.6071885241782482"/>
        <n v="7.5445895711328479"/>
        <n v="7.683707810686033"/>
        <n v="7.6673770246357513"/>
        <n v="7.6889076232217315"/>
        <n v="6.6875631473778059"/>
        <n v="0.13010373250779883"/>
        <n v="0.11902054105535759"/>
        <n v="0.12437463075300795"/>
        <n v="0.13937079444412173"/>
        <n v="0.14042622571818683"/>
        <n v="0.13984606814850259"/>
        <n v="0.1351856682319344"/>
        <n v="0.12508113198705464"/>
        <n v="0.1325595677059252"/>
        <n v="0.13083882081726586"/>
        <n v="0.13551783759334018"/>
        <n v="0.17592883663371867"/>
        <n v="0.15635130879383488"/>
        <n v="0.14187163980197079"/>
        <n v="0.17016296453916946"/>
        <n v="0.17464187695127315"/>
        <n v="0.1643091365100898"/>
        <n v="0.30618541146764566"/>
        <n v="0.35530788718175677"/>
        <n v="0.42528808918401917"/>
        <n v="0.44788006141354847"/>
        <n v="0.46653508701213253"/>
        <n v="0.47014165133070424"/>
        <n v="0.48688300596210438"/>
        <n v="0.46300912525947407"/>
        <n v="0.44955612934228956"/>
        <n v="0.44048040849659403"/>
        <n v="0.45019024682835246"/>
        <n v="0.50454822222148865"/>
        <n v="0.54608039496186223"/>
        <n v="0.5304717610900419"/>
        <n v="0.51597108401881098"/>
        <n v="0.51192293650922704"/>
        <n v="0.46795392831662552"/>
        <n v="0.13247089567473153"/>
        <n v="0.14351092895308906"/>
        <n v="0.14771688572363154"/>
        <n v="0.1415866725338899"/>
        <n v="0.14165791402855141"/>
        <n v="0.13486985386687769"/>
        <n v="0.15317710653214048"/>
        <n v="0.17277866778398179"/>
        <n v="0.20064187234887806"/>
        <n v="0.21720220776359628"/>
        <n v="0.19891939616037549"/>
        <n v="0.2048976317850299"/>
        <n v="0.19570859068234542"/>
        <n v="0.20721370197738526"/>
        <n v="0.20689978212078705"/>
        <n v="0.24987732698135481"/>
        <n v="0.23394559212017504"/>
        <n v="0.31952027755246964"/>
        <n v="0.30606150959180067"/>
        <n v="0.26720052296126817"/>
        <n v="0.24864668045850735"/>
        <n v="0.25211804550017181"/>
        <n v="0.44145428767184941"/>
        <n v="0.40020663876485407"/>
        <n v="0.37275481754039902"/>
        <n v="0.32278299636114799"/>
        <n v="0.2461220993581828"/>
        <n v="0.2179495781162982"/>
        <n v="0.24428530157445996"/>
        <n v="0.300938972406183"/>
        <n v="0.2570677064662964"/>
        <n v="0.27214954144436482"/>
        <n v="0.29628438059786771"/>
        <n v="0.28606184365442788"/>
        <n v="6.0030758027566702E-2"/>
        <n v="7.2423867987032972E-2"/>
        <n v="8.3393496322119162E-2"/>
        <n v="9.6801180325053776E-2"/>
        <n v="9.740457036482171E-2"/>
        <n v="0.10687776720874353"/>
        <n v="0.10302479818023329"/>
        <n v="0.11245283105002808"/>
        <n v="0.1102053362537801"/>
        <n v="0.10473280702803828"/>
        <n v="0.1131698316121962"/>
        <n v="0.12573192196375862"/>
        <n v="0.12765205512634245"/>
        <n v="0.12889049877408237"/>
        <n v="0.14131143398731966"/>
        <n v="0.13837316189310689"/>
        <n v="0.12779303482694623"/>
        <n v="0.18825460044833589"/>
        <n v="0.19828151980956119"/>
        <n v="0.18188930488381344"/>
        <n v="0.15977974004829676"/>
        <n v="0.17006969441917144"/>
        <n v="0.18660337629570975"/>
        <n v="0.19263946004977059"/>
        <n v="0.21384689299888529"/>
        <n v="0.27333967325657876"/>
        <n v="0.27821507562598069"/>
        <n v="0.29775458350481543"/>
        <n v="0.30505476596527747"/>
        <n v="0.31699521480536369"/>
        <n v="0.39372636945173134"/>
        <n v="0.44052742411047208"/>
        <n v="0.41433636352310116"/>
        <n v="0.40190271250386012"/>
        <n v="0.79536178341026431"/>
        <n v="0.85530562457989945"/>
        <n v="0.79411280492502723"/>
        <n v="0.78344216906409403"/>
        <n v="0.61445313026006376"/>
        <n v="0.5972250372836817"/>
        <n v="0.74129047940185222"/>
        <n v="0.87193209468757549"/>
        <n v="0.90121384833895213"/>
        <n v="0.90124822377348335"/>
        <n v="0.86683848939859143"/>
        <n v="0.84696244144357558"/>
        <n v="0.72306192668167846"/>
        <n v="0.66306914988921839"/>
        <n v="0.73543480467684952"/>
        <n v="0.66333832814227489"/>
        <n v="0.53048354700093803"/>
      </sharedItems>
    </cacheField>
    <cacheField name="Trade (% of GDP) [NE.TRD.GNFS.ZS]" numFmtId="0">
      <sharedItems containsMixedTypes="1" containsNumber="1" minValue="2.2084442823870445" maxValue="222.17825485314134" count="825">
        <n v="103.57994705146601"/>
        <n v="106.59096212952525"/>
        <n v="94.625159332047744"/>
        <n v="108.06006789397833"/>
        <n v="121.364708453698"/>
        <n v="122.44614413929504"/>
        <n v="104.12363530884481"/>
        <n v="99.982506331336751"/>
        <n v="91.800097341911425"/>
        <n v="86.811932758792636"/>
        <n v="79.332922782889725"/>
        <n v="62.88851608901922"/>
        <n v="53.370158067598759"/>
        <n v="52.256822227846243"/>
        <n v="66.378013326339868"/>
        <n v="57.829538118303567"/>
        <n v="65.94202893046355"/>
        <n v="74.464498594517181"/>
        <n v="69.699045488965623"/>
        <n v="66.534149289776607"/>
        <n v="39.902974336509551"/>
        <n v="39.095931187914232"/>
        <n v="39.77469871285512"/>
        <n v="49.113784152970524"/>
        <n v="47.775359269516855"/>
        <n v="44.70262906298062"/>
        <n v="51.43085994929244"/>
        <n v="47.217028811840258"/>
        <n v="50.736736779113443"/>
        <n v="59.200191833187517"/>
        <n v="65.268274940455072"/>
        <n v="56.756313184947629"/>
        <n v="58.986928337827592"/>
        <n v="61.476596958847438"/>
        <n v="61.795194490344819"/>
        <n v="63.681332314229991"/>
        <n v="44.833233376872613"/>
        <n v="48.05486083244088"/>
        <n v="50.933520070340023"/>
        <n v="51.350465011390547"/>
        <n v="90.997822887263098"/>
        <n v="88.505352057350478"/>
        <n v="86.612433913524029"/>
        <n v="98.496524940725209"/>
        <n v="99.008222007988962"/>
        <n v="88.480788633737816"/>
        <n v="94.639002087392583"/>
        <n v="98.961467780146904"/>
        <n v="111.8752806209518"/>
        <n v="125.78303991122002"/>
        <n v="119.49754179146359"/>
        <n v="112.90089101600478"/>
        <n v="100.46468976602598"/>
        <n v="81.923951376349407"/>
        <n v="87.45510399464932"/>
        <n v="83.092981360117477"/>
        <n v="77.663212812471556"/>
        <n v="88.755131423331463"/>
        <n v="85.608302780492792"/>
        <n v="67.373635927883527"/>
        <n v="35.480943601746169"/>
        <n v="34.172169768104851"/>
        <n v="35.106542355454948"/>
        <n v="33.779717289507317"/>
        <n v="35.385316980150165"/>
        <n v="40.295983673592382"/>
        <n v="49.073238539803903"/>
        <n v="57.497253103850831"/>
        <n v="61.238607981839785"/>
        <n v="64.035851302423353"/>
        <n v="58.823562493742564"/>
        <n v="59.089181310166197"/>
        <n v="57.893172799440585"/>
        <n v="59.268780202016799"/>
        <n v="60.595625623648822"/>
        <n v="60.408692881753311"/>
        <n v="60.739778646277479"/>
        <n v="62.592962500368877"/>
        <n v="64.63344292581121"/>
        <n v="64.81559615733417"/>
        <n v="31.576118181653236"/>
        <n v="35.099998841293647"/>
        <n v="42.4"/>
        <n v="38.799998773199313"/>
        <n v="47.199999581401457"/>
        <n v="35.80000355919141"/>
        <n v="39.500005397739429"/>
        <n v="43.000002837348298"/>
        <n v="43.705373191620083"/>
        <n v="46.604079086765509"/>
        <n v="42.99502580526304"/>
        <n v="22.838283415772082"/>
        <n v="23.043725257044933"/>
        <n v="22.240293101197651"/>
        <n v="26.599702464777351"/>
        <n v="29.026209999788904"/>
        <n v="26.773329999594953"/>
        <n v="28.818659999543911"/>
        <n v="28.315320358728957"/>
        <n v="29.593247869507085"/>
        <n v="101.56716998950186"/>
        <n v="104.34383985705252"/>
        <n v="117.81669723282168"/>
        <n v="94.206207543249789"/>
        <n v="90.966388272236472"/>
        <n v="80.46095613229042"/>
        <n v="85.548449881619135"/>
        <n v="90.556450112274746"/>
        <n v="90.649916554116956"/>
        <n v="86.169860030841789"/>
        <n v="91.303852411722147"/>
        <n v="94.008530142352171"/>
        <n v="95.378139860953297"/>
        <n v="100.05213390421892"/>
        <n v="105.86752405210451"/>
        <n v="103.60265646372568"/>
        <n v="78.393454593190128"/>
        <n v="77.455058626534139"/>
        <n v="95.976321452582852"/>
        <n v="93.865171159180036"/>
        <n v="41.837742427255733"/>
        <n v="44.997681347847774"/>
        <n v="47.104434180356705"/>
        <n v="53.215690860517753"/>
        <n v="56.924417156273421"/>
        <n v="42.176107359476482"/>
        <n v="47.238585396595106"/>
        <n v="51.521987603918006"/>
        <n v="50.036012727122937"/>
        <n v="49.674536346213436"/>
        <n v="50.832389308764782"/>
        <n v="45.540146827939267"/>
        <n v="40.638631526826821"/>
        <n v="39.199021605262949"/>
        <n v="40.587602877028033"/>
        <n v="43.37851324804155"/>
        <n v="33.738831362387053"/>
        <n v="36.745868424444637"/>
        <n v="41.286890904302922"/>
        <n v="38.600000000057079"/>
        <n v="33.243954918820251"/>
        <n v="35.070936865622556"/>
        <n v="36.395870228737756"/>
        <n v="37.58089901878963"/>
        <n v="34.437521809551662"/>
        <n v="31.494246489679885"/>
        <n v="34.430481954304234"/>
        <n v="34.475618332729859"/>
        <n v="33.059448594331442"/>
        <n v="38.399287572131527"/>
        <n v="53.095092017982473"/>
        <n v="53.145147776962112"/>
        <n v="50.530644021909985"/>
        <n v="57.143545711711894"/>
        <n v="49.660200002431836"/>
        <n v="50.065800001486757"/>
        <n v="49.521020001192063"/>
        <n v="44.159119995103971"/>
        <n v="45.233570001619995"/>
        <n v="43.480570208358003"/>
        <n v="101.76859092156376"/>
        <n v="85.846745026887504"/>
        <n v="95.913228634579625"/>
        <n v="84.731023863553943"/>
        <n v="80.289666415130611"/>
        <n v="77.109464366371455"/>
        <n v="80.390709289116216"/>
        <n v="80.681074893641508"/>
        <n v="80.57561968420994"/>
        <n v="72.648915757205742"/>
        <n v="76.626523166897073"/>
        <n v="66.564164349706516"/>
        <n v="63.29692513368984"/>
        <n v="73.575008182222334"/>
        <n v="74.204753732165727"/>
        <n v="74.570525555855824"/>
        <n v="68.730360141461105"/>
        <n v="82.984776867046989"/>
        <n v="89.722949365025997"/>
        <n v="91.577081283978075"/>
        <n v="35.757063116189805"/>
        <n v="35.757409334039814"/>
        <n v="35.757274564330061"/>
        <n v="33.156179212749493"/>
        <n v="36.218526354280939"/>
        <n v="37.896922325354176"/>
        <n v="39.550136965160689"/>
        <n v="40.00099558623436"/>
        <n v="40.810418937539851"/>
        <n v="39.243295273981381"/>
        <n v="39.235823195439181"/>
        <n v="37.804952071456256"/>
        <n v="37.132879715833738"/>
        <n v="40.164358921351955"/>
        <n v="42.996153341342996"/>
        <n v="42.268078535018383"/>
        <n v="33.729934615749073"/>
        <n v="42.277728726285254"/>
        <n v="47.781726606550016"/>
        <n v="47.941358186691389"/>
        <n v="49.336414625499422"/>
        <n v="52.314604695007901"/>
        <n v="47.963259623037374"/>
        <n v="80.142055052808743"/>
        <n v="83.772291650798266"/>
        <n v="62.946879362656382"/>
        <n v="90.747610292954278"/>
        <n v="85.198144191941765"/>
        <n v="68.35171139520358"/>
        <n v="77.46594514722652"/>
        <n v="78.69015012421599"/>
        <n v="59.332430964424532"/>
        <n v="55.925210262411561"/>
        <n v="74.291379617190358"/>
        <n v="69.919729150181695"/>
        <n v="55.235158039985443"/>
        <n v="58.491757328202254"/>
        <n v="80.481311420690602"/>
        <n v="93.728667079974812"/>
        <n v="91.261265608104225"/>
        <n v="131.36819871732226"/>
        <n v="119.552892262402"/>
        <n v="125.60076297449076"/>
        <n v="148.58662539506881"/>
        <n v="133.10848665960847"/>
        <n v="135.55236568197543"/>
        <n v="124.06475439960735"/>
        <n v="124.59174271014146"/>
        <n v="97.444435145443023"/>
        <n v="93.002863391523533"/>
        <n v="104.19762010341688"/>
        <n v="117.32072155858117"/>
        <n v="122.25981828402067"/>
        <n v="94.617095258342161"/>
        <n v="100.58321677971374"/>
        <n v="91.575757720664768"/>
        <n v="69.306620688247179"/>
        <n v="85.546203155218763"/>
        <n v="98.161336692200081"/>
        <n v="96.210394403961828"/>
        <n v="58.118296303594555"/>
        <n v="62.820936040280614"/>
        <n v="63.690377061451983"/>
        <n v="61.430942348442628"/>
        <n v="61.940621296949928"/>
        <n v="66.672903746918479"/>
        <n v="67.472940081256993"/>
        <n v="64.715903061134512"/>
        <n v="70.301089319124898"/>
        <n v="58.352679252723441"/>
        <n v="53.680417561034446"/>
        <n v="52.712864741144507"/>
        <n v="47.565578361353452"/>
        <n v="48.662507472948249"/>
        <n v="46.037508710287419"/>
        <n v="44.660410583079461"/>
        <n v="41.942631819052622"/>
        <n v="45.114032776243498"/>
        <n v="53.43121910703109"/>
        <n v="49.477482579199929"/>
        <s v="."/>
        <n v="131.02447181320952"/>
        <n v="118.53278236893708"/>
        <n v="134.08378985756897"/>
        <n v="128.68800660145789"/>
        <n v="122.21207711080129"/>
        <n v="144.66822500124809"/>
        <n v="114.37734663649024"/>
        <n v="116.67542247236366"/>
        <n v="106.89328492606582"/>
        <n v="104.37919867138767"/>
        <n v="98.878059168075623"/>
        <n v="92.600730723794229"/>
        <n v="102.42825825180255"/>
        <n v="103.64568162295322"/>
        <n v="94.87879242535449"/>
        <n v="77.927884644180665"/>
        <n v="76.966648599852704"/>
        <n v="91.796331671323273"/>
        <n v="87.128710385369985"/>
        <n v="150.17440958364014"/>
        <n v="124.53803710059977"/>
        <n v="106.92459473462644"/>
        <n v="114.85132806894273"/>
        <n v="112.98894886725247"/>
        <n v="107.35425111734567"/>
        <n v="106.66744343139189"/>
        <n v="80.761299625977074"/>
        <n v="79.666867723024552"/>
        <n v="86.801295928757597"/>
        <n v="88.341021882007681"/>
        <n v="84.089711562886649"/>
        <n v="86.651636815124107"/>
        <n v="87.798367896859887"/>
        <n v="84.747488495595007"/>
        <n v="88.612200226959587"/>
        <n v="86.884505157552283"/>
        <n v="88.952057743927611"/>
        <n v="91.422969852271962"/>
        <n v="48.232935411688992"/>
        <n v="45.397904183507222"/>
        <n v="41.471787080762461"/>
        <n v="40.741084149862623"/>
        <n v="39.656124144951491"/>
        <n v="34.899052800942798"/>
        <n v="31.103631302290612"/>
        <n v="31.199374943469017"/>
        <n v="28.815301007042272"/>
        <n v="24.006113643482017"/>
        <n v="24.345039327126504"/>
        <n v="26.595501229085848"/>
        <n v="20.585411567672228"/>
        <n v="81.767537141869781"/>
        <n v="83.94959983992409"/>
        <n v="88.6494092562519"/>
        <n v="85.13247916365782"/>
        <n v="88.998872594574777"/>
        <n v="83.504577423563617"/>
        <n v="89.157662724835291"/>
        <n v="90.498377333132339"/>
        <n v="92.342808942054504"/>
        <n v="90.635036147864469"/>
        <n v="73.520329016243764"/>
        <n v="73.949781458828127"/>
        <n v="70.133381064530781"/>
        <n v="75.068740445663835"/>
        <n v="77.036597697302398"/>
        <n v="73.428089448664394"/>
        <n v="70.059996587242381"/>
        <n v="74.491963774696416"/>
        <n v="77.944681225551264"/>
        <n v="74.139367046513144"/>
        <n v="49.93429956156826"/>
        <n v="50.018723395097552"/>
        <n v="50.374468581974966"/>
        <n v="44.293844465679072"/>
        <n v="39.089099456134385"/>
        <n v="41.777394425797702"/>
        <n v="41.012515027946627"/>
        <n v="42.639702046889411"/>
        <n v="47.700673114198473"/>
        <n v="45.461919362329589"/>
        <n v="58.257930775226363"/>
        <n v="52.937505147568032"/>
        <n v="46.021403688448572"/>
        <n v="53.319055278631865"/>
        <n v="63.109112051976744"/>
        <n v="53.26965256518249"/>
        <n v="47.500365025390373"/>
        <n v="42.097982787453539"/>
        <n v="35.584492531740132"/>
        <n v="40.587013928163891"/>
        <n v="99.670334347212247"/>
        <n v="98.171514114627882"/>
        <n v="64.519054243915235"/>
        <n v="65.354322285253161"/>
        <n v="69.51422561114336"/>
        <n v="71.594738528152348"/>
        <n v="75.377815791682352"/>
        <n v="86.295453854969537"/>
        <n v="93.168035128683101"/>
        <n v="60.759321902877502"/>
        <n v="63.836562443078307"/>
        <n v="76.521270924324241"/>
        <n v="67.876999444586517"/>
        <n v="70.548365290411567"/>
        <n v="67.958517464490214"/>
        <n v="76.82480273215198"/>
        <n v="66.575498716243146"/>
        <n v="62.707830912834616"/>
        <n v="70.115455795890711"/>
        <n v="69.0365894796481"/>
        <n v="34.595095921053478"/>
        <n v="47.937700391716724"/>
        <n v="69.386303621874006"/>
        <n v="71.121038752284235"/>
        <n v="64.184250720863844"/>
        <n v="69.815353967475176"/>
        <n v="73.546566562035224"/>
        <n v="85.954673115960674"/>
        <n v="86.674324237459942"/>
        <n v="80.426444438387861"/>
        <n v="76.771963529602033"/>
        <n v="72.442725380319061"/>
        <n v="111.83946249928636"/>
        <n v="101.25163376885904"/>
        <n v="88.984111540200828"/>
        <n v="78.415313229192932"/>
        <n v="115.03739397715538"/>
        <n v="105.80301049553273"/>
        <n v="107.47766014675706"/>
        <n v="68.973644440854727"/>
        <n v="43.192131638254807"/>
        <n v="45.784231547854027"/>
        <n v="48.760503393564889"/>
        <n v="46.244528470210881"/>
        <n v="45.138889359076458"/>
        <n v="43.595747427419781"/>
        <n v="43.514587631724275"/>
        <n v="48.61746021881396"/>
        <n v="44.128066553897469"/>
        <n v="39.957461768831877"/>
        <n v="46.869658290404779"/>
        <n v="54.370375589128486"/>
        <n v="54.300673047471129"/>
        <n v="56.913747593881105"/>
        <n v="55.01958903570047"/>
        <n v="56.963888566760403"/>
        <n v="54.802454845760863"/>
        <n v="55.551337994957748"/>
        <n v="51.419622381755815"/>
        <n v="46.183085791702858"/>
        <n v="59.477003348428859"/>
        <n v="64.478866163979589"/>
        <n v="55.236485125730319"/>
        <n v="53.894788804605852"/>
        <n v="57.578598647313108"/>
        <n v="45.945191812780514"/>
        <n v="50.394287350283385"/>
        <n v="58.402205974562492"/>
        <n v="51.623692023248068"/>
        <n v="47.464642512730357"/>
        <n v="46.170489362215982"/>
        <n v="40.327384691901898"/>
        <n v="34.865019573182423"/>
        <n v="35.99505787540744"/>
        <n v="34.414753176742479"/>
        <n v="31.759466725377617"/>
        <n v="27.23634936589308"/>
        <n v="30.68928192361907"/>
        <n v="33.729550564991619"/>
        <n v="32.424904706607101"/>
        <n v="165.04894883337195"/>
        <n v="161.12659059339077"/>
        <n v="158.89473758563747"/>
        <n v="150.10243548733274"/>
        <n v="149.79660669915336"/>
        <n v="150.20857535843831"/>
        <n v="133.36548975517047"/>
        <n v="126.29247536057804"/>
        <n v="129.72277308286698"/>
        <n v="136.31524764472982"/>
        <n v="146.36677121750512"/>
        <n v="144.434955465602"/>
        <n v="140.51663349167981"/>
        <n v="140.78542830312551"/>
        <n v="138.56203203132787"/>
        <n v="145.74346852166622"/>
        <n v="48.775381885215637"/>
        <n v="59.130084935767698"/>
        <n v="62.102838937024444"/>
        <n v="66.702735357004897"/>
        <n v="74.357353960806023"/>
        <n v="62.411697595819625"/>
        <n v="57.874894510180653"/>
        <n v="56.483092595189312"/>
        <n v="52.651714081125469"/>
        <n v="56.367581790093169"/>
        <n v="61.969432211123355"/>
        <n v="61.220378836507805"/>
        <n v="60.834698483142326"/>
        <n v="65.343401507291475"/>
        <n v="67.841504668358212"/>
        <n v="62.601323045712796"/>
        <n v="49.010707366437103"/>
        <n v="54.45704159170679"/>
        <n v="69.604671976201715"/>
        <n v="71.590547080085869"/>
        <n v="55.311617661017031"/>
        <n v="54.125325776284846"/>
        <n v="60.976673835320163"/>
        <n v="56.649746244903575"/>
        <n v="63.476016056044173"/>
        <n v="50.519192933143628"/>
        <n v="57.985297240145897"/>
        <n v="53.913557782920087"/>
        <n v="59.120594550686675"/>
        <n v="64.817660873075084"/>
        <n v="60.638707488009302"/>
        <n v="63.639639686151618"/>
        <n v="63.76329642447017"/>
        <n v="58.068448326394652"/>
        <n v="60.144782803817478"/>
        <n v="63.658702766051711"/>
        <n v="66.990574279504088"/>
        <n v="67.20994466911732"/>
        <n v="68.726458646646975"/>
        <n v="65.979149019503609"/>
        <n v="75.218804678795905"/>
        <n v="88.235099559649115"/>
        <n v="82.788501213032262"/>
        <n v="86.064055677913245"/>
        <n v="94.120211000425059"/>
        <n v="82.008617601815089"/>
        <n v="93.42074513346077"/>
        <n v="98.485329604158039"/>
        <n v="110.78812274342083"/>
        <n v="102.39882417303048"/>
        <n v="91.610371363604031"/>
        <n v="77.34678649449657"/>
        <n v="73.153261673671196"/>
        <n v="78.8149801833884"/>
        <n v="89.146729493514798"/>
        <n v="93.486694135131728"/>
        <n v="86.776168132274123"/>
        <n v="88.306873757123512"/>
        <n v="104.34576087127803"/>
        <n v="96.352799200616161"/>
        <n v="107.02769826750476"/>
        <n v="121.60874399683618"/>
        <n v="127.0628617579755"/>
        <n v="120.87645125014204"/>
        <n v="115.48931589353184"/>
        <n v="104.42972895158968"/>
        <n v="113.45707355247647"/>
        <n v="117.53894636878606"/>
        <n v="119.50011977960553"/>
        <n v="113.30883307587749"/>
        <n v="110.589707531641"/>
        <n v="107.14597943630386"/>
        <n v="101.36611411465081"/>
        <n v="101.25026170481388"/>
        <n v="98.08717980509833"/>
        <n v="96.491950916603528"/>
        <n v="85.83054487450822"/>
        <n v="98.000029239338602"/>
        <n v="118.23285958886123"/>
        <n v="108.42649735008085"/>
        <n v="72.052000161237359"/>
        <n v="72.00926097809824"/>
        <n v="67.349897687268907"/>
        <n v="66.120382184051635"/>
        <n v="64.981416499828029"/>
        <n v="67.898572768141008"/>
        <n v="73.837353268189176"/>
        <n v="84.406211933301861"/>
        <n v="105.93458806051086"/>
        <n v="109.38537659912998"/>
        <n v="116.35685524221708"/>
        <n v="98.761203651090071"/>
        <n v="110.39435820148083"/>
        <n v="105.74564070208706"/>
        <n v="124.60745751889219"/>
        <n v="105.59117139805154"/>
        <n v="99.906146052029371"/>
        <n v="112.07896446082775"/>
        <n v="135.56043761363321"/>
        <n v="81.862260591654291"/>
        <n v="80.680380293981614"/>
        <n v="86.833969325999846"/>
        <n v="104.97930375891546"/>
        <n v="119.64449818478518"/>
        <n v="123.76284429297621"/>
        <n v="108.07247717360559"/>
        <n v="102.18914775413836"/>
        <n v="100.21340877430009"/>
        <n v="97.724904230383231"/>
        <n v="103.08013700925368"/>
        <n v="97.239031787347798"/>
        <n v="93.966187960162017"/>
        <n v="81.219667426637855"/>
        <n v="81.71386678563961"/>
        <n v="82.901152069340853"/>
        <n v="76.92524240364645"/>
        <n v="83.544303123051051"/>
        <n v="99.108159844270332"/>
        <n v="109.61047232691583"/>
        <n v="36.964104446489578"/>
        <n v="38.347741807073568"/>
        <n v="36.531373184242881"/>
        <n v="35.502802847100661"/>
        <n v="39.711244054038275"/>
        <n v="49.512256703162457"/>
        <n v="51.945986302762748"/>
        <n v="50.24639515693449"/>
        <n v="45.085964473080033"/>
        <n v="46.295149149329127"/>
        <n v="45.741600836593236"/>
        <n v="44.727430371185996"/>
        <n v="36.488109224551899"/>
        <n v="39.07111173701491"/>
        <n v="37.538848399235597"/>
        <n v="37.102566425080106"/>
        <n v="35.512990657084117"/>
        <n v="37.015893550371295"/>
        <n v="31.332513705077787"/>
        <n v="30.42050578317977"/>
        <n v="33.461657576121929"/>
        <n v="34.216532207062286"/>
        <n v="33.221425026439228"/>
        <n v="35.970957404042878"/>
        <n v="37.604515433898797"/>
        <n v="36.805636743150288"/>
        <n v="37.27890108874756"/>
        <n v="39.716113347550404"/>
        <n v="40.540860684054955"/>
        <n v="42.69349196210154"/>
        <n v="43.90273009802258"/>
        <n v="45.201987478023455"/>
        <n v="49.484907015928734"/>
        <n v="53.675271638476296"/>
        <n v="55.784132227740336"/>
        <n v="57.975666892430823"/>
        <n v="55.187951247833247"/>
        <n v="54.638312804151191"/>
        <n v="61.145082006225913"/>
        <n v="65.984041507562026"/>
        <n v="53.659203127552892"/>
        <n v="54.903243568948511"/>
        <n v="54.136237809261267"/>
        <n v="59.271304354979435"/>
        <n v="62.761769817631929"/>
        <n v="52.307290877336477"/>
        <n v="52.457855196294801"/>
        <n v="57.576878598957769"/>
        <n v="61.975304004037511"/>
        <n v="60.626766359673731"/>
        <n v="58.442528976099226"/>
        <n v="58.11033767420173"/>
        <n v="54.108169207213855"/>
        <n v="57.705279845561719"/>
        <n v="61.789839479318289"/>
        <n v="64.23625060610054"/>
        <n v="60.046871613706507"/>
        <n v="69.375993988383158"/>
        <n v="80.033077705617131"/>
        <n v="69.437787693121251"/>
        <n v="149.5409367502902"/>
        <n v="171.10173595476434"/>
        <n v="177.56693551462007"/>
        <n v="174.92846279825869"/>
        <n v="208.84296850532732"/>
        <n v="221.93382535800882"/>
        <n v="198.16269242432782"/>
        <n v="210.07538274799211"/>
        <n v="222.17825485314134"/>
        <n v="196.51773326879268"/>
        <n v="213.35446942648636"/>
        <n v="187.47501246767931"/>
        <n v="180.86618839093919"/>
        <n v="197.44223641786934"/>
        <n v="185.70753721089957"/>
        <n v="173.40784688019585"/>
        <n v="153.48333156592037"/>
        <n v="183.77081501466012"/>
        <n v="186.17211165364634"/>
        <n v="183.06689495431743"/>
        <n v="46.171999738885916"/>
        <n v="47.547983597249278"/>
        <n v="42.430393774253602"/>
        <n v="40.898245169672244"/>
        <n v="40.070100457350563"/>
        <n v="42.034091100567551"/>
        <n v="51.27490409651034"/>
        <n v="72.349641682511376"/>
        <n v="85.511562633633076"/>
        <n v="87.452801018136256"/>
        <n v="83.185413762419302"/>
        <n v="66.279357360581685"/>
        <n v="75.552305218678498"/>
        <n v="74.486343595205071"/>
        <n v="56.695834134733488"/>
        <n v="56.190648875094865"/>
        <n v="51.557937749223349"/>
        <n v="58.390828070977342"/>
        <n v="88.094368817260388"/>
        <n v="107.75059136605559"/>
        <n v="77.168214642165509"/>
        <n v="76.510639043839006"/>
        <n v="71.943550024245013"/>
        <n v="71.187989238313037"/>
        <n v="68.081523116329862"/>
        <n v="75.390673367651203"/>
        <n v="69.572186456560104"/>
        <n v="76.009270923200063"/>
        <n v="82.083919098055929"/>
        <n v="95.83957495177448"/>
        <n v="94.575318977794936"/>
        <n v="45.64357522400406"/>
        <n v="47.427781397032902"/>
        <n v="53.768141274114534"/>
        <n v="57.125139137746963"/>
        <n v="65.974523799623313"/>
        <n v="49.587535327880097"/>
        <n v="50.406087162599924"/>
        <n v="54.636350435897121"/>
        <n v="55.582617193334457"/>
        <n v="58.875027630051015"/>
        <n v="59.499574055059256"/>
        <n v="56.726676144715626"/>
        <n v="55.861257504878189"/>
        <n v="53.535931829374093"/>
        <n v="54.485545127634062"/>
        <n v="53.8979964081406"/>
        <n v="50.686843336441576"/>
        <n v="56.084624744803513"/>
        <n v="65.060735419014037"/>
        <n v="65.722456444135872"/>
        <n v="97.266297318348776"/>
        <n v="94.835764087996338"/>
        <n v="90.943448366113088"/>
        <n v="93.226859754919047"/>
        <n v="71.619811394748851"/>
        <n v="50.811246590746265"/>
        <n v="64.63451780708094"/>
        <n v="65.551349184500282"/>
        <n v="30.432337619505194"/>
        <n v="35.871591402194589"/>
        <n v="36.20259361727026"/>
        <n v="34.403336161563189"/>
        <n v="36.741097827383513"/>
        <n v="32.780878334483305"/>
        <n v="32.728309950034969"/>
        <n v="27.512339023517988"/>
        <n v="21.8561745247301"/>
        <n v="26.85852450201342"/>
        <n v="20.845109004131313"/>
        <n v="18.378272854654139"/>
        <n v="15.281669890346109"/>
        <n v="17.83138982971024"/>
        <n v="21.867918727432269"/>
        <n v="26.119620455262481"/>
        <n v="9.9551450762615055"/>
        <n v="4.1275486382842583"/>
        <n v="2.6988344358585579"/>
        <n v="2.2084442823870445"/>
        <n v="33.609786736664979"/>
        <n v="36.959273289401345"/>
        <n v="42.768166469146728"/>
        <n v="48.058394779655401"/>
        <n v="49.026544551086474"/>
        <n v="43.532600645631682"/>
        <n v="47.640439429568289"/>
        <n v="56.166124182180852"/>
        <n v="54.368949081513819"/>
        <n v="48.631627529549505"/>
        <n v="45.356022343306506"/>
        <n v="40.757680877831362"/>
        <n v="35.420470400263596"/>
        <n v="33.112591985312442"/>
        <n v="32.642609904373707"/>
        <n v="33.018589250231109"/>
        <n v="27.963015196988355"/>
        <n v="29.915184007404825"/>
        <n v="35.003451710199379"/>
        <n v="37.772537214668972"/>
        <n v="57.871093866055077"/>
        <n v="61.454280012479934"/>
        <n v="61.612860461228905"/>
        <n v="60.927478328275264"/>
        <n v="61.442480062522989"/>
        <n v="61.333407318488774"/>
        <n v="65.856792062716579"/>
        <n v="76.655274259496139"/>
        <n v="74.611097699526297"/>
        <n v="80.990588646849844"/>
        <n v="69.923746686144582"/>
        <n v="68.200088419863391"/>
        <n v="65.52875221315189"/>
        <n v="57.601984415864536"/>
        <n v="57.355803708636408"/>
        <n v="56.142393400209897"/>
        <n v="55.548538560863946"/>
        <n v="57.585013499696281"/>
        <n v="65.487785014688598"/>
        <n v="61.427356772682415"/>
        <n v="35.460086245643637"/>
        <n v="38.994285483906097"/>
        <n v="43.633285789620437"/>
        <n v="46.777416652282248"/>
        <n v="56.258268205063423"/>
        <n v="47.063878074837852"/>
        <n v="38.269249037129107"/>
        <n v="39.755225560612175"/>
        <n v="43.502137139731374"/>
        <n v="43.109154873468704"/>
        <n v="36.01440108190846"/>
        <n v="37.689298332435776"/>
        <n v="31.209362023211874"/>
        <n v="36.837052933410071"/>
        <n v="36.638405599956691"/>
        <n v="39.361053964743462"/>
        <n v="37.000692391636903"/>
        <n v="41.713630742478145"/>
        <n v="34.505301927093733"/>
        <n v="37.229185338573302"/>
        <n v="70.813074931772164"/>
        <n v="62.200282191364032"/>
        <n v="57.856818873902668"/>
        <n v="65.771458690906783"/>
        <n v="59.454889120587438"/>
        <n v="56.121380955516486"/>
        <n v="67.900919029971917"/>
        <n v="76.214728258710082"/>
        <n v="79.100704496605573"/>
        <n v="80.456020247008212"/>
        <n v="76.193663088959795"/>
        <n v="79.865416809811265"/>
        <n v="73.958561254615958"/>
        <n v="71.585694654256613"/>
        <n v="74.88836952746648"/>
        <n v="68.791204936095994"/>
        <n v="79.206849406845194"/>
        <n v="86.208511193464474"/>
        <n v="69.297315419320299"/>
        <n v="79.884314353796995"/>
        <n v="76.039608595730641"/>
        <n v="76.043707279616584"/>
        <n v="82.820648776111"/>
        <n v="84.17290442704666"/>
        <n v="109.52163718989421"/>
        <n v="61.778437782235628"/>
        <n v="83.124190435215255"/>
        <n v="89.46652676798918"/>
        <n v="74.162534723719659"/>
        <n v="58.656493995606304"/>
        <n v="54.671615420806738"/>
        <n v="56.748811105213683"/>
        <n v="51.219024643731217"/>
        <n v="50.029712259102929"/>
        <n v="54.550270396528809"/>
        <n v="55.795960973365702"/>
        <n v="47.313365422386546"/>
        <n v="50.847128366456843"/>
        <n v="64.956640885209339"/>
      </sharedItems>
    </cacheField>
  </cacheFields>
  <calculatedItems count="4">
    <calculatedItem formula="'Country Name'[Benin]+'Country Name'['Burkina Faso']+'Country Name'['Cabo Verde']+'Country Name'['Cote d''Ivoire']+'Country Name'['Gambia, The']+'Country Name'[Ghana]+'Country Name'[Guinea]+'Country Name'['Guinea-Bissau']+'Country Name'[Mali]+'Country Name'[Niger]+'Country Name'[Nigeria]+'Country Name'[Senegal]+'Country Name'['Sierra Leone']+'Country Name'[Togo]">
      <pivotArea cacheIndex="1" outline="0" fieldPosition="0">
        <references count="1">
          <reference field="0" count="1">
            <x v="45"/>
          </reference>
        </references>
      </pivotArea>
    </calculatedItem>
    <calculatedItem formula="'Country Name'[Burundi]+'Country Name'[Comoros]+'Country Name'[Ethiopia]+'Country Name'[Kenya]+'Country Name'[Ethiopia]+'Country Name'[Madagascar]+'Country Name'[Mauritius]+'Country Name'[Mozambique]+'Country Name'[Rwanda]+'Country Name'[Seychelles]+'Country Name'[Somalia]+'Country Name'['South Sudan']+'Country Name'[Tanzania]+'Country Name'[Uganda]+'Country Name'[Zambia]+'Country Name'[Zimbabwe]">
      <pivotArea cacheIndex="1" outline="0" fieldPosition="0">
        <references count="1">
          <reference field="0" count="1">
            <x v="46"/>
          </reference>
        </references>
      </pivotArea>
    </calculatedItem>
    <calculatedItem formula="'Country Name'[Angola]+'Country Name'[Botswana]+'Country Name'[Eswatini]+'Country Name'[Lesotho]+'Country Name'[Namibia]+'Country Name'['South Africa']">
      <pivotArea cacheIndex="1" outline="0" fieldPosition="0">
        <references count="1">
          <reference field="0" count="1">
            <x v="47"/>
          </reference>
        </references>
      </pivotArea>
    </calculatedItem>
    <calculatedItem formula="'Country Name'[Cameroon]+'Country Name'['Central African Republic']+'Country Name'[Chad]+'Country Name'['Congo, Dem. Rep.']+'Country Name'['Congo, Rep.']+'Country Name'['Equatorial Guinea']+'Country Name'[Gabon]+'Country Name'['Sao Tome and Principe']">
      <pivotArea cacheIndex="1" outline="0" fieldPosition="0">
        <references count="1">
          <reference field="0" count="1">
            <x v="48"/>
          </reference>
        </references>
      </pivotArea>
    </calculatedItem>
  </calculatedItems>
  <extLst>
    <ext xmlns:x14="http://schemas.microsoft.com/office/spreadsheetml/2009/9/main" uri="{725AE2AE-9491-48be-B2B4-4EB974FC3084}">
      <x14:pivotCacheDefinition pivotCacheId="2422703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jects &amp; Programs" refreshedDate="45588.448606018515" createdVersion="8" refreshedVersion="8" minRefreshableVersion="3" recordCount="906" xr:uid="{C950D8F4-7972-4C98-8BB3-47865794A8D6}">
  <cacheSource type="worksheet">
    <worksheetSource ref="A1:J1048576" sheet="Data"/>
  </cacheSource>
  <cacheFields count="10">
    <cacheField name="Country Name" numFmtId="0">
      <sharedItems containsBlank="1" count="48">
        <s v="Angola"/>
        <s v="Benin"/>
        <s v="Botswana"/>
        <s v="Burkina Faso"/>
        <s v="Burundi"/>
        <s v="Cabo Verde"/>
        <s v="Cameroon"/>
        <s v="Central African Republic"/>
        <s v="Chad"/>
        <s v="Comoros"/>
        <s v="Congo, Dem. Rep."/>
        <s v="Congo, Rep."/>
        <s v="Cote d'Ivoire"/>
        <s v="Equatorial Guinea"/>
        <s v="Eswatini"/>
        <s v="Ethiopia"/>
        <s v="Gabon"/>
        <s v="Gambia, The"/>
        <s v="Ghana"/>
        <s v="Guinea"/>
        <s v="Guinea-Bissau"/>
        <s v="Kenya"/>
        <s v="Lesotho"/>
        <s v="Madagascar"/>
        <s v="Mali"/>
        <s v="Mauritania"/>
        <s v="Mauritius"/>
        <s v="Mozambique"/>
        <s v="Namibia"/>
        <s v="Niger"/>
        <s v="Nigeria"/>
        <s v="Rwanda"/>
        <s v="Sao Tome and Principe"/>
        <s v="Senegal"/>
        <s v="Seychelles"/>
        <s v="Sierra Leone"/>
        <s v="Somalia"/>
        <s v="South Africa"/>
        <s v="South Sudan"/>
        <s v="Sudan"/>
        <s v="Tanzania"/>
        <s v="Togo"/>
        <s v="Uganda"/>
        <s v="Zambia"/>
        <s v="Zimbabwe"/>
        <m/>
        <s v="Data from database: World Development Indicators"/>
        <s v="Last Updated: 06/28/2024"/>
      </sharedItems>
    </cacheField>
    <cacheField name="Country Code" numFmtId="0">
      <sharedItems containsBlank="1"/>
    </cacheField>
    <cacheField name="year" numFmtId="0">
      <sharedItems containsString="0" containsBlank="1" containsNumber="1" containsInteger="1" minValue="2004" maxValue="2023"/>
    </cacheField>
    <cacheField name="urbanization" numFmtId="0">
      <sharedItems containsString="0" containsBlank="1" containsNumber="1" minValue="9.1389999999999993" maxValue="91.028999999999996"/>
    </cacheField>
    <cacheField name="Renewable energy consumption (% of total final energy consumption) [EG.FEC.RNEW.ZS]" numFmtId="0">
      <sharedItems containsBlank="1" containsMixedTypes="1" containsNumber="1" minValue="0.7" maxValue="97.9"/>
    </cacheField>
    <cacheField name="Regulatory Quality: Estimate [RQ.EST]" numFmtId="0">
      <sharedItems containsBlank="1" containsMixedTypes="1" containsNumber="1" minValue="-2.5477256774902299" maxValue="1.1969466209411601"/>
    </cacheField>
    <cacheField name="Foreign direct investment, net inflows (BoP, current US$) [BX.KLT.DINV.CD.WD]" numFmtId="0">
      <sharedItems containsBlank="1" containsMixedTypes="1" containsNumber="1" minValue="-7397295409.1899099" maxValue="40658789144.938202"/>
    </cacheField>
    <cacheField name="GDP per capita (current US$) [NY.GDP.PCAP.CD]" numFmtId="0">
      <sharedItems containsBlank="1" containsMixedTypes="1" containsNumber="1" minValue="128.53842251945645" maxValue="19849.717766970458"/>
    </cacheField>
    <cacheField name="CO2 emissions (metric tons per capita) [EN.ATM.CO2E.PC]" numFmtId="0">
      <sharedItems containsBlank="1" containsMixedTypes="1" containsNumber="1" minValue="2.178951759090763E-2" maxValue="8.4466496849689676"/>
    </cacheField>
    <cacheField name="Trade (% of GDP) [NE.TRD.GNFS.ZS]" numFmtId="0">
      <sharedItems containsBlank="1" containsMixedTypes="1" containsNumber="1" minValue="2.2084442823870445" maxValue="222.1782548531413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s v="AGO"/>
    <x v="0"/>
    <x v="0"/>
    <x v="0"/>
    <x v="0"/>
    <x v="0"/>
    <x v="0"/>
    <x v="0"/>
    <x v="0"/>
  </r>
  <r>
    <x v="0"/>
    <s v="AGO"/>
    <x v="1"/>
    <x v="1"/>
    <x v="1"/>
    <x v="1"/>
    <x v="1"/>
    <x v="1"/>
    <x v="1"/>
    <x v="1"/>
  </r>
  <r>
    <x v="0"/>
    <s v="AGO"/>
    <x v="2"/>
    <x v="2"/>
    <x v="2"/>
    <x v="2"/>
    <x v="2"/>
    <x v="2"/>
    <x v="2"/>
    <x v="2"/>
  </r>
  <r>
    <x v="0"/>
    <s v="AGO"/>
    <x v="3"/>
    <x v="3"/>
    <x v="3"/>
    <x v="3"/>
    <x v="3"/>
    <x v="3"/>
    <x v="3"/>
    <x v="3"/>
  </r>
  <r>
    <x v="0"/>
    <s v="AGO"/>
    <x v="4"/>
    <x v="4"/>
    <x v="4"/>
    <x v="4"/>
    <x v="4"/>
    <x v="4"/>
    <x v="4"/>
    <x v="4"/>
  </r>
  <r>
    <x v="0"/>
    <s v="AGO"/>
    <x v="5"/>
    <x v="5"/>
    <x v="5"/>
    <x v="5"/>
    <x v="5"/>
    <x v="5"/>
    <x v="5"/>
    <x v="5"/>
  </r>
  <r>
    <x v="0"/>
    <s v="AGO"/>
    <x v="6"/>
    <x v="6"/>
    <x v="6"/>
    <x v="6"/>
    <x v="6"/>
    <x v="6"/>
    <x v="6"/>
    <x v="6"/>
  </r>
  <r>
    <x v="0"/>
    <s v="AGO"/>
    <x v="7"/>
    <x v="7"/>
    <x v="7"/>
    <x v="7"/>
    <x v="7"/>
    <x v="7"/>
    <x v="7"/>
    <x v="7"/>
  </r>
  <r>
    <x v="0"/>
    <s v="AGO"/>
    <x v="8"/>
    <x v="8"/>
    <x v="8"/>
    <x v="8"/>
    <x v="8"/>
    <x v="8"/>
    <x v="8"/>
    <x v="8"/>
  </r>
  <r>
    <x v="0"/>
    <s v="AGO"/>
    <x v="9"/>
    <x v="9"/>
    <x v="9"/>
    <x v="9"/>
    <x v="9"/>
    <x v="9"/>
    <x v="9"/>
    <x v="9"/>
  </r>
  <r>
    <x v="0"/>
    <s v="AGO"/>
    <x v="10"/>
    <x v="10"/>
    <x v="10"/>
    <x v="10"/>
    <x v="10"/>
    <x v="10"/>
    <x v="10"/>
    <x v="10"/>
  </r>
  <r>
    <x v="0"/>
    <s v="AGO"/>
    <x v="11"/>
    <x v="11"/>
    <x v="11"/>
    <x v="11"/>
    <x v="11"/>
    <x v="11"/>
    <x v="11"/>
    <x v="11"/>
  </r>
  <r>
    <x v="0"/>
    <s v="AGO"/>
    <x v="12"/>
    <x v="12"/>
    <x v="12"/>
    <x v="12"/>
    <x v="12"/>
    <x v="12"/>
    <x v="12"/>
    <x v="12"/>
  </r>
  <r>
    <x v="0"/>
    <s v="AGO"/>
    <x v="13"/>
    <x v="13"/>
    <x v="13"/>
    <x v="13"/>
    <x v="13"/>
    <x v="13"/>
    <x v="13"/>
    <x v="13"/>
  </r>
  <r>
    <x v="0"/>
    <s v="AGO"/>
    <x v="14"/>
    <x v="14"/>
    <x v="13"/>
    <x v="14"/>
    <x v="14"/>
    <x v="14"/>
    <x v="14"/>
    <x v="14"/>
  </r>
  <r>
    <x v="0"/>
    <s v="AGO"/>
    <x v="15"/>
    <x v="15"/>
    <x v="14"/>
    <x v="15"/>
    <x v="15"/>
    <x v="15"/>
    <x v="15"/>
    <x v="15"/>
  </r>
  <r>
    <x v="0"/>
    <s v="AGO"/>
    <x v="16"/>
    <x v="16"/>
    <x v="15"/>
    <x v="16"/>
    <x v="16"/>
    <x v="16"/>
    <x v="16"/>
    <x v="16"/>
  </r>
  <r>
    <x v="0"/>
    <s v="AGO"/>
    <x v="17"/>
    <x v="17"/>
    <x v="16"/>
    <x v="17"/>
    <x v="17"/>
    <x v="17"/>
    <x v="17"/>
    <x v="17"/>
  </r>
  <r>
    <x v="0"/>
    <s v="AGO"/>
    <x v="18"/>
    <x v="18"/>
    <x v="17"/>
    <x v="18"/>
    <x v="18"/>
    <x v="18"/>
    <x v="17"/>
    <x v="18"/>
  </r>
  <r>
    <x v="0"/>
    <s v="AGO"/>
    <x v="19"/>
    <x v="19"/>
    <x v="17"/>
    <x v="19"/>
    <x v="19"/>
    <x v="19"/>
    <x v="17"/>
    <x v="19"/>
  </r>
  <r>
    <x v="1"/>
    <s v="BEN"/>
    <x v="0"/>
    <x v="20"/>
    <x v="18"/>
    <x v="20"/>
    <x v="20"/>
    <x v="20"/>
    <x v="18"/>
    <x v="20"/>
  </r>
  <r>
    <x v="1"/>
    <s v="BEN"/>
    <x v="1"/>
    <x v="21"/>
    <x v="19"/>
    <x v="21"/>
    <x v="21"/>
    <x v="21"/>
    <x v="19"/>
    <x v="21"/>
  </r>
  <r>
    <x v="1"/>
    <s v="BEN"/>
    <x v="2"/>
    <x v="22"/>
    <x v="20"/>
    <x v="22"/>
    <x v="22"/>
    <x v="22"/>
    <x v="20"/>
    <x v="22"/>
  </r>
  <r>
    <x v="1"/>
    <s v="BEN"/>
    <x v="3"/>
    <x v="23"/>
    <x v="21"/>
    <x v="23"/>
    <x v="23"/>
    <x v="23"/>
    <x v="21"/>
    <x v="23"/>
  </r>
  <r>
    <x v="1"/>
    <s v="BEN"/>
    <x v="4"/>
    <x v="24"/>
    <x v="22"/>
    <x v="24"/>
    <x v="24"/>
    <x v="24"/>
    <x v="22"/>
    <x v="24"/>
  </r>
  <r>
    <x v="1"/>
    <s v="BEN"/>
    <x v="5"/>
    <x v="25"/>
    <x v="23"/>
    <x v="25"/>
    <x v="25"/>
    <x v="25"/>
    <x v="23"/>
    <x v="25"/>
  </r>
  <r>
    <x v="1"/>
    <s v="BEN"/>
    <x v="6"/>
    <x v="26"/>
    <x v="24"/>
    <x v="26"/>
    <x v="26"/>
    <x v="26"/>
    <x v="24"/>
    <x v="26"/>
  </r>
  <r>
    <x v="1"/>
    <s v="BEN"/>
    <x v="7"/>
    <x v="27"/>
    <x v="25"/>
    <x v="27"/>
    <x v="27"/>
    <x v="27"/>
    <x v="25"/>
    <x v="27"/>
  </r>
  <r>
    <x v="1"/>
    <s v="BEN"/>
    <x v="8"/>
    <x v="28"/>
    <x v="26"/>
    <x v="28"/>
    <x v="28"/>
    <x v="28"/>
    <x v="26"/>
    <x v="28"/>
  </r>
  <r>
    <x v="1"/>
    <s v="BEN"/>
    <x v="9"/>
    <x v="29"/>
    <x v="27"/>
    <x v="29"/>
    <x v="29"/>
    <x v="29"/>
    <x v="27"/>
    <x v="29"/>
  </r>
  <r>
    <x v="1"/>
    <s v="BEN"/>
    <x v="10"/>
    <x v="30"/>
    <x v="14"/>
    <x v="30"/>
    <x v="30"/>
    <x v="30"/>
    <x v="28"/>
    <x v="30"/>
  </r>
  <r>
    <x v="1"/>
    <s v="BEN"/>
    <x v="11"/>
    <x v="31"/>
    <x v="28"/>
    <x v="31"/>
    <x v="31"/>
    <x v="31"/>
    <x v="29"/>
    <x v="31"/>
  </r>
  <r>
    <x v="1"/>
    <s v="BEN"/>
    <x v="12"/>
    <x v="32"/>
    <x v="29"/>
    <x v="32"/>
    <x v="32"/>
    <x v="32"/>
    <x v="30"/>
    <x v="32"/>
  </r>
  <r>
    <x v="1"/>
    <s v="BEN"/>
    <x v="13"/>
    <x v="33"/>
    <x v="29"/>
    <x v="33"/>
    <x v="33"/>
    <x v="33"/>
    <x v="31"/>
    <x v="33"/>
  </r>
  <r>
    <x v="1"/>
    <s v="BEN"/>
    <x v="14"/>
    <x v="34"/>
    <x v="30"/>
    <x v="34"/>
    <x v="34"/>
    <x v="34"/>
    <x v="32"/>
    <x v="34"/>
  </r>
  <r>
    <x v="1"/>
    <s v="BEN"/>
    <x v="15"/>
    <x v="35"/>
    <x v="31"/>
    <x v="35"/>
    <x v="35"/>
    <x v="35"/>
    <x v="33"/>
    <x v="35"/>
  </r>
  <r>
    <x v="1"/>
    <s v="BEN"/>
    <x v="16"/>
    <x v="36"/>
    <x v="32"/>
    <x v="36"/>
    <x v="36"/>
    <x v="36"/>
    <x v="34"/>
    <x v="36"/>
  </r>
  <r>
    <x v="1"/>
    <s v="BEN"/>
    <x v="17"/>
    <x v="37"/>
    <x v="21"/>
    <x v="37"/>
    <x v="37"/>
    <x v="37"/>
    <x v="17"/>
    <x v="37"/>
  </r>
  <r>
    <x v="1"/>
    <s v="BEN"/>
    <x v="18"/>
    <x v="38"/>
    <x v="17"/>
    <x v="38"/>
    <x v="38"/>
    <x v="38"/>
    <x v="17"/>
    <x v="38"/>
  </r>
  <r>
    <x v="1"/>
    <s v="BEN"/>
    <x v="19"/>
    <x v="39"/>
    <x v="17"/>
    <x v="19"/>
    <x v="19"/>
    <x v="39"/>
    <x v="17"/>
    <x v="39"/>
  </r>
  <r>
    <x v="2"/>
    <s v="BWA"/>
    <x v="0"/>
    <x v="40"/>
    <x v="33"/>
    <x v="39"/>
    <x v="39"/>
    <x v="40"/>
    <x v="35"/>
    <x v="40"/>
  </r>
  <r>
    <x v="2"/>
    <s v="BWA"/>
    <x v="1"/>
    <x v="41"/>
    <x v="34"/>
    <x v="40"/>
    <x v="40"/>
    <x v="41"/>
    <x v="36"/>
    <x v="41"/>
  </r>
  <r>
    <x v="2"/>
    <s v="BWA"/>
    <x v="2"/>
    <x v="42"/>
    <x v="35"/>
    <x v="41"/>
    <x v="41"/>
    <x v="42"/>
    <x v="37"/>
    <x v="42"/>
  </r>
  <r>
    <x v="2"/>
    <s v="BWA"/>
    <x v="3"/>
    <x v="43"/>
    <x v="36"/>
    <x v="42"/>
    <x v="42"/>
    <x v="43"/>
    <x v="38"/>
    <x v="43"/>
  </r>
  <r>
    <x v="2"/>
    <s v="BWA"/>
    <x v="4"/>
    <x v="44"/>
    <x v="37"/>
    <x v="43"/>
    <x v="43"/>
    <x v="44"/>
    <x v="39"/>
    <x v="44"/>
  </r>
  <r>
    <x v="2"/>
    <s v="BWA"/>
    <x v="5"/>
    <x v="45"/>
    <x v="38"/>
    <x v="44"/>
    <x v="44"/>
    <x v="45"/>
    <x v="40"/>
    <x v="45"/>
  </r>
  <r>
    <x v="2"/>
    <s v="BWA"/>
    <x v="6"/>
    <x v="46"/>
    <x v="39"/>
    <x v="45"/>
    <x v="45"/>
    <x v="46"/>
    <x v="41"/>
    <x v="46"/>
  </r>
  <r>
    <x v="2"/>
    <s v="BWA"/>
    <x v="7"/>
    <x v="47"/>
    <x v="38"/>
    <x v="46"/>
    <x v="46"/>
    <x v="47"/>
    <x v="42"/>
    <x v="47"/>
  </r>
  <r>
    <x v="2"/>
    <s v="BWA"/>
    <x v="8"/>
    <x v="48"/>
    <x v="37"/>
    <x v="47"/>
    <x v="47"/>
    <x v="48"/>
    <x v="43"/>
    <x v="48"/>
  </r>
  <r>
    <x v="2"/>
    <s v="BWA"/>
    <x v="9"/>
    <x v="49"/>
    <x v="40"/>
    <x v="48"/>
    <x v="48"/>
    <x v="49"/>
    <x v="44"/>
    <x v="49"/>
  </r>
  <r>
    <x v="2"/>
    <s v="BWA"/>
    <x v="10"/>
    <x v="50"/>
    <x v="41"/>
    <x v="49"/>
    <x v="49"/>
    <x v="50"/>
    <x v="45"/>
    <x v="50"/>
  </r>
  <r>
    <x v="2"/>
    <s v="BWA"/>
    <x v="11"/>
    <x v="51"/>
    <x v="42"/>
    <x v="50"/>
    <x v="50"/>
    <x v="51"/>
    <x v="46"/>
    <x v="51"/>
  </r>
  <r>
    <x v="2"/>
    <s v="BWA"/>
    <x v="12"/>
    <x v="52"/>
    <x v="40"/>
    <x v="51"/>
    <x v="51"/>
    <x v="52"/>
    <x v="47"/>
    <x v="52"/>
  </r>
  <r>
    <x v="2"/>
    <s v="BWA"/>
    <x v="13"/>
    <x v="53"/>
    <x v="40"/>
    <x v="52"/>
    <x v="52"/>
    <x v="53"/>
    <x v="48"/>
    <x v="53"/>
  </r>
  <r>
    <x v="2"/>
    <s v="BWA"/>
    <x v="14"/>
    <x v="54"/>
    <x v="43"/>
    <x v="53"/>
    <x v="53"/>
    <x v="54"/>
    <x v="49"/>
    <x v="54"/>
  </r>
  <r>
    <x v="2"/>
    <s v="BWA"/>
    <x v="15"/>
    <x v="55"/>
    <x v="44"/>
    <x v="54"/>
    <x v="54"/>
    <x v="55"/>
    <x v="50"/>
    <x v="55"/>
  </r>
  <r>
    <x v="2"/>
    <s v="BWA"/>
    <x v="16"/>
    <x v="56"/>
    <x v="45"/>
    <x v="55"/>
    <x v="55"/>
    <x v="56"/>
    <x v="51"/>
    <x v="56"/>
  </r>
  <r>
    <x v="2"/>
    <s v="BWA"/>
    <x v="17"/>
    <x v="57"/>
    <x v="46"/>
    <x v="56"/>
    <x v="56"/>
    <x v="57"/>
    <x v="17"/>
    <x v="57"/>
  </r>
  <r>
    <x v="2"/>
    <s v="BWA"/>
    <x v="18"/>
    <x v="58"/>
    <x v="17"/>
    <x v="57"/>
    <x v="57"/>
    <x v="58"/>
    <x v="17"/>
    <x v="58"/>
  </r>
  <r>
    <x v="2"/>
    <s v="BWA"/>
    <x v="19"/>
    <x v="59"/>
    <x v="17"/>
    <x v="19"/>
    <x v="19"/>
    <x v="59"/>
    <x v="17"/>
    <x v="59"/>
  </r>
  <r>
    <x v="3"/>
    <s v="BFA"/>
    <x v="0"/>
    <x v="60"/>
    <x v="47"/>
    <x v="58"/>
    <x v="58"/>
    <x v="60"/>
    <x v="52"/>
    <x v="60"/>
  </r>
  <r>
    <x v="3"/>
    <s v="BFA"/>
    <x v="1"/>
    <x v="61"/>
    <x v="48"/>
    <x v="59"/>
    <x v="59"/>
    <x v="61"/>
    <x v="53"/>
    <x v="61"/>
  </r>
  <r>
    <x v="3"/>
    <s v="BFA"/>
    <x v="2"/>
    <x v="62"/>
    <x v="49"/>
    <x v="60"/>
    <x v="60"/>
    <x v="62"/>
    <x v="54"/>
    <x v="62"/>
  </r>
  <r>
    <x v="3"/>
    <s v="BFA"/>
    <x v="3"/>
    <x v="63"/>
    <x v="50"/>
    <x v="61"/>
    <x v="61"/>
    <x v="63"/>
    <x v="55"/>
    <x v="63"/>
  </r>
  <r>
    <x v="3"/>
    <s v="BFA"/>
    <x v="4"/>
    <x v="64"/>
    <x v="51"/>
    <x v="62"/>
    <x v="62"/>
    <x v="64"/>
    <x v="56"/>
    <x v="64"/>
  </r>
  <r>
    <x v="3"/>
    <s v="BFA"/>
    <x v="5"/>
    <x v="65"/>
    <x v="52"/>
    <x v="63"/>
    <x v="63"/>
    <x v="65"/>
    <x v="57"/>
    <x v="65"/>
  </r>
  <r>
    <x v="3"/>
    <s v="BFA"/>
    <x v="6"/>
    <x v="66"/>
    <x v="53"/>
    <x v="64"/>
    <x v="64"/>
    <x v="66"/>
    <x v="58"/>
    <x v="66"/>
  </r>
  <r>
    <x v="3"/>
    <s v="BFA"/>
    <x v="7"/>
    <x v="67"/>
    <x v="54"/>
    <x v="65"/>
    <x v="65"/>
    <x v="67"/>
    <x v="59"/>
    <x v="67"/>
  </r>
  <r>
    <x v="3"/>
    <s v="BFA"/>
    <x v="8"/>
    <x v="68"/>
    <x v="55"/>
    <x v="66"/>
    <x v="66"/>
    <x v="68"/>
    <x v="60"/>
    <x v="68"/>
  </r>
  <r>
    <x v="3"/>
    <s v="BFA"/>
    <x v="9"/>
    <x v="69"/>
    <x v="56"/>
    <x v="67"/>
    <x v="67"/>
    <x v="69"/>
    <x v="61"/>
    <x v="69"/>
  </r>
  <r>
    <x v="3"/>
    <s v="BFA"/>
    <x v="10"/>
    <x v="70"/>
    <x v="57"/>
    <x v="68"/>
    <x v="68"/>
    <x v="70"/>
    <x v="62"/>
    <x v="70"/>
  </r>
  <r>
    <x v="3"/>
    <s v="BFA"/>
    <x v="11"/>
    <x v="71"/>
    <x v="58"/>
    <x v="69"/>
    <x v="69"/>
    <x v="71"/>
    <x v="63"/>
    <x v="71"/>
  </r>
  <r>
    <x v="3"/>
    <s v="BFA"/>
    <x v="12"/>
    <x v="72"/>
    <x v="59"/>
    <x v="70"/>
    <x v="70"/>
    <x v="72"/>
    <x v="64"/>
    <x v="72"/>
  </r>
  <r>
    <x v="3"/>
    <s v="BFA"/>
    <x v="13"/>
    <x v="73"/>
    <x v="60"/>
    <x v="71"/>
    <x v="71"/>
    <x v="73"/>
    <x v="65"/>
    <x v="73"/>
  </r>
  <r>
    <x v="3"/>
    <s v="BFA"/>
    <x v="14"/>
    <x v="74"/>
    <x v="61"/>
    <x v="72"/>
    <x v="72"/>
    <x v="74"/>
    <x v="66"/>
    <x v="74"/>
  </r>
  <r>
    <x v="3"/>
    <s v="BFA"/>
    <x v="15"/>
    <x v="75"/>
    <x v="62"/>
    <x v="73"/>
    <x v="73"/>
    <x v="75"/>
    <x v="67"/>
    <x v="75"/>
  </r>
  <r>
    <x v="3"/>
    <s v="BFA"/>
    <x v="16"/>
    <x v="76"/>
    <x v="63"/>
    <x v="74"/>
    <x v="74"/>
    <x v="76"/>
    <x v="68"/>
    <x v="76"/>
  </r>
  <r>
    <x v="3"/>
    <s v="BFA"/>
    <x v="17"/>
    <x v="77"/>
    <x v="64"/>
    <x v="75"/>
    <x v="75"/>
    <x v="77"/>
    <x v="17"/>
    <x v="77"/>
  </r>
  <r>
    <x v="3"/>
    <s v="BFA"/>
    <x v="18"/>
    <x v="78"/>
    <x v="65"/>
    <x v="76"/>
    <x v="76"/>
    <x v="78"/>
    <x v="17"/>
    <x v="78"/>
  </r>
  <r>
    <x v="3"/>
    <s v="BFA"/>
    <x v="19"/>
    <x v="79"/>
    <x v="17"/>
    <x v="19"/>
    <x v="19"/>
    <x v="79"/>
    <x v="17"/>
    <x v="79"/>
  </r>
  <r>
    <x v="4"/>
    <s v="BDI"/>
    <x v="0"/>
    <x v="80"/>
    <x v="66"/>
    <x v="77"/>
    <x v="77"/>
    <x v="80"/>
    <x v="69"/>
    <x v="80"/>
  </r>
  <r>
    <x v="4"/>
    <s v="BDI"/>
    <x v="1"/>
    <x v="81"/>
    <x v="66"/>
    <x v="78"/>
    <x v="78"/>
    <x v="81"/>
    <x v="70"/>
    <x v="81"/>
  </r>
  <r>
    <x v="4"/>
    <s v="BDI"/>
    <x v="2"/>
    <x v="82"/>
    <x v="67"/>
    <x v="79"/>
    <x v="79"/>
    <x v="82"/>
    <x v="71"/>
    <x v="82"/>
  </r>
  <r>
    <x v="4"/>
    <s v="BDI"/>
    <x v="3"/>
    <x v="83"/>
    <x v="67"/>
    <x v="80"/>
    <x v="80"/>
    <x v="83"/>
    <x v="72"/>
    <x v="83"/>
  </r>
  <r>
    <x v="4"/>
    <s v="BDI"/>
    <x v="4"/>
    <x v="84"/>
    <x v="68"/>
    <x v="81"/>
    <x v="81"/>
    <x v="84"/>
    <x v="73"/>
    <x v="84"/>
  </r>
  <r>
    <x v="4"/>
    <s v="BDI"/>
    <x v="5"/>
    <x v="85"/>
    <x v="69"/>
    <x v="82"/>
    <x v="82"/>
    <x v="85"/>
    <x v="74"/>
    <x v="85"/>
  </r>
  <r>
    <x v="4"/>
    <s v="BDI"/>
    <x v="6"/>
    <x v="86"/>
    <x v="70"/>
    <x v="83"/>
    <x v="83"/>
    <x v="86"/>
    <x v="75"/>
    <x v="86"/>
  </r>
  <r>
    <x v="4"/>
    <s v="BDI"/>
    <x v="7"/>
    <x v="87"/>
    <x v="71"/>
    <x v="84"/>
    <x v="84"/>
    <x v="87"/>
    <x v="76"/>
    <x v="87"/>
  </r>
  <r>
    <x v="4"/>
    <s v="BDI"/>
    <x v="8"/>
    <x v="88"/>
    <x v="72"/>
    <x v="85"/>
    <x v="85"/>
    <x v="88"/>
    <x v="77"/>
    <x v="88"/>
  </r>
  <r>
    <x v="4"/>
    <s v="BDI"/>
    <x v="9"/>
    <x v="89"/>
    <x v="73"/>
    <x v="86"/>
    <x v="86"/>
    <x v="89"/>
    <x v="78"/>
    <x v="89"/>
  </r>
  <r>
    <x v="4"/>
    <s v="BDI"/>
    <x v="10"/>
    <x v="90"/>
    <x v="74"/>
    <x v="87"/>
    <x v="87"/>
    <x v="90"/>
    <x v="79"/>
    <x v="90"/>
  </r>
  <r>
    <x v="4"/>
    <s v="BDI"/>
    <x v="11"/>
    <x v="91"/>
    <x v="75"/>
    <x v="88"/>
    <x v="88"/>
    <x v="91"/>
    <x v="80"/>
    <x v="91"/>
  </r>
  <r>
    <x v="4"/>
    <s v="BDI"/>
    <x v="12"/>
    <x v="92"/>
    <x v="76"/>
    <x v="89"/>
    <x v="89"/>
    <x v="92"/>
    <x v="81"/>
    <x v="92"/>
  </r>
  <r>
    <x v="4"/>
    <s v="BDI"/>
    <x v="13"/>
    <x v="93"/>
    <x v="77"/>
    <x v="90"/>
    <x v="90"/>
    <x v="93"/>
    <x v="82"/>
    <x v="93"/>
  </r>
  <r>
    <x v="4"/>
    <s v="BDI"/>
    <x v="14"/>
    <x v="94"/>
    <x v="78"/>
    <x v="91"/>
    <x v="91"/>
    <x v="94"/>
    <x v="83"/>
    <x v="94"/>
  </r>
  <r>
    <x v="4"/>
    <s v="BDI"/>
    <x v="15"/>
    <x v="95"/>
    <x v="49"/>
    <x v="92"/>
    <x v="92"/>
    <x v="95"/>
    <x v="84"/>
    <x v="95"/>
  </r>
  <r>
    <x v="4"/>
    <s v="BDI"/>
    <x v="16"/>
    <x v="96"/>
    <x v="79"/>
    <x v="93"/>
    <x v="93"/>
    <x v="96"/>
    <x v="85"/>
    <x v="96"/>
  </r>
  <r>
    <x v="4"/>
    <s v="BDI"/>
    <x v="17"/>
    <x v="97"/>
    <x v="80"/>
    <x v="94"/>
    <x v="94"/>
    <x v="97"/>
    <x v="17"/>
    <x v="97"/>
  </r>
  <r>
    <x v="4"/>
    <s v="BDI"/>
    <x v="18"/>
    <x v="98"/>
    <x v="81"/>
    <x v="95"/>
    <x v="95"/>
    <x v="98"/>
    <x v="17"/>
    <x v="98"/>
  </r>
  <r>
    <x v="4"/>
    <s v="BDI"/>
    <x v="19"/>
    <x v="99"/>
    <x v="17"/>
    <x v="19"/>
    <x v="19"/>
    <x v="99"/>
    <x v="17"/>
    <x v="99"/>
  </r>
  <r>
    <x v="5"/>
    <s v="CPV"/>
    <x v="0"/>
    <x v="100"/>
    <x v="82"/>
    <x v="96"/>
    <x v="96"/>
    <x v="100"/>
    <x v="86"/>
    <x v="100"/>
  </r>
  <r>
    <x v="5"/>
    <s v="CPV"/>
    <x v="1"/>
    <x v="101"/>
    <x v="83"/>
    <x v="97"/>
    <x v="97"/>
    <x v="101"/>
    <x v="87"/>
    <x v="101"/>
  </r>
  <r>
    <x v="5"/>
    <s v="CPV"/>
    <x v="2"/>
    <x v="102"/>
    <x v="84"/>
    <x v="98"/>
    <x v="98"/>
    <x v="102"/>
    <x v="88"/>
    <x v="102"/>
  </r>
  <r>
    <x v="5"/>
    <s v="CPV"/>
    <x v="3"/>
    <x v="103"/>
    <x v="85"/>
    <x v="99"/>
    <x v="99"/>
    <x v="103"/>
    <x v="89"/>
    <x v="103"/>
  </r>
  <r>
    <x v="5"/>
    <s v="CPV"/>
    <x v="4"/>
    <x v="104"/>
    <x v="86"/>
    <x v="100"/>
    <x v="100"/>
    <x v="104"/>
    <x v="90"/>
    <x v="104"/>
  </r>
  <r>
    <x v="5"/>
    <s v="CPV"/>
    <x v="5"/>
    <x v="105"/>
    <x v="87"/>
    <x v="101"/>
    <x v="101"/>
    <x v="105"/>
    <x v="91"/>
    <x v="105"/>
  </r>
  <r>
    <x v="5"/>
    <s v="CPV"/>
    <x v="6"/>
    <x v="106"/>
    <x v="84"/>
    <x v="102"/>
    <x v="102"/>
    <x v="106"/>
    <x v="92"/>
    <x v="106"/>
  </r>
  <r>
    <x v="5"/>
    <s v="CPV"/>
    <x v="7"/>
    <x v="107"/>
    <x v="88"/>
    <x v="103"/>
    <x v="103"/>
    <x v="107"/>
    <x v="93"/>
    <x v="107"/>
  </r>
  <r>
    <x v="5"/>
    <s v="CPV"/>
    <x v="8"/>
    <x v="108"/>
    <x v="89"/>
    <x v="104"/>
    <x v="104"/>
    <x v="108"/>
    <x v="94"/>
    <x v="108"/>
  </r>
  <r>
    <x v="5"/>
    <s v="CPV"/>
    <x v="9"/>
    <x v="109"/>
    <x v="90"/>
    <x v="105"/>
    <x v="105"/>
    <x v="109"/>
    <x v="95"/>
    <x v="109"/>
  </r>
  <r>
    <x v="5"/>
    <s v="CPV"/>
    <x v="10"/>
    <x v="110"/>
    <x v="42"/>
    <x v="106"/>
    <x v="106"/>
    <x v="110"/>
    <x v="96"/>
    <x v="110"/>
  </r>
  <r>
    <x v="5"/>
    <s v="CPV"/>
    <x v="11"/>
    <x v="111"/>
    <x v="91"/>
    <x v="107"/>
    <x v="107"/>
    <x v="111"/>
    <x v="97"/>
    <x v="111"/>
  </r>
  <r>
    <x v="5"/>
    <s v="CPV"/>
    <x v="12"/>
    <x v="112"/>
    <x v="83"/>
    <x v="108"/>
    <x v="108"/>
    <x v="112"/>
    <x v="98"/>
    <x v="112"/>
  </r>
  <r>
    <x v="5"/>
    <s v="CPV"/>
    <x v="13"/>
    <x v="113"/>
    <x v="92"/>
    <x v="109"/>
    <x v="109"/>
    <x v="113"/>
    <x v="99"/>
    <x v="113"/>
  </r>
  <r>
    <x v="5"/>
    <s v="CPV"/>
    <x v="14"/>
    <x v="114"/>
    <x v="93"/>
    <x v="110"/>
    <x v="110"/>
    <x v="114"/>
    <x v="100"/>
    <x v="114"/>
  </r>
  <r>
    <x v="5"/>
    <s v="CPV"/>
    <x v="15"/>
    <x v="115"/>
    <x v="94"/>
    <x v="111"/>
    <x v="111"/>
    <x v="115"/>
    <x v="101"/>
    <x v="115"/>
  </r>
  <r>
    <x v="5"/>
    <s v="CPV"/>
    <x v="16"/>
    <x v="116"/>
    <x v="95"/>
    <x v="112"/>
    <x v="112"/>
    <x v="116"/>
    <x v="102"/>
    <x v="116"/>
  </r>
  <r>
    <x v="5"/>
    <s v="CPV"/>
    <x v="17"/>
    <x v="117"/>
    <x v="96"/>
    <x v="113"/>
    <x v="113"/>
    <x v="117"/>
    <x v="17"/>
    <x v="117"/>
  </r>
  <r>
    <x v="5"/>
    <s v="CPV"/>
    <x v="18"/>
    <x v="118"/>
    <x v="92"/>
    <x v="114"/>
    <x v="114"/>
    <x v="118"/>
    <x v="17"/>
    <x v="118"/>
  </r>
  <r>
    <x v="5"/>
    <s v="CPV"/>
    <x v="19"/>
    <x v="119"/>
    <x v="17"/>
    <x v="19"/>
    <x v="19"/>
    <x v="119"/>
    <x v="17"/>
    <x v="119"/>
  </r>
  <r>
    <x v="6"/>
    <s v="CMR"/>
    <x v="0"/>
    <x v="120"/>
    <x v="97"/>
    <x v="115"/>
    <x v="115"/>
    <x v="120"/>
    <x v="103"/>
    <x v="120"/>
  </r>
  <r>
    <x v="6"/>
    <s v="CMR"/>
    <x v="1"/>
    <x v="121"/>
    <x v="98"/>
    <x v="116"/>
    <x v="116"/>
    <x v="121"/>
    <x v="104"/>
    <x v="121"/>
  </r>
  <r>
    <x v="6"/>
    <s v="CMR"/>
    <x v="2"/>
    <x v="122"/>
    <x v="97"/>
    <x v="117"/>
    <x v="117"/>
    <x v="122"/>
    <x v="105"/>
    <x v="122"/>
  </r>
  <r>
    <x v="6"/>
    <s v="CMR"/>
    <x v="3"/>
    <x v="123"/>
    <x v="99"/>
    <x v="118"/>
    <x v="118"/>
    <x v="123"/>
    <x v="106"/>
    <x v="123"/>
  </r>
  <r>
    <x v="6"/>
    <s v="CMR"/>
    <x v="4"/>
    <x v="124"/>
    <x v="99"/>
    <x v="119"/>
    <x v="119"/>
    <x v="124"/>
    <x v="107"/>
    <x v="124"/>
  </r>
  <r>
    <x v="6"/>
    <s v="CMR"/>
    <x v="5"/>
    <x v="125"/>
    <x v="55"/>
    <x v="120"/>
    <x v="120"/>
    <x v="125"/>
    <x v="108"/>
    <x v="125"/>
  </r>
  <r>
    <x v="6"/>
    <s v="CMR"/>
    <x v="6"/>
    <x v="126"/>
    <x v="56"/>
    <x v="121"/>
    <x v="121"/>
    <x v="126"/>
    <x v="109"/>
    <x v="126"/>
  </r>
  <r>
    <x v="6"/>
    <s v="CMR"/>
    <x v="7"/>
    <x v="127"/>
    <x v="100"/>
    <x v="122"/>
    <x v="122"/>
    <x v="127"/>
    <x v="110"/>
    <x v="127"/>
  </r>
  <r>
    <x v="6"/>
    <s v="CMR"/>
    <x v="8"/>
    <x v="128"/>
    <x v="100"/>
    <x v="123"/>
    <x v="123"/>
    <x v="128"/>
    <x v="111"/>
    <x v="128"/>
  </r>
  <r>
    <x v="6"/>
    <s v="CMR"/>
    <x v="9"/>
    <x v="129"/>
    <x v="101"/>
    <x v="124"/>
    <x v="124"/>
    <x v="129"/>
    <x v="112"/>
    <x v="129"/>
  </r>
  <r>
    <x v="6"/>
    <s v="CMR"/>
    <x v="10"/>
    <x v="130"/>
    <x v="102"/>
    <x v="125"/>
    <x v="125"/>
    <x v="130"/>
    <x v="113"/>
    <x v="130"/>
  </r>
  <r>
    <x v="6"/>
    <s v="CMR"/>
    <x v="11"/>
    <x v="131"/>
    <x v="103"/>
    <x v="126"/>
    <x v="126"/>
    <x v="131"/>
    <x v="114"/>
    <x v="131"/>
  </r>
  <r>
    <x v="6"/>
    <s v="CMR"/>
    <x v="12"/>
    <x v="132"/>
    <x v="58"/>
    <x v="127"/>
    <x v="127"/>
    <x v="132"/>
    <x v="115"/>
    <x v="132"/>
  </r>
  <r>
    <x v="6"/>
    <s v="CMR"/>
    <x v="13"/>
    <x v="133"/>
    <x v="55"/>
    <x v="128"/>
    <x v="128"/>
    <x v="133"/>
    <x v="116"/>
    <x v="133"/>
  </r>
  <r>
    <x v="6"/>
    <s v="CMR"/>
    <x v="14"/>
    <x v="134"/>
    <x v="56"/>
    <x v="129"/>
    <x v="129"/>
    <x v="134"/>
    <x v="117"/>
    <x v="134"/>
  </r>
  <r>
    <x v="6"/>
    <s v="CMR"/>
    <x v="15"/>
    <x v="135"/>
    <x v="57"/>
    <x v="130"/>
    <x v="130"/>
    <x v="135"/>
    <x v="118"/>
    <x v="135"/>
  </r>
  <r>
    <x v="6"/>
    <s v="CMR"/>
    <x v="16"/>
    <x v="136"/>
    <x v="57"/>
    <x v="131"/>
    <x v="131"/>
    <x v="136"/>
    <x v="119"/>
    <x v="136"/>
  </r>
  <r>
    <x v="6"/>
    <s v="CMR"/>
    <x v="17"/>
    <x v="137"/>
    <x v="55"/>
    <x v="132"/>
    <x v="132"/>
    <x v="137"/>
    <x v="17"/>
    <x v="137"/>
  </r>
  <r>
    <x v="6"/>
    <s v="CMR"/>
    <x v="18"/>
    <x v="138"/>
    <x v="17"/>
    <x v="133"/>
    <x v="133"/>
    <x v="138"/>
    <x v="17"/>
    <x v="138"/>
  </r>
  <r>
    <x v="6"/>
    <s v="CMR"/>
    <x v="19"/>
    <x v="139"/>
    <x v="17"/>
    <x v="19"/>
    <x v="19"/>
    <x v="139"/>
    <x v="17"/>
    <x v="139"/>
  </r>
  <r>
    <x v="7"/>
    <s v="CAF"/>
    <x v="0"/>
    <x v="140"/>
    <x v="104"/>
    <x v="134"/>
    <x v="134"/>
    <x v="140"/>
    <x v="120"/>
    <x v="140"/>
  </r>
  <r>
    <x v="7"/>
    <s v="CAF"/>
    <x v="1"/>
    <x v="141"/>
    <x v="105"/>
    <x v="135"/>
    <x v="135"/>
    <x v="141"/>
    <x v="121"/>
    <x v="141"/>
  </r>
  <r>
    <x v="7"/>
    <s v="CAF"/>
    <x v="2"/>
    <x v="142"/>
    <x v="73"/>
    <x v="136"/>
    <x v="136"/>
    <x v="142"/>
    <x v="122"/>
    <x v="142"/>
  </r>
  <r>
    <x v="7"/>
    <s v="CAF"/>
    <x v="3"/>
    <x v="143"/>
    <x v="106"/>
    <x v="137"/>
    <x v="137"/>
    <x v="143"/>
    <x v="123"/>
    <x v="143"/>
  </r>
  <r>
    <x v="7"/>
    <s v="CAF"/>
    <x v="4"/>
    <x v="144"/>
    <x v="107"/>
    <x v="138"/>
    <x v="138"/>
    <x v="144"/>
    <x v="124"/>
    <x v="144"/>
  </r>
  <r>
    <x v="7"/>
    <s v="CAF"/>
    <x v="5"/>
    <x v="145"/>
    <x v="108"/>
    <x v="139"/>
    <x v="139"/>
    <x v="145"/>
    <x v="125"/>
    <x v="145"/>
  </r>
  <r>
    <x v="7"/>
    <s v="CAF"/>
    <x v="6"/>
    <x v="146"/>
    <x v="109"/>
    <x v="140"/>
    <x v="140"/>
    <x v="146"/>
    <x v="126"/>
    <x v="146"/>
  </r>
  <r>
    <x v="7"/>
    <s v="CAF"/>
    <x v="7"/>
    <x v="147"/>
    <x v="110"/>
    <x v="141"/>
    <x v="141"/>
    <x v="147"/>
    <x v="127"/>
    <x v="147"/>
  </r>
  <r>
    <x v="7"/>
    <s v="CAF"/>
    <x v="8"/>
    <x v="148"/>
    <x v="111"/>
    <x v="142"/>
    <x v="142"/>
    <x v="148"/>
    <x v="128"/>
    <x v="148"/>
  </r>
  <r>
    <x v="7"/>
    <s v="CAF"/>
    <x v="9"/>
    <x v="149"/>
    <x v="112"/>
    <x v="143"/>
    <x v="143"/>
    <x v="149"/>
    <x v="129"/>
    <x v="149"/>
  </r>
  <r>
    <x v="7"/>
    <s v="CAF"/>
    <x v="10"/>
    <x v="150"/>
    <x v="113"/>
    <x v="144"/>
    <x v="144"/>
    <x v="150"/>
    <x v="130"/>
    <x v="150"/>
  </r>
  <r>
    <x v="7"/>
    <s v="CAF"/>
    <x v="11"/>
    <x v="151"/>
    <x v="114"/>
    <x v="145"/>
    <x v="145"/>
    <x v="151"/>
    <x v="131"/>
    <x v="151"/>
  </r>
  <r>
    <x v="7"/>
    <s v="CAF"/>
    <x v="12"/>
    <x v="152"/>
    <x v="71"/>
    <x v="146"/>
    <x v="146"/>
    <x v="152"/>
    <x v="132"/>
    <x v="152"/>
  </r>
  <r>
    <x v="7"/>
    <s v="CAF"/>
    <x v="13"/>
    <x v="153"/>
    <x v="115"/>
    <x v="147"/>
    <x v="147"/>
    <x v="153"/>
    <x v="133"/>
    <x v="153"/>
  </r>
  <r>
    <x v="7"/>
    <s v="CAF"/>
    <x v="14"/>
    <x v="154"/>
    <x v="116"/>
    <x v="148"/>
    <x v="148"/>
    <x v="154"/>
    <x v="134"/>
    <x v="154"/>
  </r>
  <r>
    <x v="7"/>
    <s v="CAF"/>
    <x v="15"/>
    <x v="155"/>
    <x v="74"/>
    <x v="149"/>
    <x v="149"/>
    <x v="155"/>
    <x v="135"/>
    <x v="155"/>
  </r>
  <r>
    <x v="7"/>
    <s v="CAF"/>
    <x v="16"/>
    <x v="156"/>
    <x v="106"/>
    <x v="150"/>
    <x v="150"/>
    <x v="156"/>
    <x v="136"/>
    <x v="156"/>
  </r>
  <r>
    <x v="7"/>
    <s v="CAF"/>
    <x v="17"/>
    <x v="157"/>
    <x v="106"/>
    <x v="151"/>
    <x v="151"/>
    <x v="157"/>
    <x v="17"/>
    <x v="157"/>
  </r>
  <r>
    <x v="7"/>
    <s v="CAF"/>
    <x v="18"/>
    <x v="158"/>
    <x v="106"/>
    <x v="152"/>
    <x v="152"/>
    <x v="158"/>
    <x v="17"/>
    <x v="158"/>
  </r>
  <r>
    <x v="7"/>
    <s v="CAF"/>
    <x v="19"/>
    <x v="159"/>
    <x v="17"/>
    <x v="19"/>
    <x v="19"/>
    <x v="159"/>
    <x v="17"/>
    <x v="159"/>
  </r>
  <r>
    <x v="8"/>
    <s v="TCD"/>
    <x v="0"/>
    <x v="160"/>
    <x v="117"/>
    <x v="153"/>
    <x v="153"/>
    <x v="160"/>
    <x v="137"/>
    <x v="160"/>
  </r>
  <r>
    <x v="8"/>
    <s v="TCD"/>
    <x v="1"/>
    <x v="161"/>
    <x v="118"/>
    <x v="154"/>
    <x v="154"/>
    <x v="161"/>
    <x v="138"/>
    <x v="161"/>
  </r>
  <r>
    <x v="8"/>
    <s v="TCD"/>
    <x v="2"/>
    <x v="162"/>
    <x v="119"/>
    <x v="155"/>
    <x v="155"/>
    <x v="162"/>
    <x v="139"/>
    <x v="162"/>
  </r>
  <r>
    <x v="8"/>
    <s v="TCD"/>
    <x v="3"/>
    <x v="163"/>
    <x v="120"/>
    <x v="156"/>
    <x v="156"/>
    <x v="163"/>
    <x v="140"/>
    <x v="163"/>
  </r>
  <r>
    <x v="8"/>
    <s v="TCD"/>
    <x v="4"/>
    <x v="164"/>
    <x v="121"/>
    <x v="157"/>
    <x v="157"/>
    <x v="164"/>
    <x v="141"/>
    <x v="164"/>
  </r>
  <r>
    <x v="8"/>
    <s v="TCD"/>
    <x v="5"/>
    <x v="165"/>
    <x v="122"/>
    <x v="158"/>
    <x v="158"/>
    <x v="165"/>
    <x v="142"/>
    <x v="165"/>
  </r>
  <r>
    <x v="8"/>
    <s v="TCD"/>
    <x v="6"/>
    <x v="166"/>
    <x v="55"/>
    <x v="159"/>
    <x v="159"/>
    <x v="166"/>
    <x v="143"/>
    <x v="166"/>
  </r>
  <r>
    <x v="8"/>
    <s v="TCD"/>
    <x v="7"/>
    <x v="167"/>
    <x v="123"/>
    <x v="160"/>
    <x v="160"/>
    <x v="167"/>
    <x v="144"/>
    <x v="167"/>
  </r>
  <r>
    <x v="8"/>
    <s v="TCD"/>
    <x v="8"/>
    <x v="168"/>
    <x v="124"/>
    <x v="161"/>
    <x v="161"/>
    <x v="168"/>
    <x v="145"/>
    <x v="168"/>
  </r>
  <r>
    <x v="8"/>
    <s v="TCD"/>
    <x v="9"/>
    <x v="169"/>
    <x v="125"/>
    <x v="162"/>
    <x v="162"/>
    <x v="169"/>
    <x v="146"/>
    <x v="169"/>
  </r>
  <r>
    <x v="8"/>
    <s v="TCD"/>
    <x v="10"/>
    <x v="170"/>
    <x v="126"/>
    <x v="163"/>
    <x v="163"/>
    <x v="170"/>
    <x v="147"/>
    <x v="170"/>
  </r>
  <r>
    <x v="8"/>
    <s v="TCD"/>
    <x v="11"/>
    <x v="171"/>
    <x v="62"/>
    <x v="164"/>
    <x v="164"/>
    <x v="171"/>
    <x v="148"/>
    <x v="171"/>
  </r>
  <r>
    <x v="8"/>
    <s v="TCD"/>
    <x v="12"/>
    <x v="172"/>
    <x v="62"/>
    <x v="165"/>
    <x v="165"/>
    <x v="172"/>
    <x v="149"/>
    <x v="172"/>
  </r>
  <r>
    <x v="8"/>
    <s v="TCD"/>
    <x v="13"/>
    <x v="173"/>
    <x v="127"/>
    <x v="166"/>
    <x v="166"/>
    <x v="173"/>
    <x v="150"/>
    <x v="173"/>
  </r>
  <r>
    <x v="8"/>
    <s v="TCD"/>
    <x v="14"/>
    <x v="174"/>
    <x v="63"/>
    <x v="167"/>
    <x v="167"/>
    <x v="174"/>
    <x v="151"/>
    <x v="174"/>
  </r>
  <r>
    <x v="8"/>
    <s v="TCD"/>
    <x v="15"/>
    <x v="175"/>
    <x v="127"/>
    <x v="168"/>
    <x v="168"/>
    <x v="175"/>
    <x v="152"/>
    <x v="175"/>
  </r>
  <r>
    <x v="8"/>
    <s v="TCD"/>
    <x v="16"/>
    <x v="176"/>
    <x v="128"/>
    <x v="169"/>
    <x v="169"/>
    <x v="176"/>
    <x v="153"/>
    <x v="176"/>
  </r>
  <r>
    <x v="8"/>
    <s v="TCD"/>
    <x v="17"/>
    <x v="177"/>
    <x v="129"/>
    <x v="170"/>
    <x v="170"/>
    <x v="177"/>
    <x v="17"/>
    <x v="177"/>
  </r>
  <r>
    <x v="8"/>
    <s v="TCD"/>
    <x v="18"/>
    <x v="178"/>
    <x v="130"/>
    <x v="171"/>
    <x v="171"/>
    <x v="178"/>
    <x v="17"/>
    <x v="178"/>
  </r>
  <r>
    <x v="8"/>
    <s v="TCD"/>
    <x v="19"/>
    <x v="179"/>
    <x v="17"/>
    <x v="19"/>
    <x v="19"/>
    <x v="179"/>
    <x v="17"/>
    <x v="179"/>
  </r>
  <r>
    <x v="9"/>
    <s v="COM"/>
    <x v="0"/>
    <x v="180"/>
    <x v="131"/>
    <x v="172"/>
    <x v="172"/>
    <x v="180"/>
    <x v="154"/>
    <x v="180"/>
  </r>
  <r>
    <x v="9"/>
    <s v="COM"/>
    <x v="1"/>
    <x v="181"/>
    <x v="132"/>
    <x v="173"/>
    <x v="173"/>
    <x v="181"/>
    <x v="155"/>
    <x v="181"/>
  </r>
  <r>
    <x v="9"/>
    <s v="COM"/>
    <x v="2"/>
    <x v="182"/>
    <x v="133"/>
    <x v="174"/>
    <x v="174"/>
    <x v="182"/>
    <x v="156"/>
    <x v="182"/>
  </r>
  <r>
    <x v="9"/>
    <s v="COM"/>
    <x v="3"/>
    <x v="183"/>
    <x v="134"/>
    <x v="175"/>
    <x v="175"/>
    <x v="183"/>
    <x v="157"/>
    <x v="183"/>
  </r>
  <r>
    <x v="9"/>
    <s v="COM"/>
    <x v="4"/>
    <x v="184"/>
    <x v="135"/>
    <x v="176"/>
    <x v="176"/>
    <x v="184"/>
    <x v="158"/>
    <x v="184"/>
  </r>
  <r>
    <x v="9"/>
    <s v="COM"/>
    <x v="5"/>
    <x v="185"/>
    <x v="136"/>
    <x v="177"/>
    <x v="177"/>
    <x v="185"/>
    <x v="159"/>
    <x v="185"/>
  </r>
  <r>
    <x v="9"/>
    <s v="COM"/>
    <x v="6"/>
    <x v="186"/>
    <x v="137"/>
    <x v="178"/>
    <x v="178"/>
    <x v="186"/>
    <x v="160"/>
    <x v="186"/>
  </r>
  <r>
    <x v="9"/>
    <s v="COM"/>
    <x v="7"/>
    <x v="187"/>
    <x v="138"/>
    <x v="179"/>
    <x v="179"/>
    <x v="187"/>
    <x v="161"/>
    <x v="187"/>
  </r>
  <r>
    <x v="9"/>
    <s v="COM"/>
    <x v="8"/>
    <x v="188"/>
    <x v="139"/>
    <x v="180"/>
    <x v="180"/>
    <x v="188"/>
    <x v="162"/>
    <x v="188"/>
  </r>
  <r>
    <x v="9"/>
    <s v="COM"/>
    <x v="9"/>
    <x v="189"/>
    <x v="140"/>
    <x v="181"/>
    <x v="181"/>
    <x v="189"/>
    <x v="163"/>
    <x v="189"/>
  </r>
  <r>
    <x v="9"/>
    <s v="COM"/>
    <x v="10"/>
    <x v="190"/>
    <x v="141"/>
    <x v="182"/>
    <x v="182"/>
    <x v="190"/>
    <x v="164"/>
    <x v="190"/>
  </r>
  <r>
    <x v="9"/>
    <s v="COM"/>
    <x v="11"/>
    <x v="191"/>
    <x v="142"/>
    <x v="183"/>
    <x v="183"/>
    <x v="191"/>
    <x v="165"/>
    <x v="191"/>
  </r>
  <r>
    <x v="9"/>
    <s v="COM"/>
    <x v="12"/>
    <x v="192"/>
    <x v="143"/>
    <x v="184"/>
    <x v="184"/>
    <x v="192"/>
    <x v="166"/>
    <x v="192"/>
  </r>
  <r>
    <x v="9"/>
    <s v="COM"/>
    <x v="13"/>
    <x v="193"/>
    <x v="144"/>
    <x v="185"/>
    <x v="185"/>
    <x v="193"/>
    <x v="167"/>
    <x v="193"/>
  </r>
  <r>
    <x v="9"/>
    <s v="COM"/>
    <x v="14"/>
    <x v="194"/>
    <x v="145"/>
    <x v="186"/>
    <x v="186"/>
    <x v="194"/>
    <x v="168"/>
    <x v="194"/>
  </r>
  <r>
    <x v="9"/>
    <s v="COM"/>
    <x v="15"/>
    <x v="195"/>
    <x v="146"/>
    <x v="187"/>
    <x v="187"/>
    <x v="195"/>
    <x v="169"/>
    <x v="195"/>
  </r>
  <r>
    <x v="9"/>
    <s v="COM"/>
    <x v="16"/>
    <x v="196"/>
    <x v="147"/>
    <x v="188"/>
    <x v="188"/>
    <x v="196"/>
    <x v="170"/>
    <x v="196"/>
  </r>
  <r>
    <x v="9"/>
    <s v="COM"/>
    <x v="17"/>
    <x v="197"/>
    <x v="148"/>
    <x v="189"/>
    <x v="189"/>
    <x v="197"/>
    <x v="17"/>
    <x v="197"/>
  </r>
  <r>
    <x v="9"/>
    <s v="COM"/>
    <x v="18"/>
    <x v="198"/>
    <x v="149"/>
    <x v="190"/>
    <x v="190"/>
    <x v="198"/>
    <x v="17"/>
    <x v="198"/>
  </r>
  <r>
    <x v="9"/>
    <s v="COM"/>
    <x v="19"/>
    <x v="199"/>
    <x v="17"/>
    <x v="19"/>
    <x v="19"/>
    <x v="199"/>
    <x v="17"/>
    <x v="199"/>
  </r>
  <r>
    <x v="10"/>
    <s v="COD"/>
    <x v="0"/>
    <x v="200"/>
    <x v="150"/>
    <x v="191"/>
    <x v="191"/>
    <x v="200"/>
    <x v="171"/>
    <x v="200"/>
  </r>
  <r>
    <x v="10"/>
    <s v="COD"/>
    <x v="1"/>
    <x v="201"/>
    <x v="151"/>
    <x v="192"/>
    <x v="192"/>
    <x v="201"/>
    <x v="172"/>
    <x v="201"/>
  </r>
  <r>
    <x v="10"/>
    <s v="COD"/>
    <x v="2"/>
    <x v="202"/>
    <x v="152"/>
    <x v="193"/>
    <x v="193"/>
    <x v="202"/>
    <x v="173"/>
    <x v="202"/>
  </r>
  <r>
    <x v="10"/>
    <s v="COD"/>
    <x v="3"/>
    <x v="203"/>
    <x v="153"/>
    <x v="194"/>
    <x v="194"/>
    <x v="203"/>
    <x v="174"/>
    <x v="203"/>
  </r>
  <r>
    <x v="10"/>
    <s v="COD"/>
    <x v="4"/>
    <x v="204"/>
    <x v="154"/>
    <x v="195"/>
    <x v="195"/>
    <x v="204"/>
    <x v="175"/>
    <x v="204"/>
  </r>
  <r>
    <x v="10"/>
    <s v="COD"/>
    <x v="5"/>
    <x v="205"/>
    <x v="154"/>
    <x v="196"/>
    <x v="196"/>
    <x v="205"/>
    <x v="176"/>
    <x v="205"/>
  </r>
  <r>
    <x v="10"/>
    <s v="COD"/>
    <x v="6"/>
    <x v="206"/>
    <x v="155"/>
    <x v="197"/>
    <x v="197"/>
    <x v="206"/>
    <x v="177"/>
    <x v="206"/>
  </r>
  <r>
    <x v="10"/>
    <s v="COD"/>
    <x v="7"/>
    <x v="207"/>
    <x v="156"/>
    <x v="198"/>
    <x v="198"/>
    <x v="207"/>
    <x v="178"/>
    <x v="207"/>
  </r>
  <r>
    <x v="10"/>
    <s v="COD"/>
    <x v="8"/>
    <x v="208"/>
    <x v="157"/>
    <x v="199"/>
    <x v="199"/>
    <x v="208"/>
    <x v="179"/>
    <x v="208"/>
  </r>
  <r>
    <x v="10"/>
    <s v="COD"/>
    <x v="9"/>
    <x v="209"/>
    <x v="108"/>
    <x v="200"/>
    <x v="200"/>
    <x v="209"/>
    <x v="180"/>
    <x v="209"/>
  </r>
  <r>
    <x v="10"/>
    <s v="COD"/>
    <x v="10"/>
    <x v="210"/>
    <x v="114"/>
    <x v="201"/>
    <x v="201"/>
    <x v="210"/>
    <x v="181"/>
    <x v="210"/>
  </r>
  <r>
    <x v="10"/>
    <s v="COD"/>
    <x v="11"/>
    <x v="211"/>
    <x v="158"/>
    <x v="202"/>
    <x v="202"/>
    <x v="211"/>
    <x v="182"/>
    <x v="211"/>
  </r>
  <r>
    <x v="10"/>
    <s v="COD"/>
    <x v="12"/>
    <x v="212"/>
    <x v="154"/>
    <x v="203"/>
    <x v="203"/>
    <x v="212"/>
    <x v="183"/>
    <x v="212"/>
  </r>
  <r>
    <x v="10"/>
    <s v="COD"/>
    <x v="13"/>
    <x v="213"/>
    <x v="159"/>
    <x v="204"/>
    <x v="204"/>
    <x v="213"/>
    <x v="184"/>
    <x v="213"/>
  </r>
  <r>
    <x v="10"/>
    <s v="COD"/>
    <x v="14"/>
    <x v="214"/>
    <x v="160"/>
    <x v="205"/>
    <x v="205"/>
    <x v="214"/>
    <x v="185"/>
    <x v="214"/>
  </r>
  <r>
    <x v="10"/>
    <s v="COD"/>
    <x v="15"/>
    <x v="215"/>
    <x v="161"/>
    <x v="206"/>
    <x v="206"/>
    <x v="215"/>
    <x v="186"/>
    <x v="215"/>
  </r>
  <r>
    <x v="10"/>
    <s v="COD"/>
    <x v="16"/>
    <x v="216"/>
    <x v="156"/>
    <x v="207"/>
    <x v="207"/>
    <x v="216"/>
    <x v="187"/>
    <x v="216"/>
  </r>
  <r>
    <x v="10"/>
    <s v="COD"/>
    <x v="17"/>
    <x v="217"/>
    <x v="161"/>
    <x v="208"/>
    <x v="208"/>
    <x v="217"/>
    <x v="17"/>
    <x v="217"/>
  </r>
  <r>
    <x v="10"/>
    <s v="COD"/>
    <x v="18"/>
    <x v="218"/>
    <x v="17"/>
    <x v="209"/>
    <x v="209"/>
    <x v="218"/>
    <x v="17"/>
    <x v="218"/>
  </r>
  <r>
    <x v="10"/>
    <s v="COD"/>
    <x v="19"/>
    <x v="219"/>
    <x v="17"/>
    <x v="19"/>
    <x v="19"/>
    <x v="219"/>
    <x v="17"/>
    <x v="219"/>
  </r>
  <r>
    <x v="11"/>
    <s v="COG"/>
    <x v="0"/>
    <x v="220"/>
    <x v="162"/>
    <x v="210"/>
    <x v="210"/>
    <x v="220"/>
    <x v="188"/>
    <x v="220"/>
  </r>
  <r>
    <x v="11"/>
    <s v="COG"/>
    <x v="1"/>
    <x v="221"/>
    <x v="162"/>
    <x v="211"/>
    <x v="211"/>
    <x v="221"/>
    <x v="189"/>
    <x v="221"/>
  </r>
  <r>
    <x v="11"/>
    <s v="COG"/>
    <x v="2"/>
    <x v="222"/>
    <x v="163"/>
    <x v="212"/>
    <x v="212"/>
    <x v="222"/>
    <x v="190"/>
    <x v="222"/>
  </r>
  <r>
    <x v="11"/>
    <s v="COG"/>
    <x v="3"/>
    <x v="223"/>
    <x v="164"/>
    <x v="213"/>
    <x v="213"/>
    <x v="223"/>
    <x v="191"/>
    <x v="223"/>
  </r>
  <r>
    <x v="11"/>
    <s v="COG"/>
    <x v="4"/>
    <x v="224"/>
    <x v="165"/>
    <x v="214"/>
    <x v="214"/>
    <x v="224"/>
    <x v="192"/>
    <x v="224"/>
  </r>
  <r>
    <x v="11"/>
    <s v="COG"/>
    <x v="5"/>
    <x v="225"/>
    <x v="166"/>
    <x v="215"/>
    <x v="215"/>
    <x v="225"/>
    <x v="193"/>
    <x v="225"/>
  </r>
  <r>
    <x v="11"/>
    <s v="COG"/>
    <x v="6"/>
    <x v="226"/>
    <x v="21"/>
    <x v="216"/>
    <x v="216"/>
    <x v="226"/>
    <x v="194"/>
    <x v="226"/>
  </r>
  <r>
    <x v="11"/>
    <s v="COG"/>
    <x v="7"/>
    <x v="227"/>
    <x v="167"/>
    <x v="217"/>
    <x v="217"/>
    <x v="227"/>
    <x v="195"/>
    <x v="227"/>
  </r>
  <r>
    <x v="11"/>
    <s v="COG"/>
    <x v="8"/>
    <x v="228"/>
    <x v="168"/>
    <x v="218"/>
    <x v="218"/>
    <x v="228"/>
    <x v="196"/>
    <x v="228"/>
  </r>
  <r>
    <x v="11"/>
    <s v="COG"/>
    <x v="9"/>
    <x v="229"/>
    <x v="0"/>
    <x v="219"/>
    <x v="219"/>
    <x v="229"/>
    <x v="197"/>
    <x v="229"/>
  </r>
  <r>
    <x v="11"/>
    <s v="COG"/>
    <x v="10"/>
    <x v="230"/>
    <x v="169"/>
    <x v="220"/>
    <x v="220"/>
    <x v="230"/>
    <x v="198"/>
    <x v="230"/>
  </r>
  <r>
    <x v="11"/>
    <s v="COG"/>
    <x v="11"/>
    <x v="231"/>
    <x v="170"/>
    <x v="221"/>
    <x v="221"/>
    <x v="231"/>
    <x v="199"/>
    <x v="231"/>
  </r>
  <r>
    <x v="11"/>
    <s v="COG"/>
    <x v="12"/>
    <x v="232"/>
    <x v="171"/>
    <x v="222"/>
    <x v="222"/>
    <x v="232"/>
    <x v="200"/>
    <x v="232"/>
  </r>
  <r>
    <x v="11"/>
    <s v="COG"/>
    <x v="13"/>
    <x v="233"/>
    <x v="172"/>
    <x v="223"/>
    <x v="223"/>
    <x v="233"/>
    <x v="201"/>
    <x v="233"/>
  </r>
  <r>
    <x v="11"/>
    <s v="COG"/>
    <x v="14"/>
    <x v="234"/>
    <x v="173"/>
    <x v="224"/>
    <x v="224"/>
    <x v="234"/>
    <x v="202"/>
    <x v="234"/>
  </r>
  <r>
    <x v="11"/>
    <s v="COG"/>
    <x v="15"/>
    <x v="235"/>
    <x v="172"/>
    <x v="225"/>
    <x v="225"/>
    <x v="235"/>
    <x v="203"/>
    <x v="235"/>
  </r>
  <r>
    <x v="11"/>
    <s v="COG"/>
    <x v="16"/>
    <x v="236"/>
    <x v="65"/>
    <x v="226"/>
    <x v="226"/>
    <x v="236"/>
    <x v="204"/>
    <x v="236"/>
  </r>
  <r>
    <x v="11"/>
    <s v="COG"/>
    <x v="17"/>
    <x v="237"/>
    <x v="65"/>
    <x v="227"/>
    <x v="227"/>
    <x v="237"/>
    <x v="17"/>
    <x v="237"/>
  </r>
  <r>
    <x v="11"/>
    <s v="COG"/>
    <x v="18"/>
    <x v="238"/>
    <x v="17"/>
    <x v="228"/>
    <x v="228"/>
    <x v="238"/>
    <x v="17"/>
    <x v="238"/>
  </r>
  <r>
    <x v="11"/>
    <s v="COG"/>
    <x v="19"/>
    <x v="239"/>
    <x v="17"/>
    <x v="19"/>
    <x v="19"/>
    <x v="239"/>
    <x v="17"/>
    <x v="239"/>
  </r>
  <r>
    <x v="12"/>
    <s v="CIV"/>
    <x v="0"/>
    <x v="240"/>
    <x v="174"/>
    <x v="229"/>
    <x v="229"/>
    <x v="240"/>
    <x v="205"/>
    <x v="240"/>
  </r>
  <r>
    <x v="12"/>
    <s v="CIV"/>
    <x v="1"/>
    <x v="241"/>
    <x v="175"/>
    <x v="230"/>
    <x v="230"/>
    <x v="241"/>
    <x v="206"/>
    <x v="241"/>
  </r>
  <r>
    <x v="12"/>
    <s v="CIV"/>
    <x v="2"/>
    <x v="242"/>
    <x v="176"/>
    <x v="231"/>
    <x v="231"/>
    <x v="242"/>
    <x v="207"/>
    <x v="242"/>
  </r>
  <r>
    <x v="12"/>
    <s v="CIV"/>
    <x v="3"/>
    <x v="243"/>
    <x v="177"/>
    <x v="232"/>
    <x v="232"/>
    <x v="243"/>
    <x v="208"/>
    <x v="243"/>
  </r>
  <r>
    <x v="12"/>
    <s v="CIV"/>
    <x v="4"/>
    <x v="244"/>
    <x v="178"/>
    <x v="233"/>
    <x v="233"/>
    <x v="244"/>
    <x v="209"/>
    <x v="244"/>
  </r>
  <r>
    <x v="12"/>
    <s v="CIV"/>
    <x v="5"/>
    <x v="245"/>
    <x v="61"/>
    <x v="234"/>
    <x v="234"/>
    <x v="245"/>
    <x v="210"/>
    <x v="245"/>
  </r>
  <r>
    <x v="12"/>
    <s v="CIV"/>
    <x v="6"/>
    <x v="246"/>
    <x v="174"/>
    <x v="235"/>
    <x v="235"/>
    <x v="246"/>
    <x v="211"/>
    <x v="246"/>
  </r>
  <r>
    <x v="12"/>
    <s v="CIV"/>
    <x v="7"/>
    <x v="247"/>
    <x v="179"/>
    <x v="236"/>
    <x v="236"/>
    <x v="247"/>
    <x v="212"/>
    <x v="247"/>
  </r>
  <r>
    <x v="12"/>
    <s v="CIV"/>
    <x v="8"/>
    <x v="248"/>
    <x v="180"/>
    <x v="237"/>
    <x v="237"/>
    <x v="248"/>
    <x v="213"/>
    <x v="248"/>
  </r>
  <r>
    <x v="12"/>
    <s v="CIV"/>
    <x v="9"/>
    <x v="249"/>
    <x v="181"/>
    <x v="238"/>
    <x v="238"/>
    <x v="249"/>
    <x v="214"/>
    <x v="249"/>
  </r>
  <r>
    <x v="12"/>
    <s v="CIV"/>
    <x v="10"/>
    <x v="250"/>
    <x v="128"/>
    <x v="239"/>
    <x v="239"/>
    <x v="250"/>
    <x v="215"/>
    <x v="250"/>
  </r>
  <r>
    <x v="12"/>
    <s v="CIV"/>
    <x v="11"/>
    <x v="251"/>
    <x v="182"/>
    <x v="240"/>
    <x v="240"/>
    <x v="251"/>
    <x v="216"/>
    <x v="251"/>
  </r>
  <r>
    <x v="12"/>
    <s v="CIV"/>
    <x v="12"/>
    <x v="252"/>
    <x v="143"/>
    <x v="241"/>
    <x v="241"/>
    <x v="252"/>
    <x v="217"/>
    <x v="252"/>
  </r>
  <r>
    <x v="12"/>
    <s v="CIV"/>
    <x v="13"/>
    <x v="253"/>
    <x v="183"/>
    <x v="242"/>
    <x v="242"/>
    <x v="253"/>
    <x v="218"/>
    <x v="253"/>
  </r>
  <r>
    <x v="12"/>
    <s v="CIV"/>
    <x v="14"/>
    <x v="254"/>
    <x v="184"/>
    <x v="243"/>
    <x v="243"/>
    <x v="254"/>
    <x v="219"/>
    <x v="254"/>
  </r>
  <r>
    <x v="12"/>
    <s v="CIV"/>
    <x v="15"/>
    <x v="255"/>
    <x v="185"/>
    <x v="244"/>
    <x v="244"/>
    <x v="255"/>
    <x v="220"/>
    <x v="255"/>
  </r>
  <r>
    <x v="12"/>
    <s v="CIV"/>
    <x v="16"/>
    <x v="256"/>
    <x v="133"/>
    <x v="245"/>
    <x v="245"/>
    <x v="256"/>
    <x v="221"/>
    <x v="256"/>
  </r>
  <r>
    <x v="12"/>
    <s v="CIV"/>
    <x v="17"/>
    <x v="257"/>
    <x v="186"/>
    <x v="246"/>
    <x v="246"/>
    <x v="257"/>
    <x v="17"/>
    <x v="257"/>
  </r>
  <r>
    <x v="12"/>
    <s v="CIV"/>
    <x v="18"/>
    <x v="258"/>
    <x v="17"/>
    <x v="247"/>
    <x v="247"/>
    <x v="258"/>
    <x v="17"/>
    <x v="258"/>
  </r>
  <r>
    <x v="12"/>
    <s v="CIV"/>
    <x v="19"/>
    <x v="259"/>
    <x v="17"/>
    <x v="19"/>
    <x v="19"/>
    <x v="259"/>
    <x v="17"/>
    <x v="259"/>
  </r>
  <r>
    <x v="13"/>
    <s v="GNQ"/>
    <x v="0"/>
    <x v="260"/>
    <x v="187"/>
    <x v="248"/>
    <x v="248"/>
    <x v="260"/>
    <x v="222"/>
    <x v="260"/>
  </r>
  <r>
    <x v="13"/>
    <s v="GNQ"/>
    <x v="1"/>
    <x v="261"/>
    <x v="188"/>
    <x v="249"/>
    <x v="249"/>
    <x v="261"/>
    <x v="223"/>
    <x v="261"/>
  </r>
  <r>
    <x v="13"/>
    <s v="GNQ"/>
    <x v="2"/>
    <x v="262"/>
    <x v="189"/>
    <x v="250"/>
    <x v="250"/>
    <x v="262"/>
    <x v="224"/>
    <x v="262"/>
  </r>
  <r>
    <x v="13"/>
    <s v="GNQ"/>
    <x v="3"/>
    <x v="263"/>
    <x v="190"/>
    <x v="251"/>
    <x v="251"/>
    <x v="263"/>
    <x v="225"/>
    <x v="263"/>
  </r>
  <r>
    <x v="13"/>
    <s v="GNQ"/>
    <x v="4"/>
    <x v="264"/>
    <x v="187"/>
    <x v="252"/>
    <x v="252"/>
    <x v="264"/>
    <x v="226"/>
    <x v="264"/>
  </r>
  <r>
    <x v="13"/>
    <s v="GNQ"/>
    <x v="5"/>
    <x v="265"/>
    <x v="191"/>
    <x v="253"/>
    <x v="253"/>
    <x v="265"/>
    <x v="227"/>
    <x v="265"/>
  </r>
  <r>
    <x v="13"/>
    <s v="GNQ"/>
    <x v="6"/>
    <x v="266"/>
    <x v="192"/>
    <x v="254"/>
    <x v="254"/>
    <x v="266"/>
    <x v="228"/>
    <x v="266"/>
  </r>
  <r>
    <x v="13"/>
    <s v="GNQ"/>
    <x v="7"/>
    <x v="267"/>
    <x v="193"/>
    <x v="255"/>
    <x v="255"/>
    <x v="267"/>
    <x v="229"/>
    <x v="267"/>
  </r>
  <r>
    <x v="13"/>
    <s v="GNQ"/>
    <x v="8"/>
    <x v="268"/>
    <x v="194"/>
    <x v="256"/>
    <x v="256"/>
    <x v="268"/>
    <x v="230"/>
    <x v="268"/>
  </r>
  <r>
    <x v="13"/>
    <s v="GNQ"/>
    <x v="9"/>
    <x v="269"/>
    <x v="195"/>
    <x v="257"/>
    <x v="257"/>
    <x v="269"/>
    <x v="231"/>
    <x v="269"/>
  </r>
  <r>
    <x v="13"/>
    <s v="GNQ"/>
    <x v="10"/>
    <x v="270"/>
    <x v="196"/>
    <x v="258"/>
    <x v="258"/>
    <x v="270"/>
    <x v="232"/>
    <x v="270"/>
  </r>
  <r>
    <x v="13"/>
    <s v="GNQ"/>
    <x v="11"/>
    <x v="271"/>
    <x v="197"/>
    <x v="259"/>
    <x v="259"/>
    <x v="271"/>
    <x v="233"/>
    <x v="271"/>
  </r>
  <r>
    <x v="13"/>
    <s v="GNQ"/>
    <x v="12"/>
    <x v="272"/>
    <x v="198"/>
    <x v="260"/>
    <x v="260"/>
    <x v="272"/>
    <x v="234"/>
    <x v="272"/>
  </r>
  <r>
    <x v="13"/>
    <s v="GNQ"/>
    <x v="13"/>
    <x v="273"/>
    <x v="199"/>
    <x v="261"/>
    <x v="261"/>
    <x v="273"/>
    <x v="235"/>
    <x v="273"/>
  </r>
  <r>
    <x v="13"/>
    <s v="GNQ"/>
    <x v="14"/>
    <x v="274"/>
    <x v="198"/>
    <x v="262"/>
    <x v="262"/>
    <x v="274"/>
    <x v="236"/>
    <x v="274"/>
  </r>
  <r>
    <x v="13"/>
    <s v="GNQ"/>
    <x v="15"/>
    <x v="275"/>
    <x v="200"/>
    <x v="263"/>
    <x v="263"/>
    <x v="275"/>
    <x v="237"/>
    <x v="275"/>
  </r>
  <r>
    <x v="13"/>
    <s v="GNQ"/>
    <x v="16"/>
    <x v="276"/>
    <x v="201"/>
    <x v="264"/>
    <x v="264"/>
    <x v="276"/>
    <x v="238"/>
    <x v="276"/>
  </r>
  <r>
    <x v="13"/>
    <s v="GNQ"/>
    <x v="17"/>
    <x v="277"/>
    <x v="202"/>
    <x v="265"/>
    <x v="265"/>
    <x v="277"/>
    <x v="17"/>
    <x v="277"/>
  </r>
  <r>
    <x v="13"/>
    <s v="GNQ"/>
    <x v="18"/>
    <x v="278"/>
    <x v="203"/>
    <x v="266"/>
    <x v="266"/>
    <x v="278"/>
    <x v="17"/>
    <x v="278"/>
  </r>
  <r>
    <x v="13"/>
    <s v="GNQ"/>
    <x v="19"/>
    <x v="279"/>
    <x v="17"/>
    <x v="19"/>
    <x v="19"/>
    <x v="279"/>
    <x v="17"/>
    <x v="279"/>
  </r>
  <r>
    <x v="14"/>
    <s v="SWZ"/>
    <x v="0"/>
    <x v="280"/>
    <x v="204"/>
    <x v="267"/>
    <x v="267"/>
    <x v="280"/>
    <x v="239"/>
    <x v="280"/>
  </r>
  <r>
    <x v="14"/>
    <s v="SWZ"/>
    <x v="1"/>
    <x v="281"/>
    <x v="142"/>
    <x v="268"/>
    <x v="268"/>
    <x v="281"/>
    <x v="240"/>
    <x v="281"/>
  </r>
  <r>
    <x v="14"/>
    <s v="SWZ"/>
    <x v="2"/>
    <x v="282"/>
    <x v="205"/>
    <x v="269"/>
    <x v="269"/>
    <x v="282"/>
    <x v="241"/>
    <x v="282"/>
  </r>
  <r>
    <x v="14"/>
    <s v="SWZ"/>
    <x v="3"/>
    <x v="283"/>
    <x v="206"/>
    <x v="270"/>
    <x v="270"/>
    <x v="283"/>
    <x v="242"/>
    <x v="283"/>
  </r>
  <r>
    <x v="14"/>
    <s v="SWZ"/>
    <x v="4"/>
    <x v="284"/>
    <x v="207"/>
    <x v="271"/>
    <x v="271"/>
    <x v="284"/>
    <x v="243"/>
    <x v="284"/>
  </r>
  <r>
    <x v="14"/>
    <s v="SWZ"/>
    <x v="5"/>
    <x v="285"/>
    <x v="208"/>
    <x v="272"/>
    <x v="272"/>
    <x v="285"/>
    <x v="244"/>
    <x v="285"/>
  </r>
  <r>
    <x v="14"/>
    <s v="SWZ"/>
    <x v="6"/>
    <x v="286"/>
    <x v="136"/>
    <x v="273"/>
    <x v="273"/>
    <x v="286"/>
    <x v="245"/>
    <x v="286"/>
  </r>
  <r>
    <x v="14"/>
    <s v="SWZ"/>
    <x v="7"/>
    <x v="287"/>
    <x v="163"/>
    <x v="274"/>
    <x v="274"/>
    <x v="287"/>
    <x v="246"/>
    <x v="287"/>
  </r>
  <r>
    <x v="14"/>
    <s v="SWZ"/>
    <x v="8"/>
    <x v="288"/>
    <x v="209"/>
    <x v="275"/>
    <x v="275"/>
    <x v="288"/>
    <x v="247"/>
    <x v="288"/>
  </r>
  <r>
    <x v="14"/>
    <s v="SWZ"/>
    <x v="9"/>
    <x v="289"/>
    <x v="210"/>
    <x v="276"/>
    <x v="276"/>
    <x v="289"/>
    <x v="248"/>
    <x v="289"/>
  </r>
  <r>
    <x v="14"/>
    <s v="SWZ"/>
    <x v="10"/>
    <x v="290"/>
    <x v="139"/>
    <x v="277"/>
    <x v="277"/>
    <x v="290"/>
    <x v="249"/>
    <x v="290"/>
  </r>
  <r>
    <x v="14"/>
    <s v="SWZ"/>
    <x v="11"/>
    <x v="291"/>
    <x v="209"/>
    <x v="278"/>
    <x v="278"/>
    <x v="291"/>
    <x v="250"/>
    <x v="291"/>
  </r>
  <r>
    <x v="14"/>
    <s v="SWZ"/>
    <x v="12"/>
    <x v="292"/>
    <x v="167"/>
    <x v="279"/>
    <x v="279"/>
    <x v="292"/>
    <x v="251"/>
    <x v="292"/>
  </r>
  <r>
    <x v="14"/>
    <s v="SWZ"/>
    <x v="13"/>
    <x v="293"/>
    <x v="211"/>
    <x v="280"/>
    <x v="280"/>
    <x v="293"/>
    <x v="252"/>
    <x v="293"/>
  </r>
  <r>
    <x v="14"/>
    <s v="SWZ"/>
    <x v="14"/>
    <x v="294"/>
    <x v="132"/>
    <x v="281"/>
    <x v="281"/>
    <x v="294"/>
    <x v="253"/>
    <x v="294"/>
  </r>
  <r>
    <x v="14"/>
    <s v="SWZ"/>
    <x v="15"/>
    <x v="295"/>
    <x v="212"/>
    <x v="282"/>
    <x v="282"/>
    <x v="295"/>
    <x v="254"/>
    <x v="295"/>
  </r>
  <r>
    <x v="14"/>
    <s v="SWZ"/>
    <x v="16"/>
    <x v="296"/>
    <x v="213"/>
    <x v="283"/>
    <x v="283"/>
    <x v="296"/>
    <x v="255"/>
    <x v="296"/>
  </r>
  <r>
    <x v="14"/>
    <s v="SWZ"/>
    <x v="17"/>
    <x v="297"/>
    <x v="214"/>
    <x v="284"/>
    <x v="284"/>
    <x v="297"/>
    <x v="17"/>
    <x v="297"/>
  </r>
  <r>
    <x v="14"/>
    <s v="SWZ"/>
    <x v="18"/>
    <x v="298"/>
    <x v="215"/>
    <x v="285"/>
    <x v="285"/>
    <x v="298"/>
    <x v="17"/>
    <x v="298"/>
  </r>
  <r>
    <x v="14"/>
    <s v="SWZ"/>
    <x v="19"/>
    <x v="299"/>
    <x v="17"/>
    <x v="19"/>
    <x v="19"/>
    <x v="299"/>
    <x v="17"/>
    <x v="260"/>
  </r>
  <r>
    <x v="15"/>
    <s v="ETH"/>
    <x v="0"/>
    <x v="300"/>
    <x v="216"/>
    <x v="286"/>
    <x v="286"/>
    <x v="300"/>
    <x v="256"/>
    <x v="260"/>
  </r>
  <r>
    <x v="15"/>
    <s v="ETH"/>
    <x v="1"/>
    <x v="301"/>
    <x v="217"/>
    <x v="287"/>
    <x v="287"/>
    <x v="301"/>
    <x v="257"/>
    <x v="260"/>
  </r>
  <r>
    <x v="15"/>
    <s v="ETH"/>
    <x v="2"/>
    <x v="302"/>
    <x v="218"/>
    <x v="288"/>
    <x v="288"/>
    <x v="302"/>
    <x v="258"/>
    <x v="260"/>
  </r>
  <r>
    <x v="15"/>
    <s v="ETH"/>
    <x v="3"/>
    <x v="303"/>
    <x v="216"/>
    <x v="289"/>
    <x v="289"/>
    <x v="303"/>
    <x v="259"/>
    <x v="260"/>
  </r>
  <r>
    <x v="15"/>
    <s v="ETH"/>
    <x v="4"/>
    <x v="304"/>
    <x v="216"/>
    <x v="290"/>
    <x v="290"/>
    <x v="304"/>
    <x v="260"/>
    <x v="260"/>
  </r>
  <r>
    <x v="15"/>
    <s v="ETH"/>
    <x v="5"/>
    <x v="305"/>
    <x v="219"/>
    <x v="291"/>
    <x v="291"/>
    <x v="305"/>
    <x v="261"/>
    <x v="260"/>
  </r>
  <r>
    <x v="15"/>
    <s v="ETH"/>
    <x v="6"/>
    <x v="306"/>
    <x v="216"/>
    <x v="292"/>
    <x v="292"/>
    <x v="306"/>
    <x v="262"/>
    <x v="260"/>
  </r>
  <r>
    <x v="15"/>
    <s v="ETH"/>
    <x v="7"/>
    <x v="307"/>
    <x v="107"/>
    <x v="293"/>
    <x v="293"/>
    <x v="307"/>
    <x v="263"/>
    <x v="299"/>
  </r>
  <r>
    <x v="15"/>
    <s v="ETH"/>
    <x v="8"/>
    <x v="308"/>
    <x v="110"/>
    <x v="294"/>
    <x v="294"/>
    <x v="308"/>
    <x v="264"/>
    <x v="300"/>
  </r>
  <r>
    <x v="15"/>
    <s v="ETH"/>
    <x v="9"/>
    <x v="309"/>
    <x v="220"/>
    <x v="295"/>
    <x v="295"/>
    <x v="309"/>
    <x v="265"/>
    <x v="301"/>
  </r>
  <r>
    <x v="15"/>
    <s v="ETH"/>
    <x v="10"/>
    <x v="310"/>
    <x v="116"/>
    <x v="296"/>
    <x v="296"/>
    <x v="310"/>
    <x v="266"/>
    <x v="302"/>
  </r>
  <r>
    <x v="15"/>
    <s v="ETH"/>
    <x v="11"/>
    <x v="311"/>
    <x v="221"/>
    <x v="297"/>
    <x v="297"/>
    <x v="311"/>
    <x v="267"/>
    <x v="303"/>
  </r>
  <r>
    <x v="15"/>
    <s v="ETH"/>
    <x v="12"/>
    <x v="312"/>
    <x v="222"/>
    <x v="298"/>
    <x v="298"/>
    <x v="312"/>
    <x v="268"/>
    <x v="304"/>
  </r>
  <r>
    <x v="15"/>
    <s v="ETH"/>
    <x v="13"/>
    <x v="313"/>
    <x v="73"/>
    <x v="299"/>
    <x v="299"/>
    <x v="313"/>
    <x v="269"/>
    <x v="305"/>
  </r>
  <r>
    <x v="15"/>
    <s v="ETH"/>
    <x v="14"/>
    <x v="314"/>
    <x v="223"/>
    <x v="300"/>
    <x v="300"/>
    <x v="314"/>
    <x v="270"/>
    <x v="306"/>
  </r>
  <r>
    <x v="15"/>
    <s v="ETH"/>
    <x v="15"/>
    <x v="315"/>
    <x v="224"/>
    <x v="301"/>
    <x v="301"/>
    <x v="315"/>
    <x v="271"/>
    <x v="307"/>
  </r>
  <r>
    <x v="15"/>
    <s v="ETH"/>
    <x v="16"/>
    <x v="316"/>
    <x v="225"/>
    <x v="302"/>
    <x v="302"/>
    <x v="316"/>
    <x v="272"/>
    <x v="308"/>
  </r>
  <r>
    <x v="15"/>
    <s v="ETH"/>
    <x v="17"/>
    <x v="317"/>
    <x v="104"/>
    <x v="303"/>
    <x v="303"/>
    <x v="317"/>
    <x v="17"/>
    <x v="309"/>
  </r>
  <r>
    <x v="15"/>
    <s v="ETH"/>
    <x v="18"/>
    <x v="318"/>
    <x v="17"/>
    <x v="304"/>
    <x v="304"/>
    <x v="318"/>
    <x v="17"/>
    <x v="310"/>
  </r>
  <r>
    <x v="15"/>
    <s v="ETH"/>
    <x v="19"/>
    <x v="319"/>
    <x v="17"/>
    <x v="19"/>
    <x v="19"/>
    <x v="319"/>
    <x v="17"/>
    <x v="311"/>
  </r>
  <r>
    <x v="16"/>
    <s v="GAB"/>
    <x v="0"/>
    <x v="320"/>
    <x v="226"/>
    <x v="305"/>
    <x v="305"/>
    <x v="320"/>
    <x v="273"/>
    <x v="312"/>
  </r>
  <r>
    <x v="16"/>
    <s v="GAB"/>
    <x v="1"/>
    <x v="321"/>
    <x v="227"/>
    <x v="306"/>
    <x v="306"/>
    <x v="321"/>
    <x v="274"/>
    <x v="313"/>
  </r>
  <r>
    <x v="16"/>
    <s v="GAB"/>
    <x v="2"/>
    <x v="322"/>
    <x v="228"/>
    <x v="307"/>
    <x v="307"/>
    <x v="322"/>
    <x v="275"/>
    <x v="314"/>
  </r>
  <r>
    <x v="16"/>
    <s v="GAB"/>
    <x v="3"/>
    <x v="323"/>
    <x v="229"/>
    <x v="308"/>
    <x v="308"/>
    <x v="323"/>
    <x v="276"/>
    <x v="315"/>
  </r>
  <r>
    <x v="16"/>
    <s v="GAB"/>
    <x v="4"/>
    <x v="324"/>
    <x v="229"/>
    <x v="309"/>
    <x v="309"/>
    <x v="324"/>
    <x v="277"/>
    <x v="316"/>
  </r>
  <r>
    <x v="16"/>
    <s v="GAB"/>
    <x v="5"/>
    <x v="325"/>
    <x v="230"/>
    <x v="310"/>
    <x v="310"/>
    <x v="325"/>
    <x v="278"/>
    <x v="317"/>
  </r>
  <r>
    <x v="16"/>
    <s v="GAB"/>
    <x v="6"/>
    <x v="326"/>
    <x v="226"/>
    <x v="311"/>
    <x v="311"/>
    <x v="326"/>
    <x v="279"/>
    <x v="318"/>
  </r>
  <r>
    <x v="16"/>
    <s v="GAB"/>
    <x v="7"/>
    <x v="327"/>
    <x v="231"/>
    <x v="312"/>
    <x v="312"/>
    <x v="327"/>
    <x v="280"/>
    <x v="319"/>
  </r>
  <r>
    <x v="16"/>
    <s v="GAB"/>
    <x v="8"/>
    <x v="328"/>
    <x v="232"/>
    <x v="313"/>
    <x v="313"/>
    <x v="328"/>
    <x v="281"/>
    <x v="320"/>
  </r>
  <r>
    <x v="16"/>
    <s v="GAB"/>
    <x v="9"/>
    <x v="329"/>
    <x v="233"/>
    <x v="314"/>
    <x v="314"/>
    <x v="329"/>
    <x v="282"/>
    <x v="321"/>
  </r>
  <r>
    <x v="16"/>
    <s v="GAB"/>
    <x v="10"/>
    <x v="330"/>
    <x v="234"/>
    <x v="315"/>
    <x v="315"/>
    <x v="330"/>
    <x v="283"/>
    <x v="322"/>
  </r>
  <r>
    <x v="16"/>
    <s v="GAB"/>
    <x v="11"/>
    <x v="331"/>
    <x v="235"/>
    <x v="316"/>
    <x v="316"/>
    <x v="331"/>
    <x v="284"/>
    <x v="323"/>
  </r>
  <r>
    <x v="16"/>
    <s v="GAB"/>
    <x v="12"/>
    <x v="332"/>
    <x v="236"/>
    <x v="317"/>
    <x v="317"/>
    <x v="332"/>
    <x v="285"/>
    <x v="324"/>
  </r>
  <r>
    <x v="16"/>
    <s v="GAB"/>
    <x v="13"/>
    <x v="333"/>
    <x v="237"/>
    <x v="318"/>
    <x v="318"/>
    <x v="333"/>
    <x v="286"/>
    <x v="325"/>
  </r>
  <r>
    <x v="16"/>
    <s v="GAB"/>
    <x v="14"/>
    <x v="334"/>
    <x v="238"/>
    <x v="319"/>
    <x v="319"/>
    <x v="334"/>
    <x v="287"/>
    <x v="326"/>
  </r>
  <r>
    <x v="16"/>
    <s v="GAB"/>
    <x v="15"/>
    <x v="335"/>
    <x v="237"/>
    <x v="320"/>
    <x v="320"/>
    <x v="335"/>
    <x v="288"/>
    <x v="327"/>
  </r>
  <r>
    <x v="16"/>
    <s v="GAB"/>
    <x v="16"/>
    <x v="336"/>
    <x v="74"/>
    <x v="321"/>
    <x v="321"/>
    <x v="336"/>
    <x v="289"/>
    <x v="328"/>
  </r>
  <r>
    <x v="16"/>
    <s v="GAB"/>
    <x v="17"/>
    <x v="337"/>
    <x v="74"/>
    <x v="322"/>
    <x v="322"/>
    <x v="337"/>
    <x v="17"/>
    <x v="329"/>
  </r>
  <r>
    <x v="16"/>
    <s v="GAB"/>
    <x v="18"/>
    <x v="338"/>
    <x v="17"/>
    <x v="323"/>
    <x v="323"/>
    <x v="338"/>
    <x v="17"/>
    <x v="330"/>
  </r>
  <r>
    <x v="16"/>
    <s v="GAB"/>
    <x v="19"/>
    <x v="339"/>
    <x v="17"/>
    <x v="19"/>
    <x v="19"/>
    <x v="339"/>
    <x v="17"/>
    <x v="331"/>
  </r>
  <r>
    <x v="17"/>
    <s v="GMB"/>
    <x v="0"/>
    <x v="340"/>
    <x v="239"/>
    <x v="324"/>
    <x v="324"/>
    <x v="340"/>
    <x v="290"/>
    <x v="332"/>
  </r>
  <r>
    <x v="17"/>
    <s v="GMB"/>
    <x v="1"/>
    <x v="341"/>
    <x v="240"/>
    <x v="325"/>
    <x v="325"/>
    <x v="341"/>
    <x v="291"/>
    <x v="333"/>
  </r>
  <r>
    <x v="17"/>
    <s v="GMB"/>
    <x v="2"/>
    <x v="342"/>
    <x v="164"/>
    <x v="326"/>
    <x v="326"/>
    <x v="342"/>
    <x v="292"/>
    <x v="334"/>
  </r>
  <r>
    <x v="17"/>
    <s v="GMB"/>
    <x v="3"/>
    <x v="343"/>
    <x v="20"/>
    <x v="327"/>
    <x v="327"/>
    <x v="343"/>
    <x v="293"/>
    <x v="335"/>
  </r>
  <r>
    <x v="17"/>
    <s v="GMB"/>
    <x v="4"/>
    <x v="344"/>
    <x v="241"/>
    <x v="328"/>
    <x v="328"/>
    <x v="344"/>
    <x v="294"/>
    <x v="336"/>
  </r>
  <r>
    <x v="17"/>
    <s v="GMB"/>
    <x v="5"/>
    <x v="345"/>
    <x v="242"/>
    <x v="329"/>
    <x v="329"/>
    <x v="345"/>
    <x v="295"/>
    <x v="337"/>
  </r>
  <r>
    <x v="17"/>
    <s v="GMB"/>
    <x v="6"/>
    <x v="346"/>
    <x v="243"/>
    <x v="330"/>
    <x v="330"/>
    <x v="346"/>
    <x v="296"/>
    <x v="338"/>
  </r>
  <r>
    <x v="17"/>
    <s v="GMB"/>
    <x v="7"/>
    <x v="347"/>
    <x v="244"/>
    <x v="331"/>
    <x v="331"/>
    <x v="347"/>
    <x v="297"/>
    <x v="339"/>
  </r>
  <r>
    <x v="17"/>
    <s v="GMB"/>
    <x v="8"/>
    <x v="348"/>
    <x v="245"/>
    <x v="332"/>
    <x v="332"/>
    <x v="348"/>
    <x v="298"/>
    <x v="340"/>
  </r>
  <r>
    <x v="17"/>
    <s v="GMB"/>
    <x v="9"/>
    <x v="349"/>
    <x v="246"/>
    <x v="333"/>
    <x v="333"/>
    <x v="349"/>
    <x v="299"/>
    <x v="341"/>
  </r>
  <r>
    <x v="17"/>
    <s v="GMB"/>
    <x v="10"/>
    <x v="350"/>
    <x v="247"/>
    <x v="334"/>
    <x v="334"/>
    <x v="350"/>
    <x v="300"/>
    <x v="342"/>
  </r>
  <r>
    <x v="17"/>
    <s v="GMB"/>
    <x v="11"/>
    <x v="351"/>
    <x v="8"/>
    <x v="335"/>
    <x v="335"/>
    <x v="351"/>
    <x v="301"/>
    <x v="343"/>
  </r>
  <r>
    <x v="17"/>
    <s v="GMB"/>
    <x v="12"/>
    <x v="352"/>
    <x v="248"/>
    <x v="336"/>
    <x v="336"/>
    <x v="352"/>
    <x v="302"/>
    <x v="344"/>
  </r>
  <r>
    <x v="17"/>
    <s v="GMB"/>
    <x v="13"/>
    <x v="353"/>
    <x v="249"/>
    <x v="337"/>
    <x v="337"/>
    <x v="353"/>
    <x v="303"/>
    <x v="345"/>
  </r>
  <r>
    <x v="17"/>
    <s v="GMB"/>
    <x v="14"/>
    <x v="354"/>
    <x v="12"/>
    <x v="338"/>
    <x v="338"/>
    <x v="354"/>
    <x v="304"/>
    <x v="346"/>
  </r>
  <r>
    <x v="17"/>
    <s v="GMB"/>
    <x v="15"/>
    <x v="355"/>
    <x v="250"/>
    <x v="339"/>
    <x v="339"/>
    <x v="355"/>
    <x v="305"/>
    <x v="347"/>
  </r>
  <r>
    <x v="17"/>
    <s v="GMB"/>
    <x v="16"/>
    <x v="356"/>
    <x v="251"/>
    <x v="340"/>
    <x v="340"/>
    <x v="356"/>
    <x v="306"/>
    <x v="348"/>
  </r>
  <r>
    <x v="17"/>
    <s v="GMB"/>
    <x v="17"/>
    <x v="357"/>
    <x v="248"/>
    <x v="341"/>
    <x v="341"/>
    <x v="357"/>
    <x v="17"/>
    <x v="349"/>
  </r>
  <r>
    <x v="17"/>
    <s v="GMB"/>
    <x v="18"/>
    <x v="358"/>
    <x v="252"/>
    <x v="342"/>
    <x v="342"/>
    <x v="358"/>
    <x v="17"/>
    <x v="350"/>
  </r>
  <r>
    <x v="17"/>
    <s v="GMB"/>
    <x v="19"/>
    <x v="359"/>
    <x v="17"/>
    <x v="19"/>
    <x v="19"/>
    <x v="359"/>
    <x v="17"/>
    <x v="351"/>
  </r>
  <r>
    <x v="18"/>
    <s v="GHA"/>
    <x v="0"/>
    <x v="360"/>
    <x v="253"/>
    <x v="343"/>
    <x v="343"/>
    <x v="360"/>
    <x v="307"/>
    <x v="352"/>
  </r>
  <r>
    <x v="18"/>
    <s v="GHA"/>
    <x v="1"/>
    <x v="361"/>
    <x v="254"/>
    <x v="344"/>
    <x v="344"/>
    <x v="361"/>
    <x v="308"/>
    <x v="353"/>
  </r>
  <r>
    <x v="18"/>
    <s v="GHA"/>
    <x v="2"/>
    <x v="362"/>
    <x v="255"/>
    <x v="345"/>
    <x v="345"/>
    <x v="362"/>
    <x v="309"/>
    <x v="354"/>
  </r>
  <r>
    <x v="18"/>
    <s v="GHA"/>
    <x v="3"/>
    <x v="363"/>
    <x v="21"/>
    <x v="346"/>
    <x v="346"/>
    <x v="363"/>
    <x v="310"/>
    <x v="355"/>
  </r>
  <r>
    <x v="18"/>
    <s v="GHA"/>
    <x v="4"/>
    <x v="364"/>
    <x v="20"/>
    <x v="347"/>
    <x v="347"/>
    <x v="364"/>
    <x v="311"/>
    <x v="356"/>
  </r>
  <r>
    <x v="18"/>
    <s v="GHA"/>
    <x v="5"/>
    <x v="365"/>
    <x v="256"/>
    <x v="348"/>
    <x v="348"/>
    <x v="365"/>
    <x v="312"/>
    <x v="357"/>
  </r>
  <r>
    <x v="18"/>
    <s v="GHA"/>
    <x v="6"/>
    <x v="366"/>
    <x v="256"/>
    <x v="349"/>
    <x v="349"/>
    <x v="366"/>
    <x v="313"/>
    <x v="358"/>
  </r>
  <r>
    <x v="18"/>
    <s v="GHA"/>
    <x v="7"/>
    <x v="367"/>
    <x v="257"/>
    <x v="350"/>
    <x v="350"/>
    <x v="367"/>
    <x v="314"/>
    <x v="359"/>
  </r>
  <r>
    <x v="18"/>
    <s v="GHA"/>
    <x v="8"/>
    <x v="368"/>
    <x v="31"/>
    <x v="351"/>
    <x v="351"/>
    <x v="368"/>
    <x v="315"/>
    <x v="360"/>
  </r>
  <r>
    <x v="18"/>
    <s v="GHA"/>
    <x v="9"/>
    <x v="369"/>
    <x v="32"/>
    <x v="352"/>
    <x v="352"/>
    <x v="369"/>
    <x v="316"/>
    <x v="361"/>
  </r>
  <r>
    <x v="18"/>
    <s v="GHA"/>
    <x v="10"/>
    <x v="370"/>
    <x v="252"/>
    <x v="353"/>
    <x v="353"/>
    <x v="370"/>
    <x v="317"/>
    <x v="362"/>
  </r>
  <r>
    <x v="18"/>
    <s v="GHA"/>
    <x v="11"/>
    <x v="371"/>
    <x v="30"/>
    <x v="354"/>
    <x v="354"/>
    <x v="371"/>
    <x v="318"/>
    <x v="363"/>
  </r>
  <r>
    <x v="18"/>
    <s v="GHA"/>
    <x v="12"/>
    <x v="372"/>
    <x v="258"/>
    <x v="355"/>
    <x v="355"/>
    <x v="372"/>
    <x v="319"/>
    <x v="364"/>
  </r>
  <r>
    <x v="18"/>
    <s v="GHA"/>
    <x v="13"/>
    <x v="373"/>
    <x v="259"/>
    <x v="356"/>
    <x v="356"/>
    <x v="373"/>
    <x v="320"/>
    <x v="365"/>
  </r>
  <r>
    <x v="18"/>
    <s v="GHA"/>
    <x v="14"/>
    <x v="374"/>
    <x v="260"/>
    <x v="357"/>
    <x v="357"/>
    <x v="374"/>
    <x v="321"/>
    <x v="366"/>
  </r>
  <r>
    <x v="18"/>
    <s v="GHA"/>
    <x v="15"/>
    <x v="375"/>
    <x v="261"/>
    <x v="358"/>
    <x v="358"/>
    <x v="375"/>
    <x v="322"/>
    <x v="367"/>
  </r>
  <r>
    <x v="18"/>
    <s v="GHA"/>
    <x v="16"/>
    <x v="376"/>
    <x v="262"/>
    <x v="359"/>
    <x v="359"/>
    <x v="376"/>
    <x v="323"/>
    <x v="368"/>
  </r>
  <r>
    <x v="18"/>
    <s v="GHA"/>
    <x v="17"/>
    <x v="377"/>
    <x v="263"/>
    <x v="360"/>
    <x v="360"/>
    <x v="377"/>
    <x v="17"/>
    <x v="369"/>
  </r>
  <r>
    <x v="18"/>
    <s v="GHA"/>
    <x v="18"/>
    <x v="378"/>
    <x v="17"/>
    <x v="361"/>
    <x v="361"/>
    <x v="378"/>
    <x v="17"/>
    <x v="370"/>
  </r>
  <r>
    <x v="18"/>
    <s v="GHA"/>
    <x v="19"/>
    <x v="379"/>
    <x v="17"/>
    <x v="19"/>
    <x v="19"/>
    <x v="379"/>
    <x v="17"/>
    <x v="371"/>
  </r>
  <r>
    <x v="19"/>
    <s v="GIN"/>
    <x v="0"/>
    <x v="380"/>
    <x v="264"/>
    <x v="362"/>
    <x v="362"/>
    <x v="380"/>
    <x v="324"/>
    <x v="372"/>
  </r>
  <r>
    <x v="19"/>
    <s v="GIN"/>
    <x v="1"/>
    <x v="381"/>
    <x v="265"/>
    <x v="363"/>
    <x v="363"/>
    <x v="381"/>
    <x v="325"/>
    <x v="373"/>
  </r>
  <r>
    <x v="19"/>
    <s v="GIN"/>
    <x v="2"/>
    <x v="382"/>
    <x v="266"/>
    <x v="364"/>
    <x v="364"/>
    <x v="382"/>
    <x v="326"/>
    <x v="374"/>
  </r>
  <r>
    <x v="19"/>
    <s v="GIN"/>
    <x v="3"/>
    <x v="383"/>
    <x v="267"/>
    <x v="365"/>
    <x v="365"/>
    <x v="383"/>
    <x v="327"/>
    <x v="375"/>
  </r>
  <r>
    <x v="19"/>
    <s v="GIN"/>
    <x v="4"/>
    <x v="384"/>
    <x v="268"/>
    <x v="366"/>
    <x v="366"/>
    <x v="384"/>
    <x v="328"/>
    <x v="376"/>
  </r>
  <r>
    <x v="19"/>
    <s v="GIN"/>
    <x v="5"/>
    <x v="385"/>
    <x v="55"/>
    <x v="367"/>
    <x v="367"/>
    <x v="385"/>
    <x v="329"/>
    <x v="377"/>
  </r>
  <r>
    <x v="19"/>
    <s v="GIN"/>
    <x v="6"/>
    <x v="386"/>
    <x v="269"/>
    <x v="368"/>
    <x v="19"/>
    <x v="386"/>
    <x v="330"/>
    <x v="378"/>
  </r>
  <r>
    <x v="19"/>
    <s v="GIN"/>
    <x v="7"/>
    <x v="387"/>
    <x v="176"/>
    <x v="369"/>
    <x v="368"/>
    <x v="387"/>
    <x v="331"/>
    <x v="379"/>
  </r>
  <r>
    <x v="19"/>
    <s v="GIN"/>
    <x v="8"/>
    <x v="388"/>
    <x v="270"/>
    <x v="370"/>
    <x v="369"/>
    <x v="388"/>
    <x v="332"/>
    <x v="380"/>
  </r>
  <r>
    <x v="19"/>
    <s v="GIN"/>
    <x v="9"/>
    <x v="389"/>
    <x v="271"/>
    <x v="371"/>
    <x v="370"/>
    <x v="389"/>
    <x v="333"/>
    <x v="381"/>
  </r>
  <r>
    <x v="19"/>
    <s v="GIN"/>
    <x v="10"/>
    <x v="390"/>
    <x v="100"/>
    <x v="372"/>
    <x v="371"/>
    <x v="390"/>
    <x v="334"/>
    <x v="382"/>
  </r>
  <r>
    <x v="19"/>
    <s v="GIN"/>
    <x v="11"/>
    <x v="391"/>
    <x v="272"/>
    <x v="373"/>
    <x v="372"/>
    <x v="391"/>
    <x v="335"/>
    <x v="383"/>
  </r>
  <r>
    <x v="19"/>
    <s v="GIN"/>
    <x v="12"/>
    <x v="392"/>
    <x v="273"/>
    <x v="374"/>
    <x v="373"/>
    <x v="392"/>
    <x v="336"/>
    <x v="384"/>
  </r>
  <r>
    <x v="19"/>
    <s v="GIN"/>
    <x v="13"/>
    <x v="393"/>
    <x v="274"/>
    <x v="375"/>
    <x v="374"/>
    <x v="393"/>
    <x v="337"/>
    <x v="385"/>
  </r>
  <r>
    <x v="19"/>
    <s v="GIN"/>
    <x v="14"/>
    <x v="394"/>
    <x v="275"/>
    <x v="376"/>
    <x v="375"/>
    <x v="394"/>
    <x v="338"/>
    <x v="386"/>
  </r>
  <r>
    <x v="19"/>
    <s v="GIN"/>
    <x v="15"/>
    <x v="395"/>
    <x v="139"/>
    <x v="377"/>
    <x v="376"/>
    <x v="395"/>
    <x v="339"/>
    <x v="387"/>
  </r>
  <r>
    <x v="19"/>
    <s v="GIN"/>
    <x v="16"/>
    <x v="396"/>
    <x v="276"/>
    <x v="378"/>
    <x v="377"/>
    <x v="396"/>
    <x v="340"/>
    <x v="388"/>
  </r>
  <r>
    <x v="19"/>
    <s v="GIN"/>
    <x v="17"/>
    <x v="397"/>
    <x v="205"/>
    <x v="379"/>
    <x v="378"/>
    <x v="397"/>
    <x v="17"/>
    <x v="389"/>
  </r>
  <r>
    <x v="19"/>
    <s v="GIN"/>
    <x v="18"/>
    <x v="398"/>
    <x v="204"/>
    <x v="380"/>
    <x v="379"/>
    <x v="398"/>
    <x v="17"/>
    <x v="390"/>
  </r>
  <r>
    <x v="19"/>
    <s v="GIN"/>
    <x v="19"/>
    <x v="399"/>
    <x v="17"/>
    <x v="19"/>
    <x v="19"/>
    <x v="399"/>
    <x v="17"/>
    <x v="391"/>
  </r>
  <r>
    <x v="20"/>
    <s v="GNB"/>
    <x v="0"/>
    <x v="400"/>
    <x v="277"/>
    <x v="381"/>
    <x v="380"/>
    <x v="400"/>
    <x v="341"/>
    <x v="392"/>
  </r>
  <r>
    <x v="20"/>
    <s v="GNB"/>
    <x v="1"/>
    <x v="401"/>
    <x v="278"/>
    <x v="382"/>
    <x v="381"/>
    <x v="401"/>
    <x v="342"/>
    <x v="393"/>
  </r>
  <r>
    <x v="20"/>
    <s v="GNB"/>
    <x v="2"/>
    <x v="402"/>
    <x v="279"/>
    <x v="383"/>
    <x v="382"/>
    <x v="402"/>
    <x v="343"/>
    <x v="394"/>
  </r>
  <r>
    <x v="20"/>
    <s v="GNB"/>
    <x v="3"/>
    <x v="403"/>
    <x v="230"/>
    <x v="384"/>
    <x v="383"/>
    <x v="403"/>
    <x v="344"/>
    <x v="395"/>
  </r>
  <r>
    <x v="20"/>
    <s v="GNB"/>
    <x v="4"/>
    <x v="404"/>
    <x v="280"/>
    <x v="385"/>
    <x v="384"/>
    <x v="404"/>
    <x v="345"/>
    <x v="396"/>
  </r>
  <r>
    <x v="20"/>
    <s v="GNB"/>
    <x v="5"/>
    <x v="405"/>
    <x v="230"/>
    <x v="386"/>
    <x v="385"/>
    <x v="405"/>
    <x v="346"/>
    <x v="397"/>
  </r>
  <r>
    <x v="20"/>
    <s v="GNB"/>
    <x v="6"/>
    <x v="406"/>
    <x v="281"/>
    <x v="387"/>
    <x v="386"/>
    <x v="406"/>
    <x v="347"/>
    <x v="398"/>
  </r>
  <r>
    <x v="20"/>
    <s v="GNB"/>
    <x v="7"/>
    <x v="407"/>
    <x v="230"/>
    <x v="388"/>
    <x v="387"/>
    <x v="407"/>
    <x v="348"/>
    <x v="399"/>
  </r>
  <r>
    <x v="20"/>
    <s v="GNB"/>
    <x v="8"/>
    <x v="408"/>
    <x v="281"/>
    <x v="389"/>
    <x v="388"/>
    <x v="408"/>
    <x v="349"/>
    <x v="400"/>
  </r>
  <r>
    <x v="20"/>
    <s v="GNB"/>
    <x v="9"/>
    <x v="409"/>
    <x v="282"/>
    <x v="390"/>
    <x v="389"/>
    <x v="409"/>
    <x v="350"/>
    <x v="401"/>
  </r>
  <r>
    <x v="20"/>
    <s v="GNB"/>
    <x v="10"/>
    <x v="410"/>
    <x v="229"/>
    <x v="391"/>
    <x v="390"/>
    <x v="410"/>
    <x v="351"/>
    <x v="402"/>
  </r>
  <r>
    <x v="20"/>
    <s v="GNB"/>
    <x v="11"/>
    <x v="411"/>
    <x v="283"/>
    <x v="392"/>
    <x v="391"/>
    <x v="411"/>
    <x v="352"/>
    <x v="403"/>
  </r>
  <r>
    <x v="20"/>
    <s v="GNB"/>
    <x v="12"/>
    <x v="412"/>
    <x v="284"/>
    <x v="393"/>
    <x v="392"/>
    <x v="412"/>
    <x v="353"/>
    <x v="404"/>
  </r>
  <r>
    <x v="20"/>
    <s v="GNB"/>
    <x v="13"/>
    <x v="413"/>
    <x v="284"/>
    <x v="394"/>
    <x v="393"/>
    <x v="413"/>
    <x v="354"/>
    <x v="405"/>
  </r>
  <r>
    <x v="20"/>
    <s v="GNB"/>
    <x v="14"/>
    <x v="414"/>
    <x v="285"/>
    <x v="395"/>
    <x v="394"/>
    <x v="414"/>
    <x v="355"/>
    <x v="406"/>
  </r>
  <r>
    <x v="20"/>
    <s v="GNB"/>
    <x v="15"/>
    <x v="415"/>
    <x v="228"/>
    <x v="396"/>
    <x v="395"/>
    <x v="415"/>
    <x v="356"/>
    <x v="407"/>
  </r>
  <r>
    <x v="20"/>
    <s v="GNB"/>
    <x v="16"/>
    <x v="416"/>
    <x v="283"/>
    <x v="397"/>
    <x v="396"/>
    <x v="416"/>
    <x v="357"/>
    <x v="408"/>
  </r>
  <r>
    <x v="20"/>
    <s v="GNB"/>
    <x v="17"/>
    <x v="417"/>
    <x v="286"/>
    <x v="398"/>
    <x v="397"/>
    <x v="417"/>
    <x v="17"/>
    <x v="409"/>
  </r>
  <r>
    <x v="20"/>
    <s v="GNB"/>
    <x v="18"/>
    <x v="418"/>
    <x v="286"/>
    <x v="399"/>
    <x v="398"/>
    <x v="418"/>
    <x v="17"/>
    <x v="410"/>
  </r>
  <r>
    <x v="20"/>
    <s v="GNB"/>
    <x v="19"/>
    <x v="419"/>
    <x v="17"/>
    <x v="19"/>
    <x v="19"/>
    <x v="419"/>
    <x v="17"/>
    <x v="411"/>
  </r>
  <r>
    <x v="21"/>
    <s v="KEN"/>
    <x v="0"/>
    <x v="420"/>
    <x v="287"/>
    <x v="400"/>
    <x v="399"/>
    <x v="420"/>
    <x v="358"/>
    <x v="412"/>
  </r>
  <r>
    <x v="21"/>
    <s v="KEN"/>
    <x v="1"/>
    <x v="421"/>
    <x v="55"/>
    <x v="401"/>
    <x v="400"/>
    <x v="421"/>
    <x v="359"/>
    <x v="413"/>
  </r>
  <r>
    <x v="21"/>
    <s v="KEN"/>
    <x v="2"/>
    <x v="284"/>
    <x v="288"/>
    <x v="402"/>
    <x v="401"/>
    <x v="422"/>
    <x v="360"/>
    <x v="414"/>
  </r>
  <r>
    <x v="21"/>
    <s v="KEN"/>
    <x v="3"/>
    <x v="422"/>
    <x v="289"/>
    <x v="403"/>
    <x v="402"/>
    <x v="423"/>
    <x v="361"/>
    <x v="415"/>
  </r>
  <r>
    <x v="21"/>
    <s v="KEN"/>
    <x v="4"/>
    <x v="423"/>
    <x v="289"/>
    <x v="404"/>
    <x v="403"/>
    <x v="424"/>
    <x v="362"/>
    <x v="416"/>
  </r>
  <r>
    <x v="21"/>
    <s v="KEN"/>
    <x v="5"/>
    <x v="424"/>
    <x v="290"/>
    <x v="405"/>
    <x v="404"/>
    <x v="425"/>
    <x v="363"/>
    <x v="417"/>
  </r>
  <r>
    <x v="21"/>
    <s v="KEN"/>
    <x v="6"/>
    <x v="425"/>
    <x v="291"/>
    <x v="406"/>
    <x v="405"/>
    <x v="426"/>
    <x v="364"/>
    <x v="418"/>
  </r>
  <r>
    <x v="21"/>
    <s v="KEN"/>
    <x v="7"/>
    <x v="426"/>
    <x v="292"/>
    <x v="407"/>
    <x v="406"/>
    <x v="427"/>
    <x v="365"/>
    <x v="419"/>
  </r>
  <r>
    <x v="21"/>
    <s v="KEN"/>
    <x v="8"/>
    <x v="427"/>
    <x v="272"/>
    <x v="408"/>
    <x v="407"/>
    <x v="428"/>
    <x v="366"/>
    <x v="420"/>
  </r>
  <r>
    <x v="21"/>
    <s v="KEN"/>
    <x v="9"/>
    <x v="428"/>
    <x v="293"/>
    <x v="409"/>
    <x v="408"/>
    <x v="429"/>
    <x v="367"/>
    <x v="421"/>
  </r>
  <r>
    <x v="21"/>
    <s v="KEN"/>
    <x v="10"/>
    <x v="429"/>
    <x v="294"/>
    <x v="410"/>
    <x v="409"/>
    <x v="430"/>
    <x v="368"/>
    <x v="422"/>
  </r>
  <r>
    <x v="21"/>
    <s v="KEN"/>
    <x v="11"/>
    <x v="430"/>
    <x v="295"/>
    <x v="411"/>
    <x v="410"/>
    <x v="431"/>
    <x v="369"/>
    <x v="423"/>
  </r>
  <r>
    <x v="21"/>
    <s v="KEN"/>
    <x v="12"/>
    <x v="431"/>
    <x v="139"/>
    <x v="412"/>
    <x v="411"/>
    <x v="432"/>
    <x v="370"/>
    <x v="424"/>
  </r>
  <r>
    <x v="21"/>
    <s v="KEN"/>
    <x v="13"/>
    <x v="432"/>
    <x v="296"/>
    <x v="413"/>
    <x v="412"/>
    <x v="433"/>
    <x v="371"/>
    <x v="425"/>
  </r>
  <r>
    <x v="21"/>
    <s v="KEN"/>
    <x v="14"/>
    <x v="433"/>
    <x v="297"/>
    <x v="414"/>
    <x v="413"/>
    <x v="434"/>
    <x v="372"/>
    <x v="426"/>
  </r>
  <r>
    <x v="21"/>
    <s v="KEN"/>
    <x v="15"/>
    <x v="434"/>
    <x v="296"/>
    <x v="415"/>
    <x v="414"/>
    <x v="435"/>
    <x v="373"/>
    <x v="427"/>
  </r>
  <r>
    <x v="21"/>
    <s v="KEN"/>
    <x v="16"/>
    <x v="435"/>
    <x v="138"/>
    <x v="416"/>
    <x v="415"/>
    <x v="436"/>
    <x v="374"/>
    <x v="428"/>
  </r>
  <r>
    <x v="21"/>
    <s v="KEN"/>
    <x v="17"/>
    <x v="436"/>
    <x v="171"/>
    <x v="417"/>
    <x v="416"/>
    <x v="437"/>
    <x v="17"/>
    <x v="429"/>
  </r>
  <r>
    <x v="21"/>
    <s v="KEN"/>
    <x v="18"/>
    <x v="437"/>
    <x v="17"/>
    <x v="418"/>
    <x v="417"/>
    <x v="438"/>
    <x v="17"/>
    <x v="430"/>
  </r>
  <r>
    <x v="21"/>
    <s v="KEN"/>
    <x v="19"/>
    <x v="438"/>
    <x v="17"/>
    <x v="19"/>
    <x v="19"/>
    <x v="439"/>
    <x v="17"/>
    <x v="431"/>
  </r>
  <r>
    <x v="22"/>
    <s v="LSO"/>
    <x v="0"/>
    <x v="439"/>
    <x v="4"/>
    <x v="419"/>
    <x v="418"/>
    <x v="440"/>
    <x v="375"/>
    <x v="260"/>
  </r>
  <r>
    <x v="22"/>
    <s v="LSO"/>
    <x v="1"/>
    <x v="440"/>
    <x v="146"/>
    <x v="420"/>
    <x v="419"/>
    <x v="441"/>
    <x v="376"/>
    <x v="260"/>
  </r>
  <r>
    <x v="22"/>
    <s v="LSO"/>
    <x v="2"/>
    <x v="441"/>
    <x v="298"/>
    <x v="421"/>
    <x v="420"/>
    <x v="442"/>
    <x v="377"/>
    <x v="260"/>
  </r>
  <r>
    <x v="22"/>
    <s v="LSO"/>
    <x v="3"/>
    <x v="442"/>
    <x v="146"/>
    <x v="422"/>
    <x v="421"/>
    <x v="443"/>
    <x v="378"/>
    <x v="432"/>
  </r>
  <r>
    <x v="22"/>
    <s v="LSO"/>
    <x v="4"/>
    <x v="443"/>
    <x v="299"/>
    <x v="423"/>
    <x v="422"/>
    <x v="444"/>
    <x v="379"/>
    <x v="433"/>
  </r>
  <r>
    <x v="22"/>
    <s v="LSO"/>
    <x v="5"/>
    <x v="444"/>
    <x v="300"/>
    <x v="424"/>
    <x v="423"/>
    <x v="445"/>
    <x v="380"/>
    <x v="434"/>
  </r>
  <r>
    <x v="22"/>
    <s v="LSO"/>
    <x v="6"/>
    <x v="445"/>
    <x v="5"/>
    <x v="425"/>
    <x v="424"/>
    <x v="446"/>
    <x v="381"/>
    <x v="435"/>
  </r>
  <r>
    <x v="22"/>
    <s v="LSO"/>
    <x v="7"/>
    <x v="446"/>
    <x v="301"/>
    <x v="426"/>
    <x v="425"/>
    <x v="447"/>
    <x v="382"/>
    <x v="436"/>
  </r>
  <r>
    <x v="22"/>
    <s v="LSO"/>
    <x v="8"/>
    <x v="447"/>
    <x v="302"/>
    <x v="427"/>
    <x v="426"/>
    <x v="448"/>
    <x v="383"/>
    <x v="437"/>
  </r>
  <r>
    <x v="22"/>
    <s v="LSO"/>
    <x v="9"/>
    <x v="448"/>
    <x v="303"/>
    <x v="428"/>
    <x v="427"/>
    <x v="449"/>
    <x v="384"/>
    <x v="438"/>
  </r>
  <r>
    <x v="22"/>
    <s v="LSO"/>
    <x v="10"/>
    <x v="449"/>
    <x v="304"/>
    <x v="429"/>
    <x v="428"/>
    <x v="450"/>
    <x v="385"/>
    <x v="439"/>
  </r>
  <r>
    <x v="22"/>
    <s v="LSO"/>
    <x v="11"/>
    <x v="450"/>
    <x v="305"/>
    <x v="430"/>
    <x v="429"/>
    <x v="451"/>
    <x v="386"/>
    <x v="440"/>
  </r>
  <r>
    <x v="22"/>
    <s v="LSO"/>
    <x v="12"/>
    <x v="451"/>
    <x v="306"/>
    <x v="431"/>
    <x v="430"/>
    <x v="452"/>
    <x v="387"/>
    <x v="441"/>
  </r>
  <r>
    <x v="22"/>
    <s v="LSO"/>
    <x v="13"/>
    <x v="452"/>
    <x v="307"/>
    <x v="432"/>
    <x v="431"/>
    <x v="453"/>
    <x v="388"/>
    <x v="442"/>
  </r>
  <r>
    <x v="22"/>
    <s v="LSO"/>
    <x v="14"/>
    <x v="453"/>
    <x v="308"/>
    <x v="433"/>
    <x v="432"/>
    <x v="454"/>
    <x v="389"/>
    <x v="443"/>
  </r>
  <r>
    <x v="22"/>
    <s v="LSO"/>
    <x v="15"/>
    <x v="454"/>
    <x v="309"/>
    <x v="434"/>
    <x v="433"/>
    <x v="455"/>
    <x v="390"/>
    <x v="444"/>
  </r>
  <r>
    <x v="22"/>
    <s v="LSO"/>
    <x v="16"/>
    <x v="455"/>
    <x v="304"/>
    <x v="435"/>
    <x v="434"/>
    <x v="456"/>
    <x v="391"/>
    <x v="445"/>
  </r>
  <r>
    <x v="22"/>
    <s v="LSO"/>
    <x v="17"/>
    <x v="456"/>
    <x v="310"/>
    <x v="436"/>
    <x v="435"/>
    <x v="457"/>
    <x v="17"/>
    <x v="446"/>
  </r>
  <r>
    <x v="22"/>
    <s v="LSO"/>
    <x v="18"/>
    <x v="457"/>
    <x v="311"/>
    <x v="437"/>
    <x v="436"/>
    <x v="458"/>
    <x v="17"/>
    <x v="447"/>
  </r>
  <r>
    <x v="22"/>
    <s v="LSO"/>
    <x v="19"/>
    <x v="458"/>
    <x v="17"/>
    <x v="19"/>
    <x v="19"/>
    <x v="459"/>
    <x v="17"/>
    <x v="260"/>
  </r>
  <r>
    <x v="23"/>
    <s v="MDG"/>
    <x v="0"/>
    <x v="459"/>
    <x v="312"/>
    <x v="438"/>
    <x v="437"/>
    <x v="460"/>
    <x v="392"/>
    <x v="448"/>
  </r>
  <r>
    <x v="23"/>
    <s v="MDG"/>
    <x v="1"/>
    <x v="460"/>
    <x v="313"/>
    <x v="439"/>
    <x v="438"/>
    <x v="461"/>
    <x v="393"/>
    <x v="449"/>
  </r>
  <r>
    <x v="23"/>
    <s v="MDG"/>
    <x v="2"/>
    <x v="461"/>
    <x v="314"/>
    <x v="440"/>
    <x v="439"/>
    <x v="462"/>
    <x v="394"/>
    <x v="450"/>
  </r>
  <r>
    <x v="23"/>
    <s v="MDG"/>
    <x v="3"/>
    <x v="462"/>
    <x v="228"/>
    <x v="441"/>
    <x v="440"/>
    <x v="463"/>
    <x v="395"/>
    <x v="451"/>
  </r>
  <r>
    <x v="23"/>
    <s v="MDG"/>
    <x v="4"/>
    <x v="463"/>
    <x v="315"/>
    <x v="442"/>
    <x v="441"/>
    <x v="464"/>
    <x v="396"/>
    <x v="452"/>
  </r>
  <r>
    <x v="23"/>
    <s v="MDG"/>
    <x v="5"/>
    <x v="464"/>
    <x v="283"/>
    <x v="443"/>
    <x v="442"/>
    <x v="465"/>
    <x v="397"/>
    <x v="453"/>
  </r>
  <r>
    <x v="23"/>
    <s v="MDG"/>
    <x v="6"/>
    <x v="465"/>
    <x v="316"/>
    <x v="444"/>
    <x v="443"/>
    <x v="466"/>
    <x v="398"/>
    <x v="454"/>
  </r>
  <r>
    <x v="23"/>
    <s v="MDG"/>
    <x v="7"/>
    <x v="466"/>
    <x v="317"/>
    <x v="445"/>
    <x v="444"/>
    <x v="467"/>
    <x v="399"/>
    <x v="455"/>
  </r>
  <r>
    <x v="23"/>
    <s v="MDG"/>
    <x v="8"/>
    <x v="467"/>
    <x v="52"/>
    <x v="446"/>
    <x v="445"/>
    <x v="468"/>
    <x v="400"/>
    <x v="456"/>
  </r>
  <r>
    <x v="23"/>
    <s v="MDG"/>
    <x v="9"/>
    <x v="468"/>
    <x v="54"/>
    <x v="447"/>
    <x v="446"/>
    <x v="469"/>
    <x v="401"/>
    <x v="457"/>
  </r>
  <r>
    <x v="23"/>
    <s v="MDG"/>
    <x v="10"/>
    <x v="469"/>
    <x v="233"/>
    <x v="448"/>
    <x v="447"/>
    <x v="470"/>
    <x v="402"/>
    <x v="458"/>
  </r>
  <r>
    <x v="23"/>
    <s v="MDG"/>
    <x v="11"/>
    <x v="470"/>
    <x v="318"/>
    <x v="449"/>
    <x v="448"/>
    <x v="471"/>
    <x v="403"/>
    <x v="459"/>
  </r>
  <r>
    <x v="23"/>
    <s v="MDG"/>
    <x v="12"/>
    <x v="471"/>
    <x v="118"/>
    <x v="450"/>
    <x v="449"/>
    <x v="472"/>
    <x v="404"/>
    <x v="460"/>
  </r>
  <r>
    <x v="23"/>
    <s v="MDG"/>
    <x v="13"/>
    <x v="472"/>
    <x v="235"/>
    <x v="451"/>
    <x v="450"/>
    <x v="473"/>
    <x v="405"/>
    <x v="461"/>
  </r>
  <r>
    <x v="23"/>
    <s v="MDG"/>
    <x v="14"/>
    <x v="473"/>
    <x v="319"/>
    <x v="452"/>
    <x v="451"/>
    <x v="474"/>
    <x v="406"/>
    <x v="462"/>
  </r>
  <r>
    <x v="23"/>
    <s v="MDG"/>
    <x v="15"/>
    <x v="474"/>
    <x v="320"/>
    <x v="453"/>
    <x v="452"/>
    <x v="475"/>
    <x v="407"/>
    <x v="463"/>
  </r>
  <r>
    <x v="23"/>
    <s v="MDG"/>
    <x v="16"/>
    <x v="475"/>
    <x v="321"/>
    <x v="454"/>
    <x v="453"/>
    <x v="476"/>
    <x v="408"/>
    <x v="464"/>
  </r>
  <r>
    <x v="23"/>
    <s v="MDG"/>
    <x v="17"/>
    <x v="476"/>
    <x v="322"/>
    <x v="455"/>
    <x v="454"/>
    <x v="477"/>
    <x v="17"/>
    <x v="465"/>
  </r>
  <r>
    <x v="23"/>
    <s v="MDG"/>
    <x v="18"/>
    <x v="477"/>
    <x v="80"/>
    <x v="456"/>
    <x v="455"/>
    <x v="478"/>
    <x v="17"/>
    <x v="466"/>
  </r>
  <r>
    <x v="23"/>
    <s v="MDG"/>
    <x v="19"/>
    <x v="478"/>
    <x v="17"/>
    <x v="19"/>
    <x v="19"/>
    <x v="479"/>
    <x v="17"/>
    <x v="467"/>
  </r>
  <r>
    <x v="24"/>
    <s v="MLI"/>
    <x v="0"/>
    <x v="479"/>
    <x v="236"/>
    <x v="457"/>
    <x v="456"/>
    <x v="480"/>
    <x v="409"/>
    <x v="468"/>
  </r>
  <r>
    <x v="24"/>
    <s v="MLI"/>
    <x v="1"/>
    <x v="480"/>
    <x v="323"/>
    <x v="458"/>
    <x v="457"/>
    <x v="481"/>
    <x v="410"/>
    <x v="469"/>
  </r>
  <r>
    <x v="24"/>
    <s v="MLI"/>
    <x v="2"/>
    <x v="481"/>
    <x v="324"/>
    <x v="459"/>
    <x v="458"/>
    <x v="482"/>
    <x v="411"/>
    <x v="470"/>
  </r>
  <r>
    <x v="24"/>
    <s v="MLI"/>
    <x v="3"/>
    <x v="482"/>
    <x v="57"/>
    <x v="460"/>
    <x v="459"/>
    <x v="483"/>
    <x v="412"/>
    <x v="471"/>
  </r>
  <r>
    <x v="24"/>
    <s v="MLI"/>
    <x v="4"/>
    <x v="483"/>
    <x v="325"/>
    <x v="461"/>
    <x v="460"/>
    <x v="484"/>
    <x v="413"/>
    <x v="472"/>
  </r>
  <r>
    <x v="24"/>
    <s v="MLI"/>
    <x v="5"/>
    <x v="484"/>
    <x v="56"/>
    <x v="462"/>
    <x v="461"/>
    <x v="485"/>
    <x v="414"/>
    <x v="473"/>
  </r>
  <r>
    <x v="24"/>
    <s v="MLI"/>
    <x v="6"/>
    <x v="485"/>
    <x v="117"/>
    <x v="463"/>
    <x v="462"/>
    <x v="486"/>
    <x v="415"/>
    <x v="474"/>
  </r>
  <r>
    <x v="24"/>
    <s v="MLI"/>
    <x v="7"/>
    <x v="486"/>
    <x v="322"/>
    <x v="464"/>
    <x v="463"/>
    <x v="487"/>
    <x v="416"/>
    <x v="475"/>
  </r>
  <r>
    <x v="24"/>
    <s v="MLI"/>
    <x v="8"/>
    <x v="487"/>
    <x v="326"/>
    <x v="465"/>
    <x v="464"/>
    <x v="488"/>
    <x v="417"/>
    <x v="476"/>
  </r>
  <r>
    <x v="24"/>
    <s v="MLI"/>
    <x v="9"/>
    <x v="488"/>
    <x v="49"/>
    <x v="466"/>
    <x v="465"/>
    <x v="489"/>
    <x v="418"/>
    <x v="477"/>
  </r>
  <r>
    <x v="24"/>
    <s v="MLI"/>
    <x v="10"/>
    <x v="489"/>
    <x v="327"/>
    <x v="467"/>
    <x v="466"/>
    <x v="490"/>
    <x v="419"/>
    <x v="478"/>
  </r>
  <r>
    <x v="24"/>
    <s v="MLI"/>
    <x v="11"/>
    <x v="490"/>
    <x v="326"/>
    <x v="468"/>
    <x v="467"/>
    <x v="491"/>
    <x v="420"/>
    <x v="479"/>
  </r>
  <r>
    <x v="24"/>
    <s v="MLI"/>
    <x v="12"/>
    <x v="491"/>
    <x v="175"/>
    <x v="469"/>
    <x v="468"/>
    <x v="492"/>
    <x v="421"/>
    <x v="480"/>
  </r>
  <r>
    <x v="24"/>
    <s v="MLI"/>
    <x v="13"/>
    <x v="492"/>
    <x v="328"/>
    <x v="470"/>
    <x v="469"/>
    <x v="493"/>
    <x v="422"/>
    <x v="481"/>
  </r>
  <r>
    <x v="24"/>
    <s v="MLI"/>
    <x v="14"/>
    <x v="493"/>
    <x v="329"/>
    <x v="471"/>
    <x v="470"/>
    <x v="494"/>
    <x v="423"/>
    <x v="482"/>
  </r>
  <r>
    <x v="24"/>
    <s v="MLI"/>
    <x v="15"/>
    <x v="494"/>
    <x v="180"/>
    <x v="472"/>
    <x v="471"/>
    <x v="495"/>
    <x v="424"/>
    <x v="483"/>
  </r>
  <r>
    <x v="24"/>
    <s v="MLI"/>
    <x v="16"/>
    <x v="495"/>
    <x v="127"/>
    <x v="473"/>
    <x v="472"/>
    <x v="496"/>
    <x v="425"/>
    <x v="484"/>
  </r>
  <r>
    <x v="24"/>
    <s v="MLI"/>
    <x v="17"/>
    <x v="496"/>
    <x v="64"/>
    <x v="474"/>
    <x v="473"/>
    <x v="497"/>
    <x v="17"/>
    <x v="485"/>
  </r>
  <r>
    <x v="24"/>
    <s v="MLI"/>
    <x v="18"/>
    <x v="497"/>
    <x v="330"/>
    <x v="475"/>
    <x v="474"/>
    <x v="498"/>
    <x v="17"/>
    <x v="486"/>
  </r>
  <r>
    <x v="24"/>
    <s v="MLI"/>
    <x v="19"/>
    <x v="498"/>
    <x v="17"/>
    <x v="19"/>
    <x v="19"/>
    <x v="499"/>
    <x v="17"/>
    <x v="487"/>
  </r>
  <r>
    <x v="25"/>
    <s v="MRT"/>
    <x v="0"/>
    <x v="499"/>
    <x v="331"/>
    <x v="476"/>
    <x v="475"/>
    <x v="500"/>
    <x v="426"/>
    <x v="488"/>
  </r>
  <r>
    <x v="25"/>
    <s v="MRT"/>
    <x v="1"/>
    <x v="500"/>
    <x v="332"/>
    <x v="477"/>
    <x v="476"/>
    <x v="501"/>
    <x v="427"/>
    <x v="489"/>
  </r>
  <r>
    <x v="25"/>
    <s v="MRT"/>
    <x v="2"/>
    <x v="501"/>
    <x v="333"/>
    <x v="478"/>
    <x v="477"/>
    <x v="502"/>
    <x v="428"/>
    <x v="490"/>
  </r>
  <r>
    <x v="25"/>
    <s v="MRT"/>
    <x v="3"/>
    <x v="502"/>
    <x v="334"/>
    <x v="479"/>
    <x v="478"/>
    <x v="503"/>
    <x v="429"/>
    <x v="491"/>
  </r>
  <r>
    <x v="25"/>
    <s v="MRT"/>
    <x v="4"/>
    <x v="503"/>
    <x v="335"/>
    <x v="480"/>
    <x v="479"/>
    <x v="504"/>
    <x v="430"/>
    <x v="492"/>
  </r>
  <r>
    <x v="25"/>
    <s v="MRT"/>
    <x v="5"/>
    <x v="504"/>
    <x v="336"/>
    <x v="481"/>
    <x v="480"/>
    <x v="505"/>
    <x v="431"/>
    <x v="493"/>
  </r>
  <r>
    <x v="25"/>
    <s v="MRT"/>
    <x v="6"/>
    <x v="505"/>
    <x v="337"/>
    <x v="482"/>
    <x v="481"/>
    <x v="506"/>
    <x v="432"/>
    <x v="494"/>
  </r>
  <r>
    <x v="25"/>
    <s v="MRT"/>
    <x v="7"/>
    <x v="506"/>
    <x v="338"/>
    <x v="483"/>
    <x v="482"/>
    <x v="507"/>
    <x v="433"/>
    <x v="495"/>
  </r>
  <r>
    <x v="25"/>
    <s v="MRT"/>
    <x v="8"/>
    <x v="507"/>
    <x v="339"/>
    <x v="484"/>
    <x v="483"/>
    <x v="508"/>
    <x v="434"/>
    <x v="496"/>
  </r>
  <r>
    <x v="25"/>
    <s v="MRT"/>
    <x v="9"/>
    <x v="508"/>
    <x v="340"/>
    <x v="485"/>
    <x v="484"/>
    <x v="509"/>
    <x v="435"/>
    <x v="497"/>
  </r>
  <r>
    <x v="25"/>
    <s v="MRT"/>
    <x v="10"/>
    <x v="509"/>
    <x v="341"/>
    <x v="486"/>
    <x v="485"/>
    <x v="510"/>
    <x v="436"/>
    <x v="498"/>
  </r>
  <r>
    <x v="25"/>
    <s v="MRT"/>
    <x v="11"/>
    <x v="510"/>
    <x v="342"/>
    <x v="487"/>
    <x v="486"/>
    <x v="511"/>
    <x v="437"/>
    <x v="499"/>
  </r>
  <r>
    <x v="25"/>
    <s v="MRT"/>
    <x v="12"/>
    <x v="511"/>
    <x v="343"/>
    <x v="488"/>
    <x v="487"/>
    <x v="512"/>
    <x v="438"/>
    <x v="500"/>
  </r>
  <r>
    <x v="25"/>
    <s v="MRT"/>
    <x v="13"/>
    <x v="512"/>
    <x v="344"/>
    <x v="489"/>
    <x v="488"/>
    <x v="513"/>
    <x v="439"/>
    <x v="501"/>
  </r>
  <r>
    <x v="25"/>
    <s v="MRT"/>
    <x v="14"/>
    <x v="513"/>
    <x v="345"/>
    <x v="490"/>
    <x v="489"/>
    <x v="514"/>
    <x v="440"/>
    <x v="502"/>
  </r>
  <r>
    <x v="25"/>
    <s v="MRT"/>
    <x v="15"/>
    <x v="514"/>
    <x v="84"/>
    <x v="491"/>
    <x v="490"/>
    <x v="515"/>
    <x v="441"/>
    <x v="503"/>
  </r>
  <r>
    <x v="25"/>
    <s v="MRT"/>
    <x v="16"/>
    <x v="515"/>
    <x v="346"/>
    <x v="492"/>
    <x v="491"/>
    <x v="516"/>
    <x v="442"/>
    <x v="504"/>
  </r>
  <r>
    <x v="25"/>
    <s v="MRT"/>
    <x v="17"/>
    <x v="516"/>
    <x v="87"/>
    <x v="493"/>
    <x v="492"/>
    <x v="517"/>
    <x v="17"/>
    <x v="505"/>
  </r>
  <r>
    <x v="25"/>
    <s v="MRT"/>
    <x v="18"/>
    <x v="517"/>
    <x v="347"/>
    <x v="494"/>
    <x v="493"/>
    <x v="518"/>
    <x v="17"/>
    <x v="506"/>
  </r>
  <r>
    <x v="25"/>
    <s v="MRT"/>
    <x v="19"/>
    <x v="518"/>
    <x v="17"/>
    <x v="19"/>
    <x v="19"/>
    <x v="519"/>
    <x v="17"/>
    <x v="507"/>
  </r>
  <r>
    <x v="26"/>
    <s v="MUS"/>
    <x v="0"/>
    <x v="519"/>
    <x v="348"/>
    <x v="495"/>
    <x v="494"/>
    <x v="520"/>
    <x v="443"/>
    <x v="508"/>
  </r>
  <r>
    <x v="26"/>
    <s v="MUS"/>
    <x v="1"/>
    <x v="520"/>
    <x v="349"/>
    <x v="496"/>
    <x v="495"/>
    <x v="521"/>
    <x v="444"/>
    <x v="509"/>
  </r>
  <r>
    <x v="26"/>
    <s v="MUS"/>
    <x v="2"/>
    <x v="521"/>
    <x v="350"/>
    <x v="497"/>
    <x v="496"/>
    <x v="522"/>
    <x v="445"/>
    <x v="510"/>
  </r>
  <r>
    <x v="26"/>
    <s v="MUS"/>
    <x v="3"/>
    <x v="522"/>
    <x v="351"/>
    <x v="498"/>
    <x v="497"/>
    <x v="523"/>
    <x v="446"/>
    <x v="511"/>
  </r>
  <r>
    <x v="26"/>
    <s v="MUS"/>
    <x v="4"/>
    <x v="523"/>
    <x v="352"/>
    <x v="499"/>
    <x v="498"/>
    <x v="524"/>
    <x v="447"/>
    <x v="512"/>
  </r>
  <r>
    <x v="26"/>
    <s v="MUS"/>
    <x v="5"/>
    <x v="524"/>
    <x v="353"/>
    <x v="500"/>
    <x v="499"/>
    <x v="525"/>
    <x v="448"/>
    <x v="513"/>
  </r>
  <r>
    <x v="26"/>
    <s v="MUS"/>
    <x v="6"/>
    <x v="525"/>
    <x v="353"/>
    <x v="501"/>
    <x v="500"/>
    <x v="526"/>
    <x v="449"/>
    <x v="514"/>
  </r>
  <r>
    <x v="26"/>
    <s v="MUS"/>
    <x v="7"/>
    <x v="526"/>
    <x v="354"/>
    <x v="502"/>
    <x v="501"/>
    <x v="527"/>
    <x v="450"/>
    <x v="515"/>
  </r>
  <r>
    <x v="26"/>
    <s v="MUS"/>
    <x v="8"/>
    <x v="527"/>
    <x v="355"/>
    <x v="503"/>
    <x v="502"/>
    <x v="528"/>
    <x v="451"/>
    <x v="516"/>
  </r>
  <r>
    <x v="26"/>
    <s v="MUS"/>
    <x v="9"/>
    <x v="528"/>
    <x v="355"/>
    <x v="504"/>
    <x v="503"/>
    <x v="529"/>
    <x v="452"/>
    <x v="517"/>
  </r>
  <r>
    <x v="26"/>
    <s v="MUS"/>
    <x v="10"/>
    <x v="529"/>
    <x v="356"/>
    <x v="505"/>
    <x v="504"/>
    <x v="530"/>
    <x v="453"/>
    <x v="518"/>
  </r>
  <r>
    <x v="26"/>
    <s v="MUS"/>
    <x v="11"/>
    <x v="530"/>
    <x v="357"/>
    <x v="506"/>
    <x v="505"/>
    <x v="531"/>
    <x v="454"/>
    <x v="519"/>
  </r>
  <r>
    <x v="26"/>
    <s v="MUS"/>
    <x v="12"/>
    <x v="531"/>
    <x v="358"/>
    <x v="507"/>
    <x v="506"/>
    <x v="532"/>
    <x v="455"/>
    <x v="520"/>
  </r>
  <r>
    <x v="26"/>
    <s v="MUS"/>
    <x v="13"/>
    <x v="532"/>
    <x v="359"/>
    <x v="508"/>
    <x v="507"/>
    <x v="533"/>
    <x v="456"/>
    <x v="521"/>
  </r>
  <r>
    <x v="26"/>
    <s v="MUS"/>
    <x v="14"/>
    <x v="533"/>
    <x v="191"/>
    <x v="509"/>
    <x v="508"/>
    <x v="534"/>
    <x v="457"/>
    <x v="522"/>
  </r>
  <r>
    <x v="26"/>
    <s v="MUS"/>
    <x v="15"/>
    <x v="534"/>
    <x v="360"/>
    <x v="510"/>
    <x v="509"/>
    <x v="535"/>
    <x v="458"/>
    <x v="523"/>
  </r>
  <r>
    <x v="26"/>
    <s v="MUS"/>
    <x v="16"/>
    <x v="535"/>
    <x v="359"/>
    <x v="511"/>
    <x v="510"/>
    <x v="536"/>
    <x v="459"/>
    <x v="524"/>
  </r>
  <r>
    <x v="26"/>
    <s v="MUS"/>
    <x v="17"/>
    <x v="536"/>
    <x v="361"/>
    <x v="512"/>
    <x v="511"/>
    <x v="537"/>
    <x v="17"/>
    <x v="525"/>
  </r>
  <r>
    <x v="26"/>
    <s v="MUS"/>
    <x v="18"/>
    <x v="537"/>
    <x v="17"/>
    <x v="513"/>
    <x v="512"/>
    <x v="538"/>
    <x v="17"/>
    <x v="526"/>
  </r>
  <r>
    <x v="26"/>
    <s v="MUS"/>
    <x v="19"/>
    <x v="538"/>
    <x v="17"/>
    <x v="19"/>
    <x v="19"/>
    <x v="539"/>
    <x v="17"/>
    <x v="527"/>
  </r>
  <r>
    <x v="27"/>
    <s v="MOZ"/>
    <x v="0"/>
    <x v="539"/>
    <x v="114"/>
    <x v="514"/>
    <x v="513"/>
    <x v="540"/>
    <x v="460"/>
    <x v="528"/>
  </r>
  <r>
    <x v="27"/>
    <s v="MOZ"/>
    <x v="1"/>
    <x v="540"/>
    <x v="362"/>
    <x v="515"/>
    <x v="514"/>
    <x v="541"/>
    <x v="461"/>
    <x v="529"/>
  </r>
  <r>
    <x v="27"/>
    <s v="MOZ"/>
    <x v="2"/>
    <x v="541"/>
    <x v="111"/>
    <x v="516"/>
    <x v="515"/>
    <x v="542"/>
    <x v="462"/>
    <x v="530"/>
  </r>
  <r>
    <x v="27"/>
    <s v="MOZ"/>
    <x v="3"/>
    <x v="542"/>
    <x v="363"/>
    <x v="517"/>
    <x v="516"/>
    <x v="543"/>
    <x v="463"/>
    <x v="531"/>
  </r>
  <r>
    <x v="27"/>
    <s v="MOZ"/>
    <x v="4"/>
    <x v="543"/>
    <x v="364"/>
    <x v="518"/>
    <x v="517"/>
    <x v="544"/>
    <x v="464"/>
    <x v="532"/>
  </r>
  <r>
    <x v="27"/>
    <s v="MOZ"/>
    <x v="5"/>
    <x v="544"/>
    <x v="365"/>
    <x v="519"/>
    <x v="518"/>
    <x v="545"/>
    <x v="465"/>
    <x v="533"/>
  </r>
  <r>
    <x v="27"/>
    <s v="MOZ"/>
    <x v="6"/>
    <x v="545"/>
    <x v="313"/>
    <x v="520"/>
    <x v="519"/>
    <x v="546"/>
    <x v="466"/>
    <x v="534"/>
  </r>
  <r>
    <x v="27"/>
    <s v="MOZ"/>
    <x v="7"/>
    <x v="546"/>
    <x v="48"/>
    <x v="521"/>
    <x v="520"/>
    <x v="547"/>
    <x v="467"/>
    <x v="535"/>
  </r>
  <r>
    <x v="27"/>
    <s v="MOZ"/>
    <x v="8"/>
    <x v="547"/>
    <x v="317"/>
    <x v="522"/>
    <x v="521"/>
    <x v="548"/>
    <x v="468"/>
    <x v="536"/>
  </r>
  <r>
    <x v="27"/>
    <s v="MOZ"/>
    <x v="9"/>
    <x v="548"/>
    <x v="80"/>
    <x v="523"/>
    <x v="522"/>
    <x v="549"/>
    <x v="469"/>
    <x v="537"/>
  </r>
  <r>
    <x v="27"/>
    <s v="MOZ"/>
    <x v="10"/>
    <x v="468"/>
    <x v="326"/>
    <x v="524"/>
    <x v="523"/>
    <x v="550"/>
    <x v="470"/>
    <x v="538"/>
  </r>
  <r>
    <x v="27"/>
    <s v="MOZ"/>
    <x v="11"/>
    <x v="549"/>
    <x v="366"/>
    <x v="525"/>
    <x v="524"/>
    <x v="551"/>
    <x v="471"/>
    <x v="539"/>
  </r>
  <r>
    <x v="27"/>
    <s v="MOZ"/>
    <x v="12"/>
    <x v="550"/>
    <x v="367"/>
    <x v="526"/>
    <x v="525"/>
    <x v="552"/>
    <x v="472"/>
    <x v="540"/>
  </r>
  <r>
    <x v="27"/>
    <s v="MOZ"/>
    <x v="13"/>
    <x v="551"/>
    <x v="289"/>
    <x v="527"/>
    <x v="526"/>
    <x v="553"/>
    <x v="473"/>
    <x v="541"/>
  </r>
  <r>
    <x v="27"/>
    <s v="MOZ"/>
    <x v="14"/>
    <x v="552"/>
    <x v="368"/>
    <x v="528"/>
    <x v="527"/>
    <x v="554"/>
    <x v="474"/>
    <x v="542"/>
  </r>
  <r>
    <x v="27"/>
    <s v="MOZ"/>
    <x v="15"/>
    <x v="553"/>
    <x v="369"/>
    <x v="529"/>
    <x v="528"/>
    <x v="555"/>
    <x v="475"/>
    <x v="543"/>
  </r>
  <r>
    <x v="27"/>
    <s v="MOZ"/>
    <x v="16"/>
    <x v="554"/>
    <x v="268"/>
    <x v="530"/>
    <x v="529"/>
    <x v="556"/>
    <x v="476"/>
    <x v="544"/>
  </r>
  <r>
    <x v="27"/>
    <s v="MOZ"/>
    <x v="17"/>
    <x v="555"/>
    <x v="102"/>
    <x v="531"/>
    <x v="530"/>
    <x v="557"/>
    <x v="17"/>
    <x v="545"/>
  </r>
  <r>
    <x v="27"/>
    <s v="MOZ"/>
    <x v="18"/>
    <x v="556"/>
    <x v="17"/>
    <x v="532"/>
    <x v="531"/>
    <x v="558"/>
    <x v="17"/>
    <x v="546"/>
  </r>
  <r>
    <x v="27"/>
    <s v="MOZ"/>
    <x v="19"/>
    <x v="557"/>
    <x v="17"/>
    <x v="19"/>
    <x v="19"/>
    <x v="559"/>
    <x v="17"/>
    <x v="260"/>
  </r>
  <r>
    <x v="28"/>
    <s v="NAM"/>
    <x v="0"/>
    <x v="558"/>
    <x v="370"/>
    <x v="533"/>
    <x v="532"/>
    <x v="560"/>
    <x v="477"/>
    <x v="547"/>
  </r>
  <r>
    <x v="28"/>
    <s v="NAM"/>
    <x v="1"/>
    <x v="559"/>
    <x v="371"/>
    <x v="534"/>
    <x v="533"/>
    <x v="561"/>
    <x v="478"/>
    <x v="548"/>
  </r>
  <r>
    <x v="28"/>
    <s v="NAM"/>
    <x v="2"/>
    <x v="560"/>
    <x v="335"/>
    <x v="535"/>
    <x v="534"/>
    <x v="562"/>
    <x v="479"/>
    <x v="549"/>
  </r>
  <r>
    <x v="28"/>
    <s v="NAM"/>
    <x v="3"/>
    <x v="561"/>
    <x v="372"/>
    <x v="536"/>
    <x v="535"/>
    <x v="563"/>
    <x v="480"/>
    <x v="550"/>
  </r>
  <r>
    <x v="28"/>
    <s v="NAM"/>
    <x v="4"/>
    <x v="562"/>
    <x v="373"/>
    <x v="537"/>
    <x v="536"/>
    <x v="564"/>
    <x v="481"/>
    <x v="551"/>
  </r>
  <r>
    <x v="28"/>
    <s v="NAM"/>
    <x v="5"/>
    <x v="563"/>
    <x v="336"/>
    <x v="538"/>
    <x v="537"/>
    <x v="565"/>
    <x v="482"/>
    <x v="552"/>
  </r>
  <r>
    <x v="28"/>
    <s v="NAM"/>
    <x v="6"/>
    <x v="564"/>
    <x v="374"/>
    <x v="539"/>
    <x v="538"/>
    <x v="566"/>
    <x v="483"/>
    <x v="553"/>
  </r>
  <r>
    <x v="28"/>
    <s v="NAM"/>
    <x v="7"/>
    <x v="565"/>
    <x v="375"/>
    <x v="540"/>
    <x v="539"/>
    <x v="567"/>
    <x v="484"/>
    <x v="554"/>
  </r>
  <r>
    <x v="28"/>
    <s v="NAM"/>
    <x v="8"/>
    <x v="566"/>
    <x v="339"/>
    <x v="541"/>
    <x v="540"/>
    <x v="568"/>
    <x v="485"/>
    <x v="555"/>
  </r>
  <r>
    <x v="28"/>
    <s v="NAM"/>
    <x v="9"/>
    <x v="567"/>
    <x v="376"/>
    <x v="542"/>
    <x v="541"/>
    <x v="569"/>
    <x v="486"/>
    <x v="556"/>
  </r>
  <r>
    <x v="28"/>
    <s v="NAM"/>
    <x v="10"/>
    <x v="568"/>
    <x v="377"/>
    <x v="543"/>
    <x v="542"/>
    <x v="570"/>
    <x v="487"/>
    <x v="557"/>
  </r>
  <r>
    <x v="28"/>
    <s v="NAM"/>
    <x v="11"/>
    <x v="569"/>
    <x v="378"/>
    <x v="544"/>
    <x v="543"/>
    <x v="571"/>
    <x v="488"/>
    <x v="558"/>
  </r>
  <r>
    <x v="28"/>
    <s v="NAM"/>
    <x v="12"/>
    <x v="570"/>
    <x v="379"/>
    <x v="545"/>
    <x v="544"/>
    <x v="572"/>
    <x v="489"/>
    <x v="559"/>
  </r>
  <r>
    <x v="28"/>
    <s v="NAM"/>
    <x v="13"/>
    <x v="571"/>
    <x v="377"/>
    <x v="546"/>
    <x v="545"/>
    <x v="573"/>
    <x v="490"/>
    <x v="560"/>
  </r>
  <r>
    <x v="28"/>
    <s v="NAM"/>
    <x v="14"/>
    <x v="572"/>
    <x v="380"/>
    <x v="547"/>
    <x v="546"/>
    <x v="574"/>
    <x v="491"/>
    <x v="561"/>
  </r>
  <r>
    <x v="28"/>
    <s v="NAM"/>
    <x v="15"/>
    <x v="573"/>
    <x v="377"/>
    <x v="548"/>
    <x v="547"/>
    <x v="575"/>
    <x v="492"/>
    <x v="562"/>
  </r>
  <r>
    <x v="28"/>
    <s v="NAM"/>
    <x v="16"/>
    <x v="574"/>
    <x v="374"/>
    <x v="549"/>
    <x v="548"/>
    <x v="576"/>
    <x v="493"/>
    <x v="563"/>
  </r>
  <r>
    <x v="28"/>
    <s v="NAM"/>
    <x v="17"/>
    <x v="575"/>
    <x v="381"/>
    <x v="550"/>
    <x v="549"/>
    <x v="577"/>
    <x v="17"/>
    <x v="564"/>
  </r>
  <r>
    <x v="28"/>
    <s v="NAM"/>
    <x v="18"/>
    <x v="576"/>
    <x v="17"/>
    <x v="551"/>
    <x v="550"/>
    <x v="578"/>
    <x v="17"/>
    <x v="565"/>
  </r>
  <r>
    <x v="28"/>
    <s v="NAM"/>
    <x v="19"/>
    <x v="577"/>
    <x v="17"/>
    <x v="19"/>
    <x v="19"/>
    <x v="579"/>
    <x v="17"/>
    <x v="566"/>
  </r>
  <r>
    <x v="29"/>
    <s v="NER"/>
    <x v="0"/>
    <x v="578"/>
    <x v="382"/>
    <x v="552"/>
    <x v="551"/>
    <x v="580"/>
    <x v="494"/>
    <x v="567"/>
  </r>
  <r>
    <x v="29"/>
    <s v="NER"/>
    <x v="1"/>
    <x v="579"/>
    <x v="363"/>
    <x v="553"/>
    <x v="552"/>
    <x v="581"/>
    <x v="495"/>
    <x v="568"/>
  </r>
  <r>
    <x v="29"/>
    <s v="NER"/>
    <x v="2"/>
    <x v="580"/>
    <x v="286"/>
    <x v="554"/>
    <x v="553"/>
    <x v="582"/>
    <x v="496"/>
    <x v="569"/>
  </r>
  <r>
    <x v="29"/>
    <s v="NER"/>
    <x v="3"/>
    <x v="581"/>
    <x v="228"/>
    <x v="555"/>
    <x v="554"/>
    <x v="583"/>
    <x v="497"/>
    <x v="570"/>
  </r>
  <r>
    <x v="29"/>
    <s v="NER"/>
    <x v="4"/>
    <x v="582"/>
    <x v="365"/>
    <x v="556"/>
    <x v="555"/>
    <x v="584"/>
    <x v="498"/>
    <x v="571"/>
  </r>
  <r>
    <x v="29"/>
    <s v="NER"/>
    <x v="5"/>
    <x v="583"/>
    <x v="264"/>
    <x v="557"/>
    <x v="556"/>
    <x v="585"/>
    <x v="499"/>
    <x v="572"/>
  </r>
  <r>
    <x v="29"/>
    <s v="NER"/>
    <x v="6"/>
    <x v="584"/>
    <x v="123"/>
    <x v="558"/>
    <x v="557"/>
    <x v="586"/>
    <x v="500"/>
    <x v="573"/>
  </r>
  <r>
    <x v="29"/>
    <s v="NER"/>
    <x v="7"/>
    <x v="585"/>
    <x v="329"/>
    <x v="559"/>
    <x v="558"/>
    <x v="587"/>
    <x v="501"/>
    <x v="574"/>
  </r>
  <r>
    <x v="29"/>
    <s v="NER"/>
    <x v="8"/>
    <x v="586"/>
    <x v="62"/>
    <x v="560"/>
    <x v="559"/>
    <x v="588"/>
    <x v="502"/>
    <x v="575"/>
  </r>
  <r>
    <x v="29"/>
    <s v="NER"/>
    <x v="9"/>
    <x v="587"/>
    <x v="56"/>
    <x v="561"/>
    <x v="560"/>
    <x v="589"/>
    <x v="503"/>
    <x v="576"/>
  </r>
  <r>
    <x v="29"/>
    <s v="NER"/>
    <x v="10"/>
    <x v="588"/>
    <x v="103"/>
    <x v="562"/>
    <x v="561"/>
    <x v="590"/>
    <x v="504"/>
    <x v="577"/>
  </r>
  <r>
    <x v="29"/>
    <s v="NER"/>
    <x v="11"/>
    <x v="578"/>
    <x v="57"/>
    <x v="563"/>
    <x v="562"/>
    <x v="591"/>
    <x v="505"/>
    <x v="578"/>
  </r>
  <r>
    <x v="29"/>
    <s v="NER"/>
    <x v="12"/>
    <x v="589"/>
    <x v="268"/>
    <x v="564"/>
    <x v="563"/>
    <x v="592"/>
    <x v="506"/>
    <x v="579"/>
  </r>
  <r>
    <x v="29"/>
    <s v="NER"/>
    <x v="13"/>
    <x v="590"/>
    <x v="47"/>
    <x v="565"/>
    <x v="564"/>
    <x v="593"/>
    <x v="507"/>
    <x v="580"/>
  </r>
  <r>
    <x v="29"/>
    <s v="NER"/>
    <x v="14"/>
    <x v="591"/>
    <x v="47"/>
    <x v="566"/>
    <x v="565"/>
    <x v="594"/>
    <x v="508"/>
    <x v="581"/>
  </r>
  <r>
    <x v="29"/>
    <s v="NER"/>
    <x v="15"/>
    <x v="592"/>
    <x v="123"/>
    <x v="567"/>
    <x v="566"/>
    <x v="595"/>
    <x v="509"/>
    <x v="582"/>
  </r>
  <r>
    <x v="29"/>
    <s v="NER"/>
    <x v="16"/>
    <x v="593"/>
    <x v="235"/>
    <x v="568"/>
    <x v="567"/>
    <x v="596"/>
    <x v="510"/>
    <x v="583"/>
  </r>
  <r>
    <x v="29"/>
    <s v="NER"/>
    <x v="17"/>
    <x v="594"/>
    <x v="383"/>
    <x v="569"/>
    <x v="568"/>
    <x v="597"/>
    <x v="17"/>
    <x v="584"/>
  </r>
  <r>
    <x v="29"/>
    <s v="NER"/>
    <x v="18"/>
    <x v="595"/>
    <x v="17"/>
    <x v="570"/>
    <x v="569"/>
    <x v="598"/>
    <x v="17"/>
    <x v="585"/>
  </r>
  <r>
    <x v="29"/>
    <s v="NER"/>
    <x v="19"/>
    <x v="596"/>
    <x v="17"/>
    <x v="19"/>
    <x v="19"/>
    <x v="599"/>
    <x v="17"/>
    <x v="586"/>
  </r>
  <r>
    <x v="30"/>
    <s v="NGA"/>
    <x v="0"/>
    <x v="597"/>
    <x v="117"/>
    <x v="571"/>
    <x v="570"/>
    <x v="600"/>
    <x v="511"/>
    <x v="260"/>
  </r>
  <r>
    <x v="30"/>
    <s v="NGA"/>
    <x v="1"/>
    <x v="598"/>
    <x v="318"/>
    <x v="572"/>
    <x v="571"/>
    <x v="601"/>
    <x v="512"/>
    <x v="260"/>
  </r>
  <r>
    <x v="30"/>
    <s v="NGA"/>
    <x v="2"/>
    <x v="599"/>
    <x v="226"/>
    <x v="573"/>
    <x v="572"/>
    <x v="602"/>
    <x v="513"/>
    <x v="260"/>
  </r>
  <r>
    <x v="30"/>
    <s v="NGA"/>
    <x v="3"/>
    <x v="600"/>
    <x v="384"/>
    <x v="574"/>
    <x v="573"/>
    <x v="603"/>
    <x v="514"/>
    <x v="260"/>
  </r>
  <r>
    <x v="30"/>
    <s v="NGA"/>
    <x v="4"/>
    <x v="601"/>
    <x v="78"/>
    <x v="575"/>
    <x v="574"/>
    <x v="604"/>
    <x v="515"/>
    <x v="260"/>
  </r>
  <r>
    <x v="30"/>
    <s v="NGA"/>
    <x v="5"/>
    <x v="602"/>
    <x v="364"/>
    <x v="576"/>
    <x v="575"/>
    <x v="605"/>
    <x v="516"/>
    <x v="260"/>
  </r>
  <r>
    <x v="30"/>
    <s v="NGA"/>
    <x v="6"/>
    <x v="603"/>
    <x v="385"/>
    <x v="577"/>
    <x v="576"/>
    <x v="606"/>
    <x v="517"/>
    <x v="260"/>
  </r>
  <r>
    <x v="30"/>
    <s v="NGA"/>
    <x v="7"/>
    <x v="604"/>
    <x v="386"/>
    <x v="578"/>
    <x v="577"/>
    <x v="607"/>
    <x v="518"/>
    <x v="260"/>
  </r>
  <r>
    <x v="30"/>
    <s v="NGA"/>
    <x v="8"/>
    <x v="605"/>
    <x v="318"/>
    <x v="579"/>
    <x v="578"/>
    <x v="608"/>
    <x v="519"/>
    <x v="260"/>
  </r>
  <r>
    <x v="30"/>
    <s v="NGA"/>
    <x v="9"/>
    <x v="606"/>
    <x v="54"/>
    <x v="580"/>
    <x v="579"/>
    <x v="609"/>
    <x v="520"/>
    <x v="260"/>
  </r>
  <r>
    <x v="30"/>
    <s v="NGA"/>
    <x v="10"/>
    <x v="607"/>
    <x v="387"/>
    <x v="581"/>
    <x v="580"/>
    <x v="610"/>
    <x v="521"/>
    <x v="260"/>
  </r>
  <r>
    <x v="30"/>
    <s v="NGA"/>
    <x v="11"/>
    <x v="608"/>
    <x v="234"/>
    <x v="582"/>
    <x v="581"/>
    <x v="611"/>
    <x v="522"/>
    <x v="260"/>
  </r>
  <r>
    <x v="30"/>
    <s v="NGA"/>
    <x v="12"/>
    <x v="609"/>
    <x v="266"/>
    <x v="583"/>
    <x v="582"/>
    <x v="612"/>
    <x v="523"/>
    <x v="260"/>
  </r>
  <r>
    <x v="30"/>
    <s v="NGA"/>
    <x v="13"/>
    <x v="610"/>
    <x v="265"/>
    <x v="584"/>
    <x v="583"/>
    <x v="613"/>
    <x v="524"/>
    <x v="260"/>
  </r>
  <r>
    <x v="30"/>
    <s v="NGA"/>
    <x v="14"/>
    <x v="611"/>
    <x v="99"/>
    <x v="585"/>
    <x v="584"/>
    <x v="614"/>
    <x v="525"/>
    <x v="260"/>
  </r>
  <r>
    <x v="30"/>
    <s v="NGA"/>
    <x v="15"/>
    <x v="612"/>
    <x v="366"/>
    <x v="586"/>
    <x v="585"/>
    <x v="615"/>
    <x v="526"/>
    <x v="260"/>
  </r>
  <r>
    <x v="30"/>
    <s v="NGA"/>
    <x v="16"/>
    <x v="613"/>
    <x v="388"/>
    <x v="587"/>
    <x v="586"/>
    <x v="616"/>
    <x v="527"/>
    <x v="260"/>
  </r>
  <r>
    <x v="30"/>
    <s v="NGA"/>
    <x v="17"/>
    <x v="614"/>
    <x v="287"/>
    <x v="588"/>
    <x v="587"/>
    <x v="617"/>
    <x v="17"/>
    <x v="260"/>
  </r>
  <r>
    <x v="30"/>
    <s v="NGA"/>
    <x v="18"/>
    <x v="615"/>
    <x v="17"/>
    <x v="589"/>
    <x v="588"/>
    <x v="618"/>
    <x v="17"/>
    <x v="260"/>
  </r>
  <r>
    <x v="30"/>
    <s v="NGA"/>
    <x v="19"/>
    <x v="616"/>
    <x v="17"/>
    <x v="19"/>
    <x v="19"/>
    <x v="619"/>
    <x v="17"/>
    <x v="260"/>
  </r>
  <r>
    <x v="31"/>
    <s v="RWA"/>
    <x v="0"/>
    <x v="617"/>
    <x v="389"/>
    <x v="590"/>
    <x v="589"/>
    <x v="620"/>
    <x v="528"/>
    <x v="587"/>
  </r>
  <r>
    <x v="31"/>
    <s v="RWA"/>
    <x v="1"/>
    <x v="618"/>
    <x v="390"/>
    <x v="591"/>
    <x v="590"/>
    <x v="621"/>
    <x v="529"/>
    <x v="588"/>
  </r>
  <r>
    <x v="31"/>
    <s v="RWA"/>
    <x v="2"/>
    <x v="619"/>
    <x v="104"/>
    <x v="592"/>
    <x v="591"/>
    <x v="622"/>
    <x v="530"/>
    <x v="589"/>
  </r>
  <r>
    <x v="31"/>
    <s v="RWA"/>
    <x v="3"/>
    <x v="620"/>
    <x v="238"/>
    <x v="593"/>
    <x v="592"/>
    <x v="623"/>
    <x v="531"/>
    <x v="590"/>
  </r>
  <r>
    <x v="31"/>
    <s v="RWA"/>
    <x v="4"/>
    <x v="621"/>
    <x v="104"/>
    <x v="594"/>
    <x v="593"/>
    <x v="624"/>
    <x v="532"/>
    <x v="591"/>
  </r>
  <r>
    <x v="31"/>
    <s v="RWA"/>
    <x v="5"/>
    <x v="622"/>
    <x v="391"/>
    <x v="595"/>
    <x v="594"/>
    <x v="625"/>
    <x v="533"/>
    <x v="592"/>
  </r>
  <r>
    <x v="31"/>
    <s v="RWA"/>
    <x v="6"/>
    <x v="623"/>
    <x v="391"/>
    <x v="596"/>
    <x v="595"/>
    <x v="626"/>
    <x v="534"/>
    <x v="593"/>
  </r>
  <r>
    <x v="31"/>
    <s v="RWA"/>
    <x v="7"/>
    <x v="624"/>
    <x v="392"/>
    <x v="597"/>
    <x v="596"/>
    <x v="627"/>
    <x v="535"/>
    <x v="594"/>
  </r>
  <r>
    <x v="31"/>
    <s v="RWA"/>
    <x v="8"/>
    <x v="625"/>
    <x v="393"/>
    <x v="598"/>
    <x v="597"/>
    <x v="628"/>
    <x v="536"/>
    <x v="595"/>
  </r>
  <r>
    <x v="31"/>
    <s v="RWA"/>
    <x v="9"/>
    <x v="626"/>
    <x v="278"/>
    <x v="599"/>
    <x v="598"/>
    <x v="629"/>
    <x v="537"/>
    <x v="596"/>
  </r>
  <r>
    <x v="31"/>
    <s v="RWA"/>
    <x v="10"/>
    <x v="627"/>
    <x v="394"/>
    <x v="600"/>
    <x v="599"/>
    <x v="630"/>
    <x v="538"/>
    <x v="597"/>
  </r>
  <r>
    <x v="31"/>
    <s v="RWA"/>
    <x v="11"/>
    <x v="628"/>
    <x v="98"/>
    <x v="601"/>
    <x v="600"/>
    <x v="631"/>
    <x v="539"/>
    <x v="598"/>
  </r>
  <r>
    <x v="31"/>
    <s v="RWA"/>
    <x v="12"/>
    <x v="629"/>
    <x v="97"/>
    <x v="602"/>
    <x v="601"/>
    <x v="632"/>
    <x v="540"/>
    <x v="599"/>
  </r>
  <r>
    <x v="31"/>
    <s v="RWA"/>
    <x v="13"/>
    <x v="630"/>
    <x v="317"/>
    <x v="603"/>
    <x v="602"/>
    <x v="633"/>
    <x v="541"/>
    <x v="600"/>
  </r>
  <r>
    <x v="31"/>
    <s v="RWA"/>
    <x v="14"/>
    <x v="631"/>
    <x v="395"/>
    <x v="604"/>
    <x v="603"/>
    <x v="634"/>
    <x v="542"/>
    <x v="601"/>
  </r>
  <r>
    <x v="31"/>
    <s v="RWA"/>
    <x v="15"/>
    <x v="632"/>
    <x v="388"/>
    <x v="605"/>
    <x v="604"/>
    <x v="635"/>
    <x v="543"/>
    <x v="602"/>
  </r>
  <r>
    <x v="31"/>
    <s v="RWA"/>
    <x v="16"/>
    <x v="633"/>
    <x v="324"/>
    <x v="606"/>
    <x v="605"/>
    <x v="636"/>
    <x v="544"/>
    <x v="603"/>
  </r>
  <r>
    <x v="31"/>
    <s v="RWA"/>
    <x v="17"/>
    <x v="634"/>
    <x v="122"/>
    <x v="607"/>
    <x v="606"/>
    <x v="637"/>
    <x v="17"/>
    <x v="604"/>
  </r>
  <r>
    <x v="31"/>
    <s v="RWA"/>
    <x v="18"/>
    <x v="635"/>
    <x v="387"/>
    <x v="608"/>
    <x v="607"/>
    <x v="638"/>
    <x v="17"/>
    <x v="605"/>
  </r>
  <r>
    <x v="31"/>
    <s v="RWA"/>
    <x v="19"/>
    <x v="636"/>
    <x v="17"/>
    <x v="19"/>
    <x v="19"/>
    <x v="639"/>
    <x v="17"/>
    <x v="606"/>
  </r>
  <r>
    <x v="32"/>
    <s v="STP"/>
    <x v="0"/>
    <x v="637"/>
    <x v="396"/>
    <x v="609"/>
    <x v="608"/>
    <x v="640"/>
    <x v="545"/>
    <x v="260"/>
  </r>
  <r>
    <x v="32"/>
    <s v="STP"/>
    <x v="1"/>
    <x v="638"/>
    <x v="397"/>
    <x v="610"/>
    <x v="609"/>
    <x v="641"/>
    <x v="546"/>
    <x v="260"/>
  </r>
  <r>
    <x v="32"/>
    <s v="STP"/>
    <x v="2"/>
    <x v="639"/>
    <x v="398"/>
    <x v="611"/>
    <x v="610"/>
    <x v="642"/>
    <x v="547"/>
    <x v="260"/>
  </r>
  <r>
    <x v="32"/>
    <s v="STP"/>
    <x v="3"/>
    <x v="640"/>
    <x v="252"/>
    <x v="612"/>
    <x v="611"/>
    <x v="643"/>
    <x v="548"/>
    <x v="260"/>
  </r>
  <r>
    <x v="32"/>
    <s v="STP"/>
    <x v="4"/>
    <x v="641"/>
    <x v="305"/>
    <x v="613"/>
    <x v="612"/>
    <x v="644"/>
    <x v="549"/>
    <x v="260"/>
  </r>
  <r>
    <x v="32"/>
    <s v="STP"/>
    <x v="5"/>
    <x v="642"/>
    <x v="29"/>
    <x v="614"/>
    <x v="613"/>
    <x v="645"/>
    <x v="550"/>
    <x v="260"/>
  </r>
  <r>
    <x v="32"/>
    <s v="STP"/>
    <x v="6"/>
    <x v="643"/>
    <x v="399"/>
    <x v="615"/>
    <x v="614"/>
    <x v="646"/>
    <x v="551"/>
    <x v="260"/>
  </r>
  <r>
    <x v="32"/>
    <s v="STP"/>
    <x v="7"/>
    <x v="644"/>
    <x v="400"/>
    <x v="616"/>
    <x v="615"/>
    <x v="647"/>
    <x v="552"/>
    <x v="260"/>
  </r>
  <r>
    <x v="32"/>
    <s v="STP"/>
    <x v="8"/>
    <x v="645"/>
    <x v="401"/>
    <x v="617"/>
    <x v="616"/>
    <x v="648"/>
    <x v="553"/>
    <x v="260"/>
  </r>
  <r>
    <x v="32"/>
    <s v="STP"/>
    <x v="9"/>
    <x v="646"/>
    <x v="402"/>
    <x v="618"/>
    <x v="617"/>
    <x v="649"/>
    <x v="554"/>
    <x v="260"/>
  </r>
  <r>
    <x v="32"/>
    <s v="STP"/>
    <x v="10"/>
    <x v="647"/>
    <x v="403"/>
    <x v="619"/>
    <x v="618"/>
    <x v="650"/>
    <x v="555"/>
    <x v="260"/>
  </r>
  <r>
    <x v="32"/>
    <s v="STP"/>
    <x v="11"/>
    <x v="648"/>
    <x v="404"/>
    <x v="620"/>
    <x v="619"/>
    <x v="651"/>
    <x v="556"/>
    <x v="260"/>
  </r>
  <r>
    <x v="32"/>
    <s v="STP"/>
    <x v="12"/>
    <x v="649"/>
    <x v="405"/>
    <x v="621"/>
    <x v="620"/>
    <x v="652"/>
    <x v="557"/>
    <x v="260"/>
  </r>
  <r>
    <x v="32"/>
    <s v="STP"/>
    <x v="13"/>
    <x v="650"/>
    <x v="404"/>
    <x v="622"/>
    <x v="621"/>
    <x v="653"/>
    <x v="558"/>
    <x v="260"/>
  </r>
  <r>
    <x v="32"/>
    <s v="STP"/>
    <x v="14"/>
    <x v="651"/>
    <x v="406"/>
    <x v="623"/>
    <x v="622"/>
    <x v="654"/>
    <x v="559"/>
    <x v="260"/>
  </r>
  <r>
    <x v="32"/>
    <s v="STP"/>
    <x v="15"/>
    <x v="652"/>
    <x v="331"/>
    <x v="624"/>
    <x v="623"/>
    <x v="655"/>
    <x v="560"/>
    <x v="260"/>
  </r>
  <r>
    <x v="32"/>
    <s v="STP"/>
    <x v="16"/>
    <x v="653"/>
    <x v="309"/>
    <x v="625"/>
    <x v="624"/>
    <x v="656"/>
    <x v="561"/>
    <x v="260"/>
  </r>
  <r>
    <x v="32"/>
    <s v="STP"/>
    <x v="17"/>
    <x v="654"/>
    <x v="302"/>
    <x v="626"/>
    <x v="625"/>
    <x v="657"/>
    <x v="17"/>
    <x v="260"/>
  </r>
  <r>
    <x v="32"/>
    <s v="STP"/>
    <x v="18"/>
    <x v="655"/>
    <x v="308"/>
    <x v="627"/>
    <x v="626"/>
    <x v="658"/>
    <x v="17"/>
    <x v="260"/>
  </r>
  <r>
    <x v="32"/>
    <s v="STP"/>
    <x v="19"/>
    <x v="656"/>
    <x v="17"/>
    <x v="19"/>
    <x v="19"/>
    <x v="659"/>
    <x v="17"/>
    <x v="260"/>
  </r>
  <r>
    <x v="33"/>
    <s v="SEN"/>
    <x v="0"/>
    <x v="657"/>
    <x v="407"/>
    <x v="628"/>
    <x v="627"/>
    <x v="660"/>
    <x v="562"/>
    <x v="607"/>
  </r>
  <r>
    <x v="33"/>
    <s v="SEN"/>
    <x v="1"/>
    <x v="658"/>
    <x v="408"/>
    <x v="629"/>
    <x v="628"/>
    <x v="661"/>
    <x v="563"/>
    <x v="608"/>
  </r>
  <r>
    <x v="33"/>
    <s v="SEN"/>
    <x v="2"/>
    <x v="659"/>
    <x v="409"/>
    <x v="630"/>
    <x v="629"/>
    <x v="662"/>
    <x v="564"/>
    <x v="609"/>
  </r>
  <r>
    <x v="33"/>
    <s v="SEN"/>
    <x v="3"/>
    <x v="660"/>
    <x v="262"/>
    <x v="631"/>
    <x v="630"/>
    <x v="663"/>
    <x v="565"/>
    <x v="610"/>
  </r>
  <r>
    <x v="33"/>
    <s v="SEN"/>
    <x v="4"/>
    <x v="661"/>
    <x v="410"/>
    <x v="632"/>
    <x v="631"/>
    <x v="664"/>
    <x v="566"/>
    <x v="611"/>
  </r>
  <r>
    <x v="33"/>
    <s v="SEN"/>
    <x v="5"/>
    <x v="662"/>
    <x v="411"/>
    <x v="633"/>
    <x v="632"/>
    <x v="665"/>
    <x v="567"/>
    <x v="612"/>
  </r>
  <r>
    <x v="33"/>
    <s v="SEN"/>
    <x v="6"/>
    <x v="663"/>
    <x v="412"/>
    <x v="634"/>
    <x v="633"/>
    <x v="666"/>
    <x v="568"/>
    <x v="613"/>
  </r>
  <r>
    <x v="33"/>
    <s v="SEN"/>
    <x v="7"/>
    <x v="664"/>
    <x v="249"/>
    <x v="635"/>
    <x v="634"/>
    <x v="667"/>
    <x v="569"/>
    <x v="614"/>
  </r>
  <r>
    <x v="33"/>
    <s v="SEN"/>
    <x v="8"/>
    <x v="665"/>
    <x v="413"/>
    <x v="636"/>
    <x v="635"/>
    <x v="668"/>
    <x v="570"/>
    <x v="615"/>
  </r>
  <r>
    <x v="33"/>
    <s v="SEN"/>
    <x v="9"/>
    <x v="666"/>
    <x v="414"/>
    <x v="637"/>
    <x v="636"/>
    <x v="669"/>
    <x v="571"/>
    <x v="616"/>
  </r>
  <r>
    <x v="33"/>
    <s v="SEN"/>
    <x v="10"/>
    <x v="667"/>
    <x v="308"/>
    <x v="638"/>
    <x v="637"/>
    <x v="670"/>
    <x v="572"/>
    <x v="617"/>
  </r>
  <r>
    <x v="33"/>
    <s v="SEN"/>
    <x v="11"/>
    <x v="668"/>
    <x v="333"/>
    <x v="639"/>
    <x v="638"/>
    <x v="671"/>
    <x v="573"/>
    <x v="618"/>
  </r>
  <r>
    <x v="33"/>
    <s v="SEN"/>
    <x v="12"/>
    <x v="669"/>
    <x v="415"/>
    <x v="640"/>
    <x v="639"/>
    <x v="672"/>
    <x v="574"/>
    <x v="619"/>
  </r>
  <r>
    <x v="33"/>
    <s v="SEN"/>
    <x v="13"/>
    <x v="670"/>
    <x v="416"/>
    <x v="641"/>
    <x v="640"/>
    <x v="673"/>
    <x v="575"/>
    <x v="620"/>
  </r>
  <r>
    <x v="33"/>
    <s v="SEN"/>
    <x v="14"/>
    <x v="671"/>
    <x v="417"/>
    <x v="642"/>
    <x v="641"/>
    <x v="674"/>
    <x v="576"/>
    <x v="621"/>
  </r>
  <r>
    <x v="33"/>
    <s v="SEN"/>
    <x v="15"/>
    <x v="672"/>
    <x v="418"/>
    <x v="643"/>
    <x v="642"/>
    <x v="675"/>
    <x v="577"/>
    <x v="622"/>
  </r>
  <r>
    <x v="33"/>
    <s v="SEN"/>
    <x v="16"/>
    <x v="673"/>
    <x v="419"/>
    <x v="644"/>
    <x v="643"/>
    <x v="676"/>
    <x v="578"/>
    <x v="623"/>
  </r>
  <r>
    <x v="33"/>
    <s v="SEN"/>
    <x v="17"/>
    <x v="674"/>
    <x v="420"/>
    <x v="645"/>
    <x v="644"/>
    <x v="677"/>
    <x v="17"/>
    <x v="624"/>
  </r>
  <r>
    <x v="33"/>
    <s v="SEN"/>
    <x v="18"/>
    <x v="675"/>
    <x v="17"/>
    <x v="646"/>
    <x v="645"/>
    <x v="678"/>
    <x v="17"/>
    <x v="625"/>
  </r>
  <r>
    <x v="33"/>
    <s v="SEN"/>
    <x v="19"/>
    <x v="676"/>
    <x v="17"/>
    <x v="19"/>
    <x v="19"/>
    <x v="679"/>
    <x v="17"/>
    <x v="626"/>
  </r>
  <r>
    <x v="34"/>
    <s v="SYC"/>
    <x v="0"/>
    <x v="677"/>
    <x v="421"/>
    <x v="647"/>
    <x v="646"/>
    <x v="680"/>
    <x v="579"/>
    <x v="627"/>
  </r>
  <r>
    <x v="34"/>
    <s v="SYC"/>
    <x v="1"/>
    <x v="678"/>
    <x v="422"/>
    <x v="648"/>
    <x v="647"/>
    <x v="681"/>
    <x v="580"/>
    <x v="628"/>
  </r>
  <r>
    <x v="34"/>
    <s v="SYC"/>
    <x v="2"/>
    <x v="679"/>
    <x v="422"/>
    <x v="649"/>
    <x v="648"/>
    <x v="682"/>
    <x v="581"/>
    <x v="629"/>
  </r>
  <r>
    <x v="34"/>
    <s v="SYC"/>
    <x v="3"/>
    <x v="680"/>
    <x v="421"/>
    <x v="650"/>
    <x v="649"/>
    <x v="683"/>
    <x v="582"/>
    <x v="630"/>
  </r>
  <r>
    <x v="34"/>
    <s v="SYC"/>
    <x v="4"/>
    <x v="681"/>
    <x v="422"/>
    <x v="651"/>
    <x v="650"/>
    <x v="684"/>
    <x v="583"/>
    <x v="631"/>
  </r>
  <r>
    <x v="34"/>
    <s v="SYC"/>
    <x v="5"/>
    <x v="682"/>
    <x v="423"/>
    <x v="652"/>
    <x v="651"/>
    <x v="685"/>
    <x v="584"/>
    <x v="632"/>
  </r>
  <r>
    <x v="34"/>
    <s v="SYC"/>
    <x v="6"/>
    <x v="683"/>
    <x v="424"/>
    <x v="653"/>
    <x v="652"/>
    <x v="686"/>
    <x v="585"/>
    <x v="633"/>
  </r>
  <r>
    <x v="34"/>
    <s v="SYC"/>
    <x v="7"/>
    <x v="684"/>
    <x v="423"/>
    <x v="654"/>
    <x v="653"/>
    <x v="687"/>
    <x v="586"/>
    <x v="634"/>
  </r>
  <r>
    <x v="34"/>
    <s v="SYC"/>
    <x v="8"/>
    <x v="685"/>
    <x v="423"/>
    <x v="655"/>
    <x v="654"/>
    <x v="688"/>
    <x v="587"/>
    <x v="635"/>
  </r>
  <r>
    <x v="34"/>
    <s v="SYC"/>
    <x v="9"/>
    <x v="686"/>
    <x v="425"/>
    <x v="656"/>
    <x v="655"/>
    <x v="689"/>
    <x v="588"/>
    <x v="636"/>
  </r>
  <r>
    <x v="34"/>
    <s v="SYC"/>
    <x v="10"/>
    <x v="687"/>
    <x v="426"/>
    <x v="657"/>
    <x v="656"/>
    <x v="690"/>
    <x v="589"/>
    <x v="637"/>
  </r>
  <r>
    <x v="34"/>
    <s v="SYC"/>
    <x v="11"/>
    <x v="688"/>
    <x v="426"/>
    <x v="658"/>
    <x v="657"/>
    <x v="691"/>
    <x v="590"/>
    <x v="638"/>
  </r>
  <r>
    <x v="34"/>
    <s v="SYC"/>
    <x v="12"/>
    <x v="689"/>
    <x v="427"/>
    <x v="659"/>
    <x v="658"/>
    <x v="692"/>
    <x v="591"/>
    <x v="639"/>
  </r>
  <r>
    <x v="34"/>
    <s v="SYC"/>
    <x v="13"/>
    <x v="690"/>
    <x v="427"/>
    <x v="660"/>
    <x v="659"/>
    <x v="693"/>
    <x v="592"/>
    <x v="640"/>
  </r>
  <r>
    <x v="34"/>
    <s v="SYC"/>
    <x v="14"/>
    <x v="691"/>
    <x v="427"/>
    <x v="661"/>
    <x v="660"/>
    <x v="694"/>
    <x v="593"/>
    <x v="641"/>
  </r>
  <r>
    <x v="34"/>
    <s v="SYC"/>
    <x v="15"/>
    <x v="692"/>
    <x v="427"/>
    <x v="662"/>
    <x v="661"/>
    <x v="695"/>
    <x v="594"/>
    <x v="642"/>
  </r>
  <r>
    <x v="34"/>
    <s v="SYC"/>
    <x v="16"/>
    <x v="693"/>
    <x v="428"/>
    <x v="663"/>
    <x v="662"/>
    <x v="696"/>
    <x v="595"/>
    <x v="643"/>
  </r>
  <r>
    <x v="34"/>
    <s v="SYC"/>
    <x v="17"/>
    <x v="637"/>
    <x v="429"/>
    <x v="664"/>
    <x v="663"/>
    <x v="697"/>
    <x v="17"/>
    <x v="644"/>
  </r>
  <r>
    <x v="34"/>
    <s v="SYC"/>
    <x v="18"/>
    <x v="694"/>
    <x v="430"/>
    <x v="665"/>
    <x v="664"/>
    <x v="698"/>
    <x v="17"/>
    <x v="645"/>
  </r>
  <r>
    <x v="34"/>
    <s v="SYC"/>
    <x v="19"/>
    <x v="695"/>
    <x v="17"/>
    <x v="19"/>
    <x v="19"/>
    <x v="699"/>
    <x v="17"/>
    <x v="646"/>
  </r>
  <r>
    <x v="35"/>
    <s v="SLE"/>
    <x v="0"/>
    <x v="696"/>
    <x v="431"/>
    <x v="666"/>
    <x v="665"/>
    <x v="700"/>
    <x v="596"/>
    <x v="647"/>
  </r>
  <r>
    <x v="35"/>
    <s v="SLE"/>
    <x v="1"/>
    <x v="697"/>
    <x v="364"/>
    <x v="667"/>
    <x v="666"/>
    <x v="701"/>
    <x v="597"/>
    <x v="648"/>
  </r>
  <r>
    <x v="35"/>
    <s v="SLE"/>
    <x v="2"/>
    <x v="698"/>
    <x v="432"/>
    <x v="668"/>
    <x v="667"/>
    <x v="702"/>
    <x v="598"/>
    <x v="649"/>
  </r>
  <r>
    <x v="35"/>
    <s v="SLE"/>
    <x v="3"/>
    <x v="699"/>
    <x v="98"/>
    <x v="669"/>
    <x v="668"/>
    <x v="703"/>
    <x v="599"/>
    <x v="650"/>
  </r>
  <r>
    <x v="35"/>
    <s v="SLE"/>
    <x v="4"/>
    <x v="700"/>
    <x v="385"/>
    <x v="670"/>
    <x v="669"/>
    <x v="704"/>
    <x v="600"/>
    <x v="651"/>
  </r>
  <r>
    <x v="35"/>
    <s v="SLE"/>
    <x v="5"/>
    <x v="701"/>
    <x v="365"/>
    <x v="671"/>
    <x v="670"/>
    <x v="705"/>
    <x v="601"/>
    <x v="652"/>
  </r>
  <r>
    <x v="35"/>
    <s v="SLE"/>
    <x v="6"/>
    <x v="702"/>
    <x v="313"/>
    <x v="672"/>
    <x v="671"/>
    <x v="706"/>
    <x v="602"/>
    <x v="653"/>
  </r>
  <r>
    <x v="35"/>
    <s v="SLE"/>
    <x v="7"/>
    <x v="703"/>
    <x v="433"/>
    <x v="673"/>
    <x v="672"/>
    <x v="707"/>
    <x v="603"/>
    <x v="654"/>
  </r>
  <r>
    <x v="35"/>
    <s v="SLE"/>
    <x v="8"/>
    <x v="704"/>
    <x v="179"/>
    <x v="674"/>
    <x v="673"/>
    <x v="708"/>
    <x v="604"/>
    <x v="655"/>
  </r>
  <r>
    <x v="35"/>
    <s v="SLE"/>
    <x v="9"/>
    <x v="705"/>
    <x v="60"/>
    <x v="675"/>
    <x v="674"/>
    <x v="709"/>
    <x v="605"/>
    <x v="656"/>
  </r>
  <r>
    <x v="35"/>
    <s v="SLE"/>
    <x v="10"/>
    <x v="706"/>
    <x v="434"/>
    <x v="676"/>
    <x v="675"/>
    <x v="710"/>
    <x v="606"/>
    <x v="657"/>
  </r>
  <r>
    <x v="35"/>
    <s v="SLE"/>
    <x v="11"/>
    <x v="707"/>
    <x v="291"/>
    <x v="677"/>
    <x v="676"/>
    <x v="711"/>
    <x v="607"/>
    <x v="658"/>
  </r>
  <r>
    <x v="35"/>
    <s v="SLE"/>
    <x v="12"/>
    <x v="708"/>
    <x v="435"/>
    <x v="678"/>
    <x v="677"/>
    <x v="712"/>
    <x v="608"/>
    <x v="659"/>
  </r>
  <r>
    <x v="35"/>
    <s v="SLE"/>
    <x v="13"/>
    <x v="709"/>
    <x v="60"/>
    <x v="679"/>
    <x v="678"/>
    <x v="713"/>
    <x v="609"/>
    <x v="660"/>
  </r>
  <r>
    <x v="35"/>
    <s v="SLE"/>
    <x v="14"/>
    <x v="710"/>
    <x v="436"/>
    <x v="680"/>
    <x v="679"/>
    <x v="714"/>
    <x v="610"/>
    <x v="661"/>
  </r>
  <r>
    <x v="35"/>
    <s v="SLE"/>
    <x v="15"/>
    <x v="711"/>
    <x v="174"/>
    <x v="681"/>
    <x v="680"/>
    <x v="715"/>
    <x v="611"/>
    <x v="662"/>
  </r>
  <r>
    <x v="35"/>
    <s v="SLE"/>
    <x v="16"/>
    <x v="712"/>
    <x v="437"/>
    <x v="682"/>
    <x v="681"/>
    <x v="716"/>
    <x v="612"/>
    <x v="663"/>
  </r>
  <r>
    <x v="35"/>
    <s v="SLE"/>
    <x v="17"/>
    <x v="713"/>
    <x v="330"/>
    <x v="683"/>
    <x v="682"/>
    <x v="717"/>
    <x v="17"/>
    <x v="664"/>
  </r>
  <r>
    <x v="35"/>
    <s v="SLE"/>
    <x v="18"/>
    <x v="714"/>
    <x v="438"/>
    <x v="684"/>
    <x v="683"/>
    <x v="718"/>
    <x v="17"/>
    <x v="665"/>
  </r>
  <r>
    <x v="35"/>
    <s v="SLE"/>
    <x v="19"/>
    <x v="715"/>
    <x v="17"/>
    <x v="19"/>
    <x v="19"/>
    <x v="719"/>
    <x v="17"/>
    <x v="666"/>
  </r>
  <r>
    <x v="36"/>
    <s v="SOM"/>
    <x v="0"/>
    <x v="716"/>
    <x v="439"/>
    <x v="685"/>
    <x v="684"/>
    <x v="720"/>
    <x v="613"/>
    <x v="260"/>
  </r>
  <r>
    <x v="36"/>
    <s v="SOM"/>
    <x v="1"/>
    <x v="717"/>
    <x v="110"/>
    <x v="686"/>
    <x v="685"/>
    <x v="721"/>
    <x v="614"/>
    <x v="260"/>
  </r>
  <r>
    <x v="36"/>
    <s v="SOM"/>
    <x v="2"/>
    <x v="718"/>
    <x v="440"/>
    <x v="687"/>
    <x v="686"/>
    <x v="722"/>
    <x v="615"/>
    <x v="260"/>
  </r>
  <r>
    <x v="36"/>
    <s v="SOM"/>
    <x v="3"/>
    <x v="719"/>
    <x v="439"/>
    <x v="688"/>
    <x v="687"/>
    <x v="723"/>
    <x v="616"/>
    <x v="260"/>
  </r>
  <r>
    <x v="36"/>
    <s v="SOM"/>
    <x v="4"/>
    <x v="720"/>
    <x v="441"/>
    <x v="689"/>
    <x v="688"/>
    <x v="724"/>
    <x v="617"/>
    <x v="260"/>
  </r>
  <r>
    <x v="36"/>
    <s v="SOM"/>
    <x v="5"/>
    <x v="721"/>
    <x v="107"/>
    <x v="690"/>
    <x v="689"/>
    <x v="725"/>
    <x v="618"/>
    <x v="260"/>
  </r>
  <r>
    <x v="36"/>
    <s v="SOM"/>
    <x v="6"/>
    <x v="722"/>
    <x v="107"/>
    <x v="691"/>
    <x v="690"/>
    <x v="726"/>
    <x v="619"/>
    <x v="260"/>
  </r>
  <r>
    <x v="36"/>
    <s v="SOM"/>
    <x v="7"/>
    <x v="530"/>
    <x v="362"/>
    <x v="692"/>
    <x v="691"/>
    <x v="727"/>
    <x v="620"/>
    <x v="260"/>
  </r>
  <r>
    <x v="36"/>
    <s v="SOM"/>
    <x v="8"/>
    <x v="23"/>
    <x v="108"/>
    <x v="693"/>
    <x v="692"/>
    <x v="728"/>
    <x v="621"/>
    <x v="260"/>
  </r>
  <r>
    <x v="36"/>
    <s v="SOM"/>
    <x v="9"/>
    <x v="723"/>
    <x v="442"/>
    <x v="694"/>
    <x v="693"/>
    <x v="729"/>
    <x v="622"/>
    <x v="667"/>
  </r>
  <r>
    <x v="36"/>
    <s v="SOM"/>
    <x v="10"/>
    <x v="724"/>
    <x v="69"/>
    <x v="695"/>
    <x v="694"/>
    <x v="730"/>
    <x v="623"/>
    <x v="668"/>
  </r>
  <r>
    <x v="36"/>
    <s v="SOM"/>
    <x v="11"/>
    <x v="725"/>
    <x v="218"/>
    <x v="696"/>
    <x v="695"/>
    <x v="731"/>
    <x v="624"/>
    <x v="669"/>
  </r>
  <r>
    <x v="36"/>
    <s v="SOM"/>
    <x v="12"/>
    <x v="726"/>
    <x v="113"/>
    <x v="697"/>
    <x v="696"/>
    <x v="732"/>
    <x v="625"/>
    <x v="670"/>
  </r>
  <r>
    <x v="36"/>
    <s v="SOM"/>
    <x v="13"/>
    <x v="727"/>
    <x v="443"/>
    <x v="698"/>
    <x v="697"/>
    <x v="733"/>
    <x v="626"/>
    <x v="671"/>
  </r>
  <r>
    <x v="36"/>
    <s v="SOM"/>
    <x v="14"/>
    <x v="728"/>
    <x v="443"/>
    <x v="699"/>
    <x v="698"/>
    <x v="734"/>
    <x v="627"/>
    <x v="672"/>
  </r>
  <r>
    <x v="36"/>
    <s v="SOM"/>
    <x v="15"/>
    <x v="729"/>
    <x v="68"/>
    <x v="700"/>
    <x v="699"/>
    <x v="735"/>
    <x v="628"/>
    <x v="673"/>
  </r>
  <r>
    <x v="36"/>
    <s v="SOM"/>
    <x v="16"/>
    <x v="730"/>
    <x v="157"/>
    <x v="701"/>
    <x v="700"/>
    <x v="736"/>
    <x v="629"/>
    <x v="674"/>
  </r>
  <r>
    <x v="36"/>
    <s v="SOM"/>
    <x v="17"/>
    <x v="731"/>
    <x v="444"/>
    <x v="702"/>
    <x v="701"/>
    <x v="737"/>
    <x v="17"/>
    <x v="675"/>
  </r>
  <r>
    <x v="36"/>
    <s v="SOM"/>
    <x v="18"/>
    <x v="732"/>
    <x v="444"/>
    <x v="703"/>
    <x v="702"/>
    <x v="738"/>
    <x v="17"/>
    <x v="676"/>
  </r>
  <r>
    <x v="36"/>
    <s v="SOM"/>
    <x v="19"/>
    <x v="733"/>
    <x v="17"/>
    <x v="19"/>
    <x v="19"/>
    <x v="739"/>
    <x v="17"/>
    <x v="677"/>
  </r>
  <r>
    <x v="37"/>
    <s v="ZAF"/>
    <x v="0"/>
    <x v="734"/>
    <x v="445"/>
    <x v="704"/>
    <x v="703"/>
    <x v="740"/>
    <x v="630"/>
    <x v="678"/>
  </r>
  <r>
    <x v="37"/>
    <s v="ZAF"/>
    <x v="1"/>
    <x v="735"/>
    <x v="446"/>
    <x v="705"/>
    <x v="704"/>
    <x v="741"/>
    <x v="631"/>
    <x v="679"/>
  </r>
  <r>
    <x v="37"/>
    <s v="ZAF"/>
    <x v="2"/>
    <x v="736"/>
    <x v="447"/>
    <x v="706"/>
    <x v="705"/>
    <x v="742"/>
    <x v="632"/>
    <x v="680"/>
  </r>
  <r>
    <x v="37"/>
    <s v="ZAF"/>
    <x v="3"/>
    <x v="737"/>
    <x v="448"/>
    <x v="707"/>
    <x v="706"/>
    <x v="743"/>
    <x v="633"/>
    <x v="681"/>
  </r>
  <r>
    <x v="37"/>
    <s v="ZAF"/>
    <x v="4"/>
    <x v="738"/>
    <x v="446"/>
    <x v="708"/>
    <x v="707"/>
    <x v="744"/>
    <x v="634"/>
    <x v="682"/>
  </r>
  <r>
    <x v="37"/>
    <s v="ZAF"/>
    <x v="5"/>
    <x v="739"/>
    <x v="191"/>
    <x v="709"/>
    <x v="708"/>
    <x v="745"/>
    <x v="635"/>
    <x v="683"/>
  </r>
  <r>
    <x v="37"/>
    <s v="ZAF"/>
    <x v="6"/>
    <x v="740"/>
    <x v="359"/>
    <x v="710"/>
    <x v="709"/>
    <x v="746"/>
    <x v="636"/>
    <x v="684"/>
  </r>
  <r>
    <x v="37"/>
    <s v="ZAF"/>
    <x v="7"/>
    <x v="741"/>
    <x v="449"/>
    <x v="711"/>
    <x v="710"/>
    <x v="747"/>
    <x v="637"/>
    <x v="685"/>
  </r>
  <r>
    <x v="37"/>
    <s v="ZAF"/>
    <x v="8"/>
    <x v="742"/>
    <x v="450"/>
    <x v="712"/>
    <x v="711"/>
    <x v="748"/>
    <x v="638"/>
    <x v="686"/>
  </r>
  <r>
    <x v="37"/>
    <s v="ZAF"/>
    <x v="9"/>
    <x v="743"/>
    <x v="451"/>
    <x v="713"/>
    <x v="712"/>
    <x v="749"/>
    <x v="639"/>
    <x v="687"/>
  </r>
  <r>
    <x v="37"/>
    <s v="ZAF"/>
    <x v="10"/>
    <x v="744"/>
    <x v="452"/>
    <x v="714"/>
    <x v="713"/>
    <x v="750"/>
    <x v="640"/>
    <x v="688"/>
  </r>
  <r>
    <x v="37"/>
    <s v="ZAF"/>
    <x v="11"/>
    <x v="745"/>
    <x v="452"/>
    <x v="715"/>
    <x v="714"/>
    <x v="751"/>
    <x v="641"/>
    <x v="689"/>
  </r>
  <r>
    <x v="37"/>
    <s v="ZAF"/>
    <x v="12"/>
    <x v="746"/>
    <x v="451"/>
    <x v="716"/>
    <x v="715"/>
    <x v="752"/>
    <x v="642"/>
    <x v="690"/>
  </r>
  <r>
    <x v="37"/>
    <s v="ZAF"/>
    <x v="13"/>
    <x v="747"/>
    <x v="453"/>
    <x v="717"/>
    <x v="716"/>
    <x v="753"/>
    <x v="643"/>
    <x v="691"/>
  </r>
  <r>
    <x v="37"/>
    <s v="ZAF"/>
    <x v="14"/>
    <x v="748"/>
    <x v="454"/>
    <x v="718"/>
    <x v="717"/>
    <x v="754"/>
    <x v="644"/>
    <x v="692"/>
  </r>
  <r>
    <x v="37"/>
    <s v="ZAF"/>
    <x v="15"/>
    <x v="749"/>
    <x v="448"/>
    <x v="719"/>
    <x v="718"/>
    <x v="755"/>
    <x v="645"/>
    <x v="693"/>
  </r>
  <r>
    <x v="37"/>
    <s v="ZAF"/>
    <x v="16"/>
    <x v="750"/>
    <x v="455"/>
    <x v="720"/>
    <x v="719"/>
    <x v="756"/>
    <x v="646"/>
    <x v="694"/>
  </r>
  <r>
    <x v="37"/>
    <s v="ZAF"/>
    <x v="17"/>
    <x v="751"/>
    <x v="446"/>
    <x v="721"/>
    <x v="720"/>
    <x v="757"/>
    <x v="17"/>
    <x v="695"/>
  </r>
  <r>
    <x v="37"/>
    <s v="ZAF"/>
    <x v="18"/>
    <x v="752"/>
    <x v="17"/>
    <x v="722"/>
    <x v="721"/>
    <x v="758"/>
    <x v="17"/>
    <x v="696"/>
  </r>
  <r>
    <x v="37"/>
    <s v="ZAF"/>
    <x v="19"/>
    <x v="753"/>
    <x v="17"/>
    <x v="19"/>
    <x v="19"/>
    <x v="759"/>
    <x v="17"/>
    <x v="697"/>
  </r>
  <r>
    <x v="38"/>
    <s v="SSD"/>
    <x v="0"/>
    <x v="754"/>
    <x v="17"/>
    <x v="19"/>
    <x v="19"/>
    <x v="760"/>
    <x v="647"/>
    <x v="260"/>
  </r>
  <r>
    <x v="38"/>
    <s v="SSD"/>
    <x v="1"/>
    <x v="755"/>
    <x v="17"/>
    <x v="19"/>
    <x v="19"/>
    <x v="760"/>
    <x v="648"/>
    <x v="260"/>
  </r>
  <r>
    <x v="38"/>
    <s v="SSD"/>
    <x v="2"/>
    <x v="756"/>
    <x v="17"/>
    <x v="19"/>
    <x v="19"/>
    <x v="760"/>
    <x v="649"/>
    <x v="260"/>
  </r>
  <r>
    <x v="38"/>
    <s v="SSD"/>
    <x v="3"/>
    <x v="757"/>
    <x v="17"/>
    <x v="19"/>
    <x v="19"/>
    <x v="760"/>
    <x v="650"/>
    <x v="260"/>
  </r>
  <r>
    <x v="38"/>
    <s v="SSD"/>
    <x v="4"/>
    <x v="758"/>
    <x v="17"/>
    <x v="19"/>
    <x v="19"/>
    <x v="761"/>
    <x v="651"/>
    <x v="698"/>
  </r>
  <r>
    <x v="38"/>
    <s v="SSD"/>
    <x v="5"/>
    <x v="759"/>
    <x v="17"/>
    <x v="19"/>
    <x v="19"/>
    <x v="762"/>
    <x v="652"/>
    <x v="699"/>
  </r>
  <r>
    <x v="38"/>
    <s v="SSD"/>
    <x v="6"/>
    <x v="760"/>
    <x v="17"/>
    <x v="19"/>
    <x v="19"/>
    <x v="763"/>
    <x v="653"/>
    <x v="700"/>
  </r>
  <r>
    <x v="38"/>
    <s v="SSD"/>
    <x v="7"/>
    <x v="761"/>
    <x v="17"/>
    <x v="723"/>
    <x v="19"/>
    <x v="764"/>
    <x v="654"/>
    <x v="701"/>
  </r>
  <r>
    <x v="38"/>
    <s v="SSD"/>
    <x v="8"/>
    <x v="762"/>
    <x v="456"/>
    <x v="724"/>
    <x v="722"/>
    <x v="765"/>
    <x v="655"/>
    <x v="702"/>
  </r>
  <r>
    <x v="38"/>
    <s v="SSD"/>
    <x v="9"/>
    <x v="763"/>
    <x v="457"/>
    <x v="725"/>
    <x v="723"/>
    <x v="766"/>
    <x v="656"/>
    <x v="703"/>
  </r>
  <r>
    <x v="38"/>
    <s v="SSD"/>
    <x v="10"/>
    <x v="764"/>
    <x v="458"/>
    <x v="726"/>
    <x v="724"/>
    <x v="767"/>
    <x v="657"/>
    <x v="704"/>
  </r>
  <r>
    <x v="38"/>
    <s v="SSD"/>
    <x v="11"/>
    <x v="765"/>
    <x v="459"/>
    <x v="727"/>
    <x v="725"/>
    <x v="768"/>
    <x v="658"/>
    <x v="705"/>
  </r>
  <r>
    <x v="38"/>
    <s v="SSD"/>
    <x v="12"/>
    <x v="766"/>
    <x v="460"/>
    <x v="728"/>
    <x v="726"/>
    <x v="760"/>
    <x v="659"/>
    <x v="260"/>
  </r>
  <r>
    <x v="38"/>
    <s v="SSD"/>
    <x v="13"/>
    <x v="767"/>
    <x v="340"/>
    <x v="729"/>
    <x v="727"/>
    <x v="760"/>
    <x v="660"/>
    <x v="260"/>
  </r>
  <r>
    <x v="38"/>
    <s v="SSD"/>
    <x v="14"/>
    <x v="768"/>
    <x v="461"/>
    <x v="730"/>
    <x v="728"/>
    <x v="760"/>
    <x v="661"/>
    <x v="260"/>
  </r>
  <r>
    <x v="38"/>
    <s v="SSD"/>
    <x v="15"/>
    <x v="769"/>
    <x v="462"/>
    <x v="731"/>
    <x v="729"/>
    <x v="760"/>
    <x v="662"/>
    <x v="260"/>
  </r>
  <r>
    <x v="38"/>
    <s v="SSD"/>
    <x v="16"/>
    <x v="770"/>
    <x v="463"/>
    <x v="732"/>
    <x v="730"/>
    <x v="760"/>
    <x v="663"/>
    <x v="260"/>
  </r>
  <r>
    <x v="38"/>
    <s v="SSD"/>
    <x v="17"/>
    <x v="771"/>
    <x v="464"/>
    <x v="733"/>
    <x v="731"/>
    <x v="760"/>
    <x v="17"/>
    <x v="260"/>
  </r>
  <r>
    <x v="38"/>
    <s v="SSD"/>
    <x v="18"/>
    <x v="772"/>
    <x v="17"/>
    <x v="734"/>
    <x v="732"/>
    <x v="760"/>
    <x v="17"/>
    <x v="260"/>
  </r>
  <r>
    <x v="38"/>
    <s v="SSD"/>
    <x v="19"/>
    <x v="773"/>
    <x v="17"/>
    <x v="19"/>
    <x v="19"/>
    <x v="760"/>
    <x v="17"/>
    <x v="260"/>
  </r>
  <r>
    <x v="39"/>
    <s v="SDN"/>
    <x v="0"/>
    <x v="774"/>
    <x v="174"/>
    <x v="735"/>
    <x v="733"/>
    <x v="769"/>
    <x v="664"/>
    <x v="706"/>
  </r>
  <r>
    <x v="39"/>
    <s v="SDN"/>
    <x v="1"/>
    <x v="775"/>
    <x v="465"/>
    <x v="736"/>
    <x v="734"/>
    <x v="770"/>
    <x v="665"/>
    <x v="707"/>
  </r>
  <r>
    <x v="39"/>
    <s v="SDN"/>
    <x v="2"/>
    <x v="776"/>
    <x v="295"/>
    <x v="737"/>
    <x v="735"/>
    <x v="771"/>
    <x v="666"/>
    <x v="708"/>
  </r>
  <r>
    <x v="39"/>
    <s v="SDN"/>
    <x v="3"/>
    <x v="777"/>
    <x v="466"/>
    <x v="738"/>
    <x v="736"/>
    <x v="772"/>
    <x v="667"/>
    <x v="709"/>
  </r>
  <r>
    <x v="39"/>
    <s v="SDN"/>
    <x v="4"/>
    <x v="778"/>
    <x v="131"/>
    <x v="739"/>
    <x v="737"/>
    <x v="773"/>
    <x v="668"/>
    <x v="710"/>
  </r>
  <r>
    <x v="39"/>
    <s v="SDN"/>
    <x v="5"/>
    <x v="779"/>
    <x v="162"/>
    <x v="740"/>
    <x v="738"/>
    <x v="774"/>
    <x v="669"/>
    <x v="711"/>
  </r>
  <r>
    <x v="39"/>
    <s v="SDN"/>
    <x v="6"/>
    <x v="780"/>
    <x v="467"/>
    <x v="741"/>
    <x v="739"/>
    <x v="775"/>
    <x v="670"/>
    <x v="712"/>
  </r>
  <r>
    <x v="39"/>
    <s v="SDN"/>
    <x v="7"/>
    <x v="781"/>
    <x v="213"/>
    <x v="742"/>
    <x v="740"/>
    <x v="776"/>
    <x v="671"/>
    <x v="713"/>
  </r>
  <r>
    <x v="39"/>
    <s v="SDN"/>
    <x v="8"/>
    <x v="782"/>
    <x v="213"/>
    <x v="743"/>
    <x v="741"/>
    <x v="777"/>
    <x v="672"/>
    <x v="714"/>
  </r>
  <r>
    <x v="39"/>
    <s v="SDN"/>
    <x v="9"/>
    <x v="783"/>
    <x v="167"/>
    <x v="744"/>
    <x v="742"/>
    <x v="778"/>
    <x v="673"/>
    <x v="715"/>
  </r>
  <r>
    <x v="39"/>
    <s v="SDN"/>
    <x v="10"/>
    <x v="784"/>
    <x v="213"/>
    <x v="745"/>
    <x v="743"/>
    <x v="779"/>
    <x v="674"/>
    <x v="716"/>
  </r>
  <r>
    <x v="39"/>
    <s v="SDN"/>
    <x v="11"/>
    <x v="785"/>
    <x v="468"/>
    <x v="746"/>
    <x v="744"/>
    <x v="780"/>
    <x v="675"/>
    <x v="717"/>
  </r>
  <r>
    <x v="39"/>
    <s v="SDN"/>
    <x v="12"/>
    <x v="786"/>
    <x v="3"/>
    <x v="747"/>
    <x v="745"/>
    <x v="781"/>
    <x v="676"/>
    <x v="718"/>
  </r>
  <r>
    <x v="39"/>
    <s v="SDN"/>
    <x v="13"/>
    <x v="787"/>
    <x v="469"/>
    <x v="748"/>
    <x v="746"/>
    <x v="782"/>
    <x v="677"/>
    <x v="719"/>
  </r>
  <r>
    <x v="39"/>
    <s v="SDN"/>
    <x v="14"/>
    <x v="788"/>
    <x v="470"/>
    <x v="749"/>
    <x v="747"/>
    <x v="783"/>
    <x v="678"/>
    <x v="720"/>
  </r>
  <r>
    <x v="39"/>
    <s v="SDN"/>
    <x v="15"/>
    <x v="789"/>
    <x v="469"/>
    <x v="750"/>
    <x v="748"/>
    <x v="784"/>
    <x v="679"/>
    <x v="721"/>
  </r>
  <r>
    <x v="39"/>
    <s v="SDN"/>
    <x v="16"/>
    <x v="790"/>
    <x v="2"/>
    <x v="751"/>
    <x v="749"/>
    <x v="785"/>
    <x v="680"/>
    <x v="722"/>
  </r>
  <r>
    <x v="39"/>
    <s v="SDN"/>
    <x v="17"/>
    <x v="791"/>
    <x v="471"/>
    <x v="752"/>
    <x v="750"/>
    <x v="786"/>
    <x v="17"/>
    <x v="723"/>
  </r>
  <r>
    <x v="39"/>
    <s v="SDN"/>
    <x v="18"/>
    <x v="792"/>
    <x v="17"/>
    <x v="753"/>
    <x v="751"/>
    <x v="787"/>
    <x v="17"/>
    <x v="724"/>
  </r>
  <r>
    <x v="39"/>
    <s v="SDN"/>
    <x v="19"/>
    <x v="793"/>
    <x v="17"/>
    <x v="19"/>
    <x v="19"/>
    <x v="788"/>
    <x v="17"/>
    <x v="725"/>
  </r>
  <r>
    <x v="40"/>
    <s v="TZA"/>
    <x v="0"/>
    <x v="794"/>
    <x v="74"/>
    <x v="754"/>
    <x v="752"/>
    <x v="789"/>
    <x v="681"/>
    <x v="726"/>
  </r>
  <r>
    <x v="40"/>
    <s v="TZA"/>
    <x v="1"/>
    <x v="795"/>
    <x v="238"/>
    <x v="755"/>
    <x v="753"/>
    <x v="790"/>
    <x v="682"/>
    <x v="727"/>
  </r>
  <r>
    <x v="40"/>
    <s v="TZA"/>
    <x v="2"/>
    <x v="796"/>
    <x v="472"/>
    <x v="756"/>
    <x v="754"/>
    <x v="791"/>
    <x v="683"/>
    <x v="728"/>
  </r>
  <r>
    <x v="40"/>
    <s v="TZA"/>
    <x v="3"/>
    <x v="797"/>
    <x v="104"/>
    <x v="757"/>
    <x v="755"/>
    <x v="792"/>
    <x v="684"/>
    <x v="729"/>
  </r>
  <r>
    <x v="40"/>
    <s v="TZA"/>
    <x v="4"/>
    <x v="798"/>
    <x v="238"/>
    <x v="758"/>
    <x v="756"/>
    <x v="793"/>
    <x v="685"/>
    <x v="730"/>
  </r>
  <r>
    <x v="40"/>
    <s v="TZA"/>
    <x v="5"/>
    <x v="799"/>
    <x v="105"/>
    <x v="759"/>
    <x v="757"/>
    <x v="794"/>
    <x v="686"/>
    <x v="731"/>
  </r>
  <r>
    <x v="40"/>
    <s v="TZA"/>
    <x v="6"/>
    <x v="800"/>
    <x v="473"/>
    <x v="760"/>
    <x v="758"/>
    <x v="795"/>
    <x v="687"/>
    <x v="732"/>
  </r>
  <r>
    <x v="40"/>
    <s v="TZA"/>
    <x v="7"/>
    <x v="801"/>
    <x v="389"/>
    <x v="761"/>
    <x v="759"/>
    <x v="796"/>
    <x v="688"/>
    <x v="733"/>
  </r>
  <r>
    <x v="40"/>
    <s v="TZA"/>
    <x v="8"/>
    <x v="802"/>
    <x v="227"/>
    <x v="762"/>
    <x v="760"/>
    <x v="797"/>
    <x v="689"/>
    <x v="734"/>
  </r>
  <r>
    <x v="40"/>
    <s v="TZA"/>
    <x v="9"/>
    <x v="803"/>
    <x v="317"/>
    <x v="763"/>
    <x v="761"/>
    <x v="798"/>
    <x v="690"/>
    <x v="735"/>
  </r>
  <r>
    <x v="40"/>
    <s v="TZA"/>
    <x v="10"/>
    <x v="804"/>
    <x v="321"/>
    <x v="764"/>
    <x v="762"/>
    <x v="799"/>
    <x v="691"/>
    <x v="736"/>
  </r>
  <r>
    <x v="40"/>
    <s v="TZA"/>
    <x v="11"/>
    <x v="805"/>
    <x v="395"/>
    <x v="765"/>
    <x v="763"/>
    <x v="800"/>
    <x v="692"/>
    <x v="737"/>
  </r>
  <r>
    <x v="40"/>
    <s v="TZA"/>
    <x v="12"/>
    <x v="806"/>
    <x v="324"/>
    <x v="766"/>
    <x v="764"/>
    <x v="801"/>
    <x v="693"/>
    <x v="738"/>
  </r>
  <r>
    <x v="40"/>
    <s v="TZA"/>
    <x v="13"/>
    <x v="807"/>
    <x v="47"/>
    <x v="767"/>
    <x v="765"/>
    <x v="802"/>
    <x v="694"/>
    <x v="739"/>
  </r>
  <r>
    <x v="40"/>
    <s v="TZA"/>
    <x v="14"/>
    <x v="808"/>
    <x v="234"/>
    <x v="768"/>
    <x v="766"/>
    <x v="803"/>
    <x v="695"/>
    <x v="740"/>
  </r>
  <r>
    <x v="40"/>
    <s v="TZA"/>
    <x v="15"/>
    <x v="809"/>
    <x v="267"/>
    <x v="769"/>
    <x v="767"/>
    <x v="804"/>
    <x v="696"/>
    <x v="741"/>
  </r>
  <r>
    <x v="40"/>
    <s v="TZA"/>
    <x v="16"/>
    <x v="810"/>
    <x v="99"/>
    <x v="770"/>
    <x v="768"/>
    <x v="805"/>
    <x v="697"/>
    <x v="742"/>
  </r>
  <r>
    <x v="40"/>
    <s v="TZA"/>
    <x v="17"/>
    <x v="811"/>
    <x v="474"/>
    <x v="771"/>
    <x v="769"/>
    <x v="806"/>
    <x v="17"/>
    <x v="743"/>
  </r>
  <r>
    <x v="40"/>
    <s v="TZA"/>
    <x v="18"/>
    <x v="812"/>
    <x v="17"/>
    <x v="772"/>
    <x v="770"/>
    <x v="807"/>
    <x v="17"/>
    <x v="744"/>
  </r>
  <r>
    <x v="40"/>
    <s v="TZA"/>
    <x v="19"/>
    <x v="813"/>
    <x v="17"/>
    <x v="19"/>
    <x v="19"/>
    <x v="808"/>
    <x v="17"/>
    <x v="745"/>
  </r>
  <r>
    <x v="41"/>
    <s v="TGO"/>
    <x v="0"/>
    <x v="814"/>
    <x v="124"/>
    <x v="773"/>
    <x v="771"/>
    <x v="809"/>
    <x v="698"/>
    <x v="746"/>
  </r>
  <r>
    <x v="41"/>
    <s v="TGO"/>
    <x v="1"/>
    <x v="815"/>
    <x v="329"/>
    <x v="774"/>
    <x v="772"/>
    <x v="810"/>
    <x v="699"/>
    <x v="747"/>
  </r>
  <r>
    <x v="41"/>
    <s v="TGO"/>
    <x v="2"/>
    <x v="816"/>
    <x v="231"/>
    <x v="775"/>
    <x v="773"/>
    <x v="811"/>
    <x v="700"/>
    <x v="748"/>
  </r>
  <r>
    <x v="41"/>
    <s v="TGO"/>
    <x v="3"/>
    <x v="817"/>
    <x v="387"/>
    <x v="776"/>
    <x v="774"/>
    <x v="812"/>
    <x v="701"/>
    <x v="749"/>
  </r>
  <r>
    <x v="41"/>
    <s v="TGO"/>
    <x v="4"/>
    <x v="818"/>
    <x v="475"/>
    <x v="777"/>
    <x v="775"/>
    <x v="813"/>
    <x v="702"/>
    <x v="750"/>
  </r>
  <r>
    <x v="41"/>
    <s v="TGO"/>
    <x v="5"/>
    <x v="819"/>
    <x v="476"/>
    <x v="778"/>
    <x v="776"/>
    <x v="814"/>
    <x v="703"/>
    <x v="751"/>
  </r>
  <r>
    <x v="41"/>
    <s v="TGO"/>
    <x v="6"/>
    <x v="820"/>
    <x v="276"/>
    <x v="779"/>
    <x v="777"/>
    <x v="815"/>
    <x v="704"/>
    <x v="752"/>
  </r>
  <r>
    <x v="41"/>
    <s v="TGO"/>
    <x v="7"/>
    <x v="821"/>
    <x v="477"/>
    <x v="780"/>
    <x v="778"/>
    <x v="816"/>
    <x v="705"/>
    <x v="753"/>
  </r>
  <r>
    <x v="41"/>
    <s v="TGO"/>
    <x v="8"/>
    <x v="822"/>
    <x v="62"/>
    <x v="781"/>
    <x v="779"/>
    <x v="817"/>
    <x v="706"/>
    <x v="754"/>
  </r>
  <r>
    <x v="41"/>
    <s v="TGO"/>
    <x v="9"/>
    <x v="823"/>
    <x v="272"/>
    <x v="782"/>
    <x v="780"/>
    <x v="818"/>
    <x v="707"/>
    <x v="755"/>
  </r>
  <r>
    <x v="41"/>
    <s v="TGO"/>
    <x v="10"/>
    <x v="824"/>
    <x v="54"/>
    <x v="783"/>
    <x v="781"/>
    <x v="819"/>
    <x v="708"/>
    <x v="756"/>
  </r>
  <r>
    <x v="41"/>
    <s v="TGO"/>
    <x v="11"/>
    <x v="825"/>
    <x v="433"/>
    <x v="784"/>
    <x v="782"/>
    <x v="820"/>
    <x v="709"/>
    <x v="757"/>
  </r>
  <r>
    <x v="41"/>
    <s v="TGO"/>
    <x v="12"/>
    <x v="826"/>
    <x v="123"/>
    <x v="785"/>
    <x v="783"/>
    <x v="821"/>
    <x v="710"/>
    <x v="758"/>
  </r>
  <r>
    <x v="41"/>
    <s v="TGO"/>
    <x v="13"/>
    <x v="827"/>
    <x v="478"/>
    <x v="786"/>
    <x v="784"/>
    <x v="822"/>
    <x v="711"/>
    <x v="759"/>
  </r>
  <r>
    <x v="41"/>
    <s v="TGO"/>
    <x v="14"/>
    <x v="601"/>
    <x v="479"/>
    <x v="787"/>
    <x v="785"/>
    <x v="823"/>
    <x v="712"/>
    <x v="760"/>
  </r>
  <r>
    <x v="41"/>
    <s v="TGO"/>
    <x v="15"/>
    <x v="828"/>
    <x v="100"/>
    <x v="788"/>
    <x v="786"/>
    <x v="824"/>
    <x v="713"/>
    <x v="761"/>
  </r>
  <r>
    <x v="41"/>
    <s v="TGO"/>
    <x v="16"/>
    <x v="829"/>
    <x v="272"/>
    <x v="789"/>
    <x v="787"/>
    <x v="825"/>
    <x v="714"/>
    <x v="762"/>
  </r>
  <r>
    <x v="41"/>
    <s v="TGO"/>
    <x v="17"/>
    <x v="830"/>
    <x v="437"/>
    <x v="790"/>
    <x v="788"/>
    <x v="826"/>
    <x v="17"/>
    <x v="763"/>
  </r>
  <r>
    <x v="41"/>
    <s v="TGO"/>
    <x v="18"/>
    <x v="831"/>
    <x v="17"/>
    <x v="791"/>
    <x v="789"/>
    <x v="827"/>
    <x v="17"/>
    <x v="764"/>
  </r>
  <r>
    <x v="41"/>
    <s v="TGO"/>
    <x v="19"/>
    <x v="832"/>
    <x v="17"/>
    <x v="19"/>
    <x v="19"/>
    <x v="828"/>
    <x v="17"/>
    <x v="765"/>
  </r>
  <r>
    <x v="42"/>
    <s v="UGA"/>
    <x v="0"/>
    <x v="833"/>
    <x v="67"/>
    <x v="792"/>
    <x v="790"/>
    <x v="829"/>
    <x v="715"/>
    <x v="766"/>
  </r>
  <r>
    <x v="42"/>
    <s v="UGA"/>
    <x v="1"/>
    <x v="834"/>
    <x v="218"/>
    <x v="793"/>
    <x v="791"/>
    <x v="830"/>
    <x v="716"/>
    <x v="767"/>
  </r>
  <r>
    <x v="42"/>
    <s v="UGA"/>
    <x v="2"/>
    <x v="835"/>
    <x v="219"/>
    <x v="794"/>
    <x v="792"/>
    <x v="831"/>
    <x v="717"/>
    <x v="768"/>
  </r>
  <r>
    <x v="42"/>
    <s v="UGA"/>
    <x v="3"/>
    <x v="836"/>
    <x v="216"/>
    <x v="795"/>
    <x v="793"/>
    <x v="832"/>
    <x v="718"/>
    <x v="769"/>
  </r>
  <r>
    <x v="42"/>
    <s v="UGA"/>
    <x v="4"/>
    <x v="837"/>
    <x v="216"/>
    <x v="796"/>
    <x v="794"/>
    <x v="833"/>
    <x v="719"/>
    <x v="770"/>
  </r>
  <r>
    <x v="42"/>
    <s v="UGA"/>
    <x v="5"/>
    <x v="838"/>
    <x v="480"/>
    <x v="797"/>
    <x v="795"/>
    <x v="834"/>
    <x v="720"/>
    <x v="771"/>
  </r>
  <r>
    <x v="42"/>
    <s v="UGA"/>
    <x v="6"/>
    <x v="839"/>
    <x v="107"/>
    <x v="798"/>
    <x v="796"/>
    <x v="835"/>
    <x v="721"/>
    <x v="772"/>
  </r>
  <r>
    <x v="42"/>
    <s v="UGA"/>
    <x v="7"/>
    <x v="840"/>
    <x v="110"/>
    <x v="799"/>
    <x v="797"/>
    <x v="836"/>
    <x v="722"/>
    <x v="773"/>
  </r>
  <r>
    <x v="42"/>
    <s v="UGA"/>
    <x v="8"/>
    <x v="841"/>
    <x v="441"/>
    <x v="800"/>
    <x v="798"/>
    <x v="837"/>
    <x v="723"/>
    <x v="774"/>
  </r>
  <r>
    <x v="42"/>
    <s v="UGA"/>
    <x v="9"/>
    <x v="842"/>
    <x v="111"/>
    <x v="801"/>
    <x v="799"/>
    <x v="838"/>
    <x v="724"/>
    <x v="775"/>
  </r>
  <r>
    <x v="42"/>
    <s v="UGA"/>
    <x v="10"/>
    <x v="843"/>
    <x v="220"/>
    <x v="802"/>
    <x v="800"/>
    <x v="839"/>
    <x v="725"/>
    <x v="776"/>
  </r>
  <r>
    <x v="42"/>
    <s v="UGA"/>
    <x v="11"/>
    <x v="844"/>
    <x v="72"/>
    <x v="803"/>
    <x v="801"/>
    <x v="840"/>
    <x v="726"/>
    <x v="777"/>
  </r>
  <r>
    <x v="42"/>
    <s v="UGA"/>
    <x v="12"/>
    <x v="845"/>
    <x v="116"/>
    <x v="804"/>
    <x v="802"/>
    <x v="841"/>
    <x v="727"/>
    <x v="778"/>
  </r>
  <r>
    <x v="42"/>
    <s v="UGA"/>
    <x v="13"/>
    <x v="846"/>
    <x v="74"/>
    <x v="805"/>
    <x v="803"/>
    <x v="842"/>
    <x v="728"/>
    <x v="779"/>
  </r>
  <r>
    <x v="42"/>
    <s v="UGA"/>
    <x v="14"/>
    <x v="847"/>
    <x v="391"/>
    <x v="806"/>
    <x v="804"/>
    <x v="843"/>
    <x v="729"/>
    <x v="780"/>
  </r>
  <r>
    <x v="42"/>
    <s v="UGA"/>
    <x v="15"/>
    <x v="848"/>
    <x v="391"/>
    <x v="807"/>
    <x v="805"/>
    <x v="844"/>
    <x v="730"/>
    <x v="781"/>
  </r>
  <r>
    <x v="42"/>
    <s v="UGA"/>
    <x v="16"/>
    <x v="849"/>
    <x v="115"/>
    <x v="808"/>
    <x v="806"/>
    <x v="845"/>
    <x v="731"/>
    <x v="782"/>
  </r>
  <r>
    <x v="42"/>
    <s v="UGA"/>
    <x v="17"/>
    <x v="850"/>
    <x v="105"/>
    <x v="809"/>
    <x v="807"/>
    <x v="846"/>
    <x v="17"/>
    <x v="783"/>
  </r>
  <r>
    <x v="42"/>
    <s v="UGA"/>
    <x v="18"/>
    <x v="851"/>
    <x v="106"/>
    <x v="810"/>
    <x v="808"/>
    <x v="847"/>
    <x v="17"/>
    <x v="784"/>
  </r>
  <r>
    <x v="42"/>
    <s v="UGA"/>
    <x v="19"/>
    <x v="852"/>
    <x v="17"/>
    <x v="19"/>
    <x v="19"/>
    <x v="848"/>
    <x v="17"/>
    <x v="785"/>
  </r>
  <r>
    <x v="43"/>
    <s v="ZMB"/>
    <x v="0"/>
    <x v="853"/>
    <x v="473"/>
    <x v="811"/>
    <x v="809"/>
    <x v="849"/>
    <x v="732"/>
    <x v="786"/>
  </r>
  <r>
    <x v="43"/>
    <s v="ZMB"/>
    <x v="1"/>
    <x v="854"/>
    <x v="481"/>
    <x v="812"/>
    <x v="810"/>
    <x v="850"/>
    <x v="733"/>
    <x v="787"/>
  </r>
  <r>
    <x v="43"/>
    <s v="ZMB"/>
    <x v="2"/>
    <x v="855"/>
    <x v="392"/>
    <x v="813"/>
    <x v="811"/>
    <x v="851"/>
    <x v="734"/>
    <x v="788"/>
  </r>
  <r>
    <x v="43"/>
    <s v="ZMB"/>
    <x v="3"/>
    <x v="856"/>
    <x v="225"/>
    <x v="814"/>
    <x v="812"/>
    <x v="852"/>
    <x v="735"/>
    <x v="789"/>
  </r>
  <r>
    <x v="43"/>
    <s v="ZMB"/>
    <x v="4"/>
    <x v="857"/>
    <x v="482"/>
    <x v="815"/>
    <x v="813"/>
    <x v="853"/>
    <x v="736"/>
    <x v="790"/>
  </r>
  <r>
    <x v="43"/>
    <s v="ZMB"/>
    <x v="5"/>
    <x v="858"/>
    <x v="390"/>
    <x v="816"/>
    <x v="814"/>
    <x v="854"/>
    <x v="737"/>
    <x v="791"/>
  </r>
  <r>
    <x v="43"/>
    <s v="ZMB"/>
    <x v="6"/>
    <x v="859"/>
    <x v="390"/>
    <x v="817"/>
    <x v="815"/>
    <x v="855"/>
    <x v="738"/>
    <x v="792"/>
  </r>
  <r>
    <x v="43"/>
    <s v="ZMB"/>
    <x v="7"/>
    <x v="860"/>
    <x v="230"/>
    <x v="818"/>
    <x v="816"/>
    <x v="856"/>
    <x v="739"/>
    <x v="793"/>
  </r>
  <r>
    <x v="43"/>
    <s v="ZMB"/>
    <x v="8"/>
    <x v="861"/>
    <x v="48"/>
    <x v="819"/>
    <x v="817"/>
    <x v="857"/>
    <x v="740"/>
    <x v="794"/>
  </r>
  <r>
    <x v="43"/>
    <s v="ZMB"/>
    <x v="9"/>
    <x v="862"/>
    <x v="483"/>
    <x v="820"/>
    <x v="818"/>
    <x v="858"/>
    <x v="741"/>
    <x v="795"/>
  </r>
  <r>
    <x v="43"/>
    <s v="ZMB"/>
    <x v="10"/>
    <x v="863"/>
    <x v="327"/>
    <x v="821"/>
    <x v="819"/>
    <x v="859"/>
    <x v="742"/>
    <x v="796"/>
  </r>
  <r>
    <x v="43"/>
    <s v="ZMB"/>
    <x v="11"/>
    <x v="864"/>
    <x v="117"/>
    <x v="822"/>
    <x v="820"/>
    <x v="860"/>
    <x v="743"/>
    <x v="797"/>
  </r>
  <r>
    <x v="43"/>
    <s v="ZMB"/>
    <x v="12"/>
    <x v="865"/>
    <x v="117"/>
    <x v="823"/>
    <x v="821"/>
    <x v="861"/>
    <x v="744"/>
    <x v="798"/>
  </r>
  <r>
    <x v="43"/>
    <s v="ZMB"/>
    <x v="13"/>
    <x v="866"/>
    <x v="51"/>
    <x v="824"/>
    <x v="822"/>
    <x v="862"/>
    <x v="745"/>
    <x v="799"/>
  </r>
  <r>
    <x v="43"/>
    <s v="ZMB"/>
    <x v="14"/>
    <x v="867"/>
    <x v="118"/>
    <x v="825"/>
    <x v="823"/>
    <x v="863"/>
    <x v="746"/>
    <x v="800"/>
  </r>
  <r>
    <x v="43"/>
    <s v="ZMB"/>
    <x v="15"/>
    <x v="868"/>
    <x v="365"/>
    <x v="826"/>
    <x v="824"/>
    <x v="864"/>
    <x v="747"/>
    <x v="801"/>
  </r>
  <r>
    <x v="43"/>
    <s v="ZMB"/>
    <x v="16"/>
    <x v="869"/>
    <x v="48"/>
    <x v="827"/>
    <x v="825"/>
    <x v="865"/>
    <x v="748"/>
    <x v="802"/>
  </r>
  <r>
    <x v="43"/>
    <s v="ZMB"/>
    <x v="17"/>
    <x v="870"/>
    <x v="81"/>
    <x v="828"/>
    <x v="826"/>
    <x v="866"/>
    <x v="17"/>
    <x v="803"/>
  </r>
  <r>
    <x v="43"/>
    <s v="ZMB"/>
    <x v="18"/>
    <x v="871"/>
    <x v="17"/>
    <x v="829"/>
    <x v="827"/>
    <x v="867"/>
    <x v="17"/>
    <x v="804"/>
  </r>
  <r>
    <x v="43"/>
    <s v="ZMB"/>
    <x v="19"/>
    <x v="872"/>
    <x v="17"/>
    <x v="19"/>
    <x v="19"/>
    <x v="868"/>
    <x v="17"/>
    <x v="805"/>
  </r>
  <r>
    <x v="44"/>
    <s v="ZWE"/>
    <x v="0"/>
    <x v="873"/>
    <x v="388"/>
    <x v="830"/>
    <x v="828"/>
    <x v="869"/>
    <x v="749"/>
    <x v="806"/>
  </r>
  <r>
    <x v="44"/>
    <s v="ZWE"/>
    <x v="1"/>
    <x v="874"/>
    <x v="287"/>
    <x v="831"/>
    <x v="829"/>
    <x v="870"/>
    <x v="750"/>
    <x v="807"/>
  </r>
  <r>
    <x v="44"/>
    <s v="ZWE"/>
    <x v="2"/>
    <x v="875"/>
    <x v="56"/>
    <x v="832"/>
    <x v="830"/>
    <x v="871"/>
    <x v="751"/>
    <x v="808"/>
  </r>
  <r>
    <x v="44"/>
    <s v="ZWE"/>
    <x v="3"/>
    <x v="876"/>
    <x v="484"/>
    <x v="833"/>
    <x v="831"/>
    <x v="872"/>
    <x v="752"/>
    <x v="809"/>
  </r>
  <r>
    <x v="44"/>
    <s v="ZWE"/>
    <x v="4"/>
    <x v="877"/>
    <x v="265"/>
    <x v="834"/>
    <x v="832"/>
    <x v="873"/>
    <x v="753"/>
    <x v="810"/>
  </r>
  <r>
    <x v="44"/>
    <s v="ZWE"/>
    <x v="5"/>
    <x v="878"/>
    <x v="485"/>
    <x v="835"/>
    <x v="363"/>
    <x v="874"/>
    <x v="754"/>
    <x v="811"/>
  </r>
  <r>
    <x v="44"/>
    <s v="ZWE"/>
    <x v="6"/>
    <x v="879"/>
    <x v="326"/>
    <x v="836"/>
    <x v="833"/>
    <x v="875"/>
    <x v="755"/>
    <x v="812"/>
  </r>
  <r>
    <x v="44"/>
    <s v="ZWE"/>
    <x v="7"/>
    <x v="880"/>
    <x v="329"/>
    <x v="837"/>
    <x v="834"/>
    <x v="876"/>
    <x v="756"/>
    <x v="813"/>
  </r>
  <r>
    <x v="44"/>
    <s v="ZWE"/>
    <x v="8"/>
    <x v="881"/>
    <x v="328"/>
    <x v="838"/>
    <x v="835"/>
    <x v="877"/>
    <x v="757"/>
    <x v="814"/>
  </r>
  <r>
    <x v="44"/>
    <s v="ZWE"/>
    <x v="9"/>
    <x v="882"/>
    <x v="486"/>
    <x v="839"/>
    <x v="836"/>
    <x v="878"/>
    <x v="758"/>
    <x v="815"/>
  </r>
  <r>
    <x v="44"/>
    <s v="ZWE"/>
    <x v="10"/>
    <x v="883"/>
    <x v="99"/>
    <x v="840"/>
    <x v="837"/>
    <x v="879"/>
    <x v="759"/>
    <x v="816"/>
  </r>
  <r>
    <x v="44"/>
    <s v="ZWE"/>
    <x v="11"/>
    <x v="884"/>
    <x v="99"/>
    <x v="841"/>
    <x v="838"/>
    <x v="880"/>
    <x v="760"/>
    <x v="817"/>
  </r>
  <r>
    <x v="44"/>
    <s v="ZWE"/>
    <x v="12"/>
    <x v="885"/>
    <x v="324"/>
    <x v="842"/>
    <x v="839"/>
    <x v="881"/>
    <x v="761"/>
    <x v="818"/>
  </r>
  <r>
    <x v="44"/>
    <s v="ZWE"/>
    <x v="13"/>
    <x v="886"/>
    <x v="47"/>
    <x v="843"/>
    <x v="840"/>
    <x v="882"/>
    <x v="762"/>
    <x v="819"/>
  </r>
  <r>
    <x v="44"/>
    <s v="ZWE"/>
    <x v="14"/>
    <x v="887"/>
    <x v="231"/>
    <x v="844"/>
    <x v="841"/>
    <x v="883"/>
    <x v="763"/>
    <x v="820"/>
  </r>
  <r>
    <x v="44"/>
    <s v="ZWE"/>
    <x v="15"/>
    <x v="888"/>
    <x v="433"/>
    <x v="845"/>
    <x v="842"/>
    <x v="884"/>
    <x v="764"/>
    <x v="821"/>
  </r>
  <r>
    <x v="44"/>
    <s v="ZWE"/>
    <x v="16"/>
    <x v="889"/>
    <x v="386"/>
    <x v="846"/>
    <x v="843"/>
    <x v="885"/>
    <x v="765"/>
    <x v="822"/>
  </r>
  <r>
    <x v="44"/>
    <s v="ZWE"/>
    <x v="17"/>
    <x v="890"/>
    <x v="120"/>
    <x v="847"/>
    <x v="844"/>
    <x v="886"/>
    <x v="17"/>
    <x v="823"/>
  </r>
  <r>
    <x v="44"/>
    <s v="ZWE"/>
    <x v="18"/>
    <x v="891"/>
    <x v="17"/>
    <x v="848"/>
    <x v="845"/>
    <x v="887"/>
    <x v="17"/>
    <x v="824"/>
  </r>
  <r>
    <x v="44"/>
    <s v="ZWE"/>
    <x v="19"/>
    <x v="892"/>
    <x v="17"/>
    <x v="19"/>
    <x v="19"/>
    <x v="888"/>
    <x v="17"/>
    <x v="26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6">
  <r>
    <x v="0"/>
    <s v="AGO"/>
    <n v="2004"/>
    <n v="54.826999999999998"/>
    <n v="62.3"/>
    <n v="-1.22671353816986"/>
    <n v="2197227820"/>
    <n v="1254.6961186129993"/>
    <n v="0.92981107951707742"/>
    <n v="103.57994705146601"/>
  </r>
  <r>
    <x v="0"/>
    <s v="AGO"/>
    <n v="2005"/>
    <n v="56"/>
    <n v="68.900000000000006"/>
    <n v="-1.2400362491607699"/>
    <n v="-1303836930"/>
    <n v="1900.7238092379355"/>
    <n v="0.81287508754709725"/>
    <n v="106.59096212952525"/>
  </r>
  <r>
    <x v="0"/>
    <s v="AGO"/>
    <n v="2006"/>
    <n v="56.764000000000003"/>
    <n v="62.6"/>
    <n v="-1.15621566772461"/>
    <n v="-37714860"/>
    <n v="2597.9635866385952"/>
    <n v="0.8212638017214271"/>
    <n v="94.625159332047744"/>
  </r>
  <r>
    <x v="0"/>
    <s v="AGO"/>
    <n v="2007"/>
    <n v="57.524000000000001"/>
    <n v="58.9"/>
    <n v="-1.07531261444092"/>
    <n v="-893342152"/>
    <n v="3121.3487250337398"/>
    <n v="0.81141350581864369"/>
    <n v="108.06006789397833"/>
  </r>
  <r>
    <x v="0"/>
    <s v="AGO"/>
    <n v="2008"/>
    <n v="58.281999999999996"/>
    <n v="55.4"/>
    <n v="-1.10149598121643"/>
    <n v="1678971010"/>
    <n v="4081.7175062618221"/>
    <n v="0.88860984489700623"/>
    <n v="121.364708453698"/>
  </r>
  <r>
    <x v="0"/>
    <s v="AGO"/>
    <n v="2009"/>
    <n v="59.033999999999999"/>
    <n v="53"/>
    <n v="-1.05952525138855"/>
    <n v="2205298180"/>
    <n v="3123.6988851737356"/>
    <n v="0.93945736018746318"/>
    <n v="122.44614413929504"/>
  </r>
  <r>
    <x v="0"/>
    <s v="AGO"/>
    <n v="2010"/>
    <n v="59.783000000000001"/>
    <n v="53.1"/>
    <n v="-1.0602174997329701"/>
    <n v="-3227211182.4499998"/>
    <n v="3586.6636935862075"/>
    <n v="0.97591677175985381"/>
    <n v="104.12363530884481"/>
  </r>
  <r>
    <x v="0"/>
    <s v="AGO"/>
    <n v="2011"/>
    <n v="60.527999999999999"/>
    <n v="51.7"/>
    <n v="-1.10753154754639"/>
    <n v="-3023770965.8368802"/>
    <n v="4608.1551657268274"/>
    <n v="0.9837870810682221"/>
    <n v="99.982506331336751"/>
  </r>
  <r>
    <x v="0"/>
    <s v="AGO"/>
    <n v="2012"/>
    <n v="61.268000000000001"/>
    <n v="49"/>
    <n v="-0.99043756723403897"/>
    <n v="-1464627990.8828399"/>
    <n v="5083.8268734673529"/>
    <n v="0.94758310726269179"/>
    <n v="91.800097341911425"/>
  </r>
  <r>
    <x v="0"/>
    <s v="AGO"/>
    <n v="2013"/>
    <n v="62.002000000000002"/>
    <n v="46.8"/>
    <n v="-1.0416704416275"/>
    <n v="-7120017424.4614"/>
    <n v="5061.3492529748437"/>
    <n v="1.0310436355189019"/>
    <n v="86.811932758792636"/>
  </r>
  <r>
    <x v="0"/>
    <s v="AGO"/>
    <n v="2014"/>
    <n v="62.731000000000002"/>
    <n v="47.5"/>
    <n v="-0.86068344116210904"/>
    <n v="3657514667.4932699"/>
    <n v="5011.9844274535953"/>
    <n v="1.0914970571178026"/>
    <n v="79.332922782889725"/>
  </r>
  <r>
    <x v="0"/>
    <s v="AGO"/>
    <n v="2015"/>
    <n v="63.445999999999998"/>
    <n v="47.1"/>
    <n v="-0.86367142200470004"/>
    <n v="10028215162.6394"/>
    <n v="3217.3392400541679"/>
    <n v="1.1251853642888452"/>
    <n v="62.88851608901922"/>
  </r>
  <r>
    <x v="0"/>
    <s v="AGO"/>
    <n v="2016"/>
    <n v="64.149000000000001"/>
    <n v="48.1"/>
    <n v="-0.96925091743469205"/>
    <n v="-179517618.91999999"/>
    <n v="1809.7093771945495"/>
    <n v="1.0125521244465654"/>
    <n v="53.370158067598759"/>
  </r>
  <r>
    <x v="0"/>
    <s v="AGO"/>
    <n v="2017"/>
    <n v="64.838999999999999"/>
    <n v="52.5"/>
    <n v="-1.0450971126556401"/>
    <n v="-7397295409.1899099"/>
    <n v="2439.3744393400202"/>
    <n v="0.82972321682401462"/>
    <n v="52.256822227846243"/>
  </r>
  <r>
    <x v="0"/>
    <s v="AGO"/>
    <n v="2018"/>
    <n v="65.513999999999996"/>
    <n v="52.5"/>
    <n v="-0.80068314075470004"/>
    <n v="-6456076413.1203299"/>
    <n v="2540.5088788454559"/>
    <n v="0.75582761947618782"/>
    <n v="66.378013326339868"/>
  </r>
  <r>
    <x v="0"/>
    <s v="AGO"/>
    <n v="2019"/>
    <n v="66.177000000000007"/>
    <n v="51"/>
    <n v="-0.83384454250335704"/>
    <n v="-4098478747.6375499"/>
    <n v="2191.3477643353726"/>
    <n v="0.75363820544416904"/>
    <n v="57.829538118303567"/>
  </r>
  <r>
    <x v="0"/>
    <s v="AGO"/>
    <n v="2020"/>
    <n v="66.825000000000003"/>
    <n v="60.1"/>
    <n v="-0.85685348510742199"/>
    <n v="-1866468113.0745399"/>
    <n v="1450.9051113941755"/>
    <n v="0.59274296777903734"/>
    <n v="65.94202893046355"/>
  </r>
  <r>
    <x v="0"/>
    <s v="AGO"/>
    <n v="2021"/>
    <n v="67.459999999999994"/>
    <n v="52.9"/>
    <n v="-0.67001467943191495"/>
    <n v="-4355116552.7158899"/>
    <n v="1927.4740782768733"/>
    <s v="."/>
    <n v="74.464498594517181"/>
  </r>
  <r>
    <x v="0"/>
    <s v="AGO"/>
    <n v="2022"/>
    <n v="68.081000000000003"/>
    <s v="."/>
    <n v="-0.60669857263565097"/>
    <n v="-6598652652.0938902"/>
    <n v="2933.4846438141499"/>
    <s v="."/>
    <n v="69.699045488965623"/>
  </r>
  <r>
    <x v="0"/>
    <s v="AGO"/>
    <n v="2023"/>
    <n v="68.688000000000002"/>
    <s v="."/>
    <s v="."/>
    <s v="."/>
    <n v="2309.5216202979054"/>
    <s v="."/>
    <n v="66.534149289776607"/>
  </r>
  <r>
    <x v="1"/>
    <s v="BEN"/>
    <n v="2004"/>
    <n v="40.039000000000001"/>
    <n v="60.7"/>
    <n v="-0.619886994361877"/>
    <n v="-40774605.060366198"/>
    <n v="784.11907506092882"/>
    <n v="0.33521843032551302"/>
    <n v="39.902974336509551"/>
  </r>
  <r>
    <x v="1"/>
    <s v="BEN"/>
    <n v="2005"/>
    <n v="40.542999999999999"/>
    <n v="59.2"/>
    <n v="-0.64152860641479503"/>
    <n v="-8788860.1267747693"/>
    <n v="805.90468527744497"/>
    <n v="0.35580450581814482"/>
    <n v="39.095931187914232"/>
  </r>
  <r>
    <x v="1"/>
    <s v="BEN"/>
    <n v="2006"/>
    <n v="41.048999999999999"/>
    <n v="57.3"/>
    <n v="-0.46187618374824502"/>
    <n v="-12363482.364204399"/>
    <n v="837.13200245115183"/>
    <n v="0.41313250575920801"/>
    <n v="39.77469871285512"/>
  </r>
  <r>
    <x v="1"/>
    <s v="BEN"/>
    <n v="2007"/>
    <n v="41.558"/>
    <n v="54.5"/>
    <n v="-0.50643396377563499"/>
    <n v="139189943.01545599"/>
    <n v="944.6431721273002"/>
    <n v="0.46233932690785512"/>
    <n v="49.113784152970524"/>
  </r>
  <r>
    <x v="1"/>
    <s v="BEN"/>
    <n v="2008"/>
    <n v="42.069000000000003"/>
    <n v="54.8"/>
    <n v="-0.55460566282272294"/>
    <n v="48210757.853125297"/>
    <n v="1098.9466786713849"/>
    <n v="0.45108785535547252"/>
    <n v="47.775359269516855"/>
  </r>
  <r>
    <x v="1"/>
    <s v="BEN"/>
    <n v="2009"/>
    <n v="42.58"/>
    <n v="52.8"/>
    <n v="-0.39853143692016602"/>
    <n v="-18807407.3780513"/>
    <n v="1061.7183595471422"/>
    <n v="0.48156917503750879"/>
    <n v="44.70262906298062"/>
  </r>
  <r>
    <x v="1"/>
    <s v="BEN"/>
    <n v="2010"/>
    <n v="43.093000000000004"/>
    <n v="47.2"/>
    <n v="-0.40174999833107"/>
    <n v="53507087.735935301"/>
    <n v="1009.4894947847806"/>
    <n v="0.51082449069471747"/>
    <n v="51.43085994929244"/>
  </r>
  <r>
    <x v="1"/>
    <s v="BEN"/>
    <n v="2011"/>
    <n v="43.607999999999997"/>
    <n v="48.7"/>
    <n v="-0.40187945961952198"/>
    <n v="161302390.82190299"/>
    <n v="1099.4143107361019"/>
    <n v="0.47834857367283617"/>
    <n v="47.217028811840258"/>
  </r>
  <r>
    <x v="1"/>
    <s v="BEN"/>
    <n v="2012"/>
    <n v="44.125"/>
    <n v="50.3"/>
    <n v="-0.40126171708107"/>
    <n v="281548556.29684901"/>
    <n v="1112.5695361968474"/>
    <n v="0.44384515479108511"/>
    <n v="50.736736779113443"/>
  </r>
  <r>
    <x v="1"/>
    <s v="BEN"/>
    <n v="2013"/>
    <n v="44.642000000000003"/>
    <n v="52"/>
    <n v="-0.41554996371269198"/>
    <n v="360343380.32467699"/>
    <n v="1214.295565402479"/>
    <n v="0.45363492884186507"/>
    <n v="59.200191833187517"/>
  </r>
  <r>
    <x v="1"/>
    <s v="BEN"/>
    <n v="2014"/>
    <n v="45.165999999999997"/>
    <n v="51"/>
    <n v="-0.62084209918975797"/>
    <n v="405737369.10515898"/>
    <n v="1251.5047651108312"/>
    <n v="0.48857053386747845"/>
    <n v="65.268274940455072"/>
  </r>
  <r>
    <x v="1"/>
    <s v="BEN"/>
    <n v="2015"/>
    <n v="45.695"/>
    <n v="49.9"/>
    <n v="-0.62176740169525102"/>
    <n v="149755663.330268"/>
    <n v="1041.6525231291778"/>
    <n v="0.50358632381160406"/>
    <n v="56.756313184947629"/>
  </r>
  <r>
    <x v="1"/>
    <s v="BEN"/>
    <n v="2016"/>
    <n v="46.228999999999999"/>
    <n v="45.4"/>
    <n v="-0.58305639028549205"/>
    <n v="131790853.84079"/>
    <n v="1049.8203036108332"/>
    <n v="0.59848571302969744"/>
    <n v="58.986928337827592"/>
  </r>
  <r>
    <x v="1"/>
    <s v="BEN"/>
    <n v="2017"/>
    <n v="46.768000000000001"/>
    <n v="45.4"/>
    <n v="-0.52322894334793102"/>
    <n v="200902719.34805101"/>
    <n v="1095.2744582738619"/>
    <n v="0.59294050529030518"/>
    <n v="61.476596958847438"/>
  </r>
  <r>
    <x v="1"/>
    <s v="BEN"/>
    <n v="2018"/>
    <n v="47.311999999999998"/>
    <n v="44"/>
    <n v="-0.39342612028121898"/>
    <n v="194073683.19686499"/>
    <n v="1194.4382151277364"/>
    <n v="0.63681449377728228"/>
    <n v="61.795194490344819"/>
  </r>
  <r>
    <x v="1"/>
    <s v="BEN"/>
    <n v="2019"/>
    <n v="47.860999999999997"/>
    <n v="46.5"/>
    <n v="-0.44633042812347401"/>
    <n v="218207871.71564299"/>
    <n v="1170.8859949262176"/>
    <n v="0.60823677321990977"/>
    <n v="63.681332314229991"/>
  </r>
  <r>
    <x v="1"/>
    <s v="BEN"/>
    <n v="2020"/>
    <n v="48.414999999999999"/>
    <n v="46.2"/>
    <n v="-0.483431756496429"/>
    <n v="174019952.06305099"/>
    <n v="1240.7331546117166"/>
    <n v="0.6312048059644757"/>
    <n v="44.833233376872613"/>
  </r>
  <r>
    <x v="1"/>
    <s v="BEN"/>
    <n v="2021"/>
    <n v="48.972000000000001"/>
    <n v="54.5"/>
    <n v="-0.44798848032951399"/>
    <n v="345985235.68002999"/>
    <n v="1360.9114738816875"/>
    <s v="."/>
    <n v="48.05486083244088"/>
  </r>
  <r>
    <x v="1"/>
    <s v="BEN"/>
    <n v="2022"/>
    <n v="49.533999999999999"/>
    <s v="."/>
    <n v="-0.34836465120315602"/>
    <n v="266603189"/>
    <n v="1304.9947969432314"/>
    <s v="."/>
    <n v="50.933520070340023"/>
  </r>
  <r>
    <x v="1"/>
    <s v="BEN"/>
    <n v="2023"/>
    <n v="50.1"/>
    <s v="."/>
    <s v="."/>
    <s v="."/>
    <n v="1434.6628343914369"/>
    <s v="."/>
    <n v="51.350465011390547"/>
  </r>
  <r>
    <x v="2"/>
    <s v="BWA"/>
    <n v="2004"/>
    <n v="55.488"/>
    <n v="34.299999999999997"/>
    <n v="0.76318472623825095"/>
    <n v="390889251.85527098"/>
    <n v="4818.2131029702268"/>
    <n v="2.135620479967296"/>
    <n v="90.997822887263098"/>
  </r>
  <r>
    <x v="2"/>
    <s v="BWA"/>
    <n v="2005"/>
    <n v="55.944000000000003"/>
    <n v="33"/>
    <n v="0.72057491540908802"/>
    <n v="420854175.01343602"/>
    <n v="5240.3161590679956"/>
    <n v="2.2604523334920046"/>
    <n v="88.505352057350478"/>
  </r>
  <r>
    <x v="2"/>
    <s v="BWA"/>
    <n v="2006"/>
    <n v="56.4"/>
    <n v="31.8"/>
    <n v="0.61002814769744895"/>
    <n v="486913109.10244799"/>
    <n v="5142.9138335435882"/>
    <n v="2.1189876725511017"/>
    <n v="86.612433913524029"/>
  </r>
  <r>
    <x v="2"/>
    <s v="BWA"/>
    <n v="2007"/>
    <n v="57.927999999999997"/>
    <n v="29"/>
    <n v="0.63324820995330799"/>
    <n v="494634226.15371501"/>
    <n v="5372.3407317435358"/>
    <n v="2.1961619276687019"/>
    <n v="98.496524940725209"/>
  </r>
  <r>
    <x v="2"/>
    <s v="BWA"/>
    <n v="2008"/>
    <n v="59.444000000000003"/>
    <n v="27.8"/>
    <n v="0.64456564188003496"/>
    <n v="520917902.31475502"/>
    <n v="5345.8487517737613"/>
    <n v="2.1883406731363211"/>
    <n v="99.008222007988962"/>
  </r>
  <r>
    <x v="2"/>
    <s v="BWA"/>
    <n v="2009"/>
    <n v="60.936999999999998"/>
    <n v="28.9"/>
    <n v="0.60708707571029696"/>
    <n v="208699298.20630199"/>
    <n v="4938.2499058409167"/>
    <n v="2.0432338358718924"/>
    <n v="88.480788633737816"/>
  </r>
  <r>
    <x v="2"/>
    <s v="BWA"/>
    <n v="2010"/>
    <n v="62.411999999999999"/>
    <n v="29.9"/>
    <n v="0.57839381694793701"/>
    <n v="218379837.56830901"/>
    <n v="6041.7320511965272"/>
    <n v="1.6119701825914676"/>
    <n v="94.639002087392583"/>
  </r>
  <r>
    <x v="2"/>
    <s v="BWA"/>
    <n v="2011"/>
    <n v="63.865000000000002"/>
    <n v="28.9"/>
    <n v="0.57667523622512795"/>
    <n v="293208060.474684"/>
    <n v="7080.778642625648"/>
    <n v="1.8197139974611498"/>
    <n v="98.961467780146904"/>
  </r>
  <r>
    <x v="2"/>
    <s v="BWA"/>
    <n v="2012"/>
    <n v="64.768000000000001"/>
    <n v="27.8"/>
    <n v="0.69255644083023105"/>
    <n v="146084155.21184701"/>
    <n v="6392.9873473683883"/>
    <n v="1.5695025110035969"/>
    <n v="111.8752806209518"/>
  </r>
  <r>
    <x v="2"/>
    <s v="BWA"/>
    <n v="2013"/>
    <n v="65.572000000000003"/>
    <n v="26.7"/>
    <n v="0.63551855087280296"/>
    <n v="67136806.163499504"/>
    <n v="6436.6033186655768"/>
    <n v="2.4451327258016358"/>
    <n v="125.78303991122002"/>
  </r>
  <r>
    <x v="2"/>
    <s v="BWA"/>
    <n v="2014"/>
    <n v="66.367999999999995"/>
    <n v="25.8"/>
    <n v="0.76480799913406405"/>
    <n v="515184471.01723999"/>
    <n v="6844.0332496634892"/>
    <n v="3.0919245293703352"/>
    <n v="119.49754179146359"/>
  </r>
  <r>
    <x v="2"/>
    <s v="BWA"/>
    <n v="2015"/>
    <n v="67.155000000000001"/>
    <n v="26.1"/>
    <n v="0.55207717418670699"/>
    <n v="378554181.53007901"/>
    <n v="5869.7375789062771"/>
    <n v="3.0148357757407149"/>
    <n v="112.90089101600478"/>
  </r>
  <r>
    <x v="2"/>
    <s v="BWA"/>
    <n v="2016"/>
    <n v="67.933000000000007"/>
    <n v="26.7"/>
    <n v="0.72779798507690396"/>
    <n v="142522598.297582"/>
    <n v="6411.5518615965966"/>
    <n v="2.8180865969284343"/>
    <n v="100.46468976602598"/>
  </r>
  <r>
    <x v="2"/>
    <s v="BWA"/>
    <n v="2017"/>
    <n v="68.7"/>
    <n v="26.7"/>
    <n v="0.59493720531463601"/>
    <n v="260575129.351448"/>
    <n v="6705.3408456728275"/>
    <n v="3.0549545348566101"/>
    <n v="81.923951376349407"/>
  </r>
  <r>
    <x v="2"/>
    <s v="BWA"/>
    <n v="2018"/>
    <n v="69.445999999999998"/>
    <n v="25.6"/>
    <n v="0.62392961978912398"/>
    <n v="285955061.932015"/>
    <n v="6947.8178411416702"/>
    <n v="3.2884710384925566"/>
    <n v="87.45510399464932"/>
  </r>
  <r>
    <x v="2"/>
    <s v="BWA"/>
    <n v="2019"/>
    <n v="70.171999999999997"/>
    <n v="26.2"/>
    <n v="0.49803221225738498"/>
    <n v="93607130.032602102"/>
    <n v="6691.1608457920729"/>
    <n v="2.8796632558600983"/>
    <n v="83.092981360117477"/>
  </r>
  <r>
    <x v="2"/>
    <s v="BWA"/>
    <n v="2020"/>
    <n v="70.876999999999995"/>
    <n v="27.7"/>
    <n v="0.52758628129959095"/>
    <n v="31792610.414228301"/>
    <n v="5875.0704350419128"/>
    <n v="2.2634631138366998"/>
    <n v="77.663212812471556"/>
  </r>
  <r>
    <x v="2"/>
    <s v="BWA"/>
    <n v="2021"/>
    <n v="71.56"/>
    <n v="27.4"/>
    <n v="0.60082650184631303"/>
    <n v="-319055857.57453299"/>
    <n v="7244.1585475566608"/>
    <s v="."/>
    <n v="88.755131423331463"/>
  </r>
  <r>
    <x v="2"/>
    <s v="BWA"/>
    <n v="2022"/>
    <n v="72.224000000000004"/>
    <s v="."/>
    <n v="0.62104356288909901"/>
    <n v="216459291.05276099"/>
    <n v="7726.1109966468866"/>
    <s v="."/>
    <n v="85.608302780492792"/>
  </r>
  <r>
    <x v="2"/>
    <s v="BWA"/>
    <n v="2023"/>
    <n v="72.867000000000004"/>
    <s v="."/>
    <s v="."/>
    <s v="."/>
    <n v="7249.7993259626201"/>
    <s v="."/>
    <n v="67.373635927883527"/>
  </r>
  <r>
    <x v="3"/>
    <s v="BFA"/>
    <n v="2004"/>
    <n v="20.757000000000001"/>
    <n v="82"/>
    <n v="-0.32901909947395303"/>
    <n v="14348316"/>
    <n v="405.45127643826783"/>
    <n v="8.4325594190738248E-2"/>
    <n v="35.480943601746169"/>
  </r>
  <r>
    <x v="3"/>
    <s v="BFA"/>
    <n v="2005"/>
    <n v="21.536999999999999"/>
    <n v="85.4"/>
    <n v="-0.45617869496345498"/>
    <n v="52130040.881428398"/>
    <n v="442.94443062889854"/>
    <n v="8.2969116670667531E-2"/>
    <n v="34.172169768104851"/>
  </r>
  <r>
    <x v="3"/>
    <s v="BFA"/>
    <n v="2006"/>
    <n v="22.338999999999999"/>
    <n v="84.8"/>
    <n v="-0.39601635932922402"/>
    <n v="83849256.071214795"/>
    <n v="457.34207485324231"/>
    <n v="9.7824554795874499E-2"/>
    <n v="35.106542355454948"/>
  </r>
  <r>
    <x v="3"/>
    <s v="BFA"/>
    <n v="2007"/>
    <n v="22.995999999999999"/>
    <n v="82.9"/>
    <n v="-0.313472509384155"/>
    <n v="21711800.900866099"/>
    <n v="516.75032847083855"/>
    <n v="0.11403480120788172"/>
    <n v="33.779717289507317"/>
  </r>
  <r>
    <x v="3"/>
    <s v="BFA"/>
    <n v="2008"/>
    <n v="23.533999999999999"/>
    <n v="83.5"/>
    <n v="-0.229373604059219"/>
    <n v="33190579.876281898"/>
    <n v="621.8902717981166"/>
    <n v="0.12564881432749164"/>
    <n v="35.385316980150165"/>
  </r>
  <r>
    <x v="3"/>
    <s v="BFA"/>
    <n v="2009"/>
    <n v="24.079000000000001"/>
    <n v="83.3"/>
    <n v="-0.14174522459507"/>
    <n v="56653992.332481399"/>
    <n v="603.87754556148627"/>
    <n v="0.12332890011272828"/>
    <n v="40.295983673592382"/>
  </r>
  <r>
    <x v="3"/>
    <s v="BFA"/>
    <n v="2010"/>
    <n v="24.632999999999999"/>
    <n v="82.1"/>
    <n v="-0.20837211608886699"/>
    <n v="38870701.3569488"/>
    <n v="627.27039570706415"/>
    <n v="0.12994478758094405"/>
    <n v="49.073238539803903"/>
  </r>
  <r>
    <x v="3"/>
    <s v="BFA"/>
    <n v="2011"/>
    <n v="25.196000000000002"/>
    <n v="81.400000000000006"/>
    <n v="-0.20517057180404699"/>
    <n v="143845512.32713801"/>
    <n v="727.61247451164468"/>
    <n v="0.13253305149882388"/>
    <n v="57.497253103850831"/>
  </r>
  <r>
    <x v="3"/>
    <s v="BFA"/>
    <n v="2012"/>
    <n v="25.766999999999999"/>
    <n v="79.2"/>
    <n v="-0.139083847403526"/>
    <n v="329281976.02832103"/>
    <n v="733.97287958981042"/>
    <n v="0.15735901438680938"/>
    <n v="61.238607981839785"/>
  </r>
  <r>
    <x v="3"/>
    <s v="BFA"/>
    <n v="2013"/>
    <n v="26.346"/>
    <n v="78.7"/>
    <n v="-0.19750747084617601"/>
    <n v="490403410.53684098"/>
    <n v="762.30378010313825"/>
    <n v="0.16709751781655313"/>
    <n v="64.035851302423353"/>
  </r>
  <r>
    <x v="3"/>
    <s v="BFA"/>
    <n v="2014"/>
    <n v="26.934000000000001"/>
    <n v="78.900000000000006"/>
    <n v="-0.34095394611358598"/>
    <n v="357296974.29413497"/>
    <n v="767.37134405151176"/>
    <n v="0.16494364673066503"/>
    <n v="58.823562493742564"/>
  </r>
  <r>
    <x v="3"/>
    <s v="BFA"/>
    <n v="2015"/>
    <n v="27.53"/>
    <n v="78.8"/>
    <n v="-0.42423820495605502"/>
    <n v="231901703.683869"/>
    <n v="632.12668582235005"/>
    <n v="0.20310910038076146"/>
    <n v="59.089181310166197"/>
  </r>
  <r>
    <x v="3"/>
    <s v="BFA"/>
    <n v="2016"/>
    <n v="28.134"/>
    <n v="77.099999999999994"/>
    <n v="-0.44747668504714999"/>
    <n v="390622353.41017199"/>
    <n v="665.786328598963"/>
    <n v="0.20740320172272592"/>
    <n v="57.893172799440585"/>
  </r>
  <r>
    <x v="3"/>
    <s v="BFA"/>
    <n v="2017"/>
    <n v="28.742999999999999"/>
    <n v="74.599999999999994"/>
    <n v="-0.480564415454865"/>
    <n v="2572690.3218817702"/>
    <n v="711.18454343362293"/>
    <n v="0.23317367970672101"/>
    <n v="59.268780202016799"/>
  </r>
  <r>
    <x v="3"/>
    <s v="BFA"/>
    <n v="2018"/>
    <n v="29.358000000000001"/>
    <n v="73.7"/>
    <n v="-0.40524896979331998"/>
    <n v="268414907.94619501"/>
    <n v="779.20276861938669"/>
    <n v="0.25242828042140325"/>
    <n v="60.595625623648822"/>
  </r>
  <r>
    <x v="3"/>
    <s v="BFA"/>
    <n v="2019"/>
    <n v="29.98"/>
    <n v="72.7"/>
    <n v="-0.42292308807373002"/>
    <n v="162970140.263612"/>
    <n v="765.22956040164433"/>
    <n v="0.26950158887330961"/>
    <n v="60.408692881753311"/>
  </r>
  <r>
    <x v="3"/>
    <s v="BFA"/>
    <n v="2020"/>
    <n v="30.606999999999999"/>
    <n v="73.099999999999994"/>
    <n v="-0.48270034790039101"/>
    <n v="-98777856.014441803"/>
    <n v="823.55241088096773"/>
    <n v="0.25353318874750691"/>
    <n v="60.739778646277479"/>
  </r>
  <r>
    <x v="3"/>
    <s v="BFA"/>
    <n v="2021"/>
    <n v="31.24"/>
    <n v="71.2"/>
    <n v="-0.48016726970672602"/>
    <n v="-79957355.3390048"/>
    <n v="888.80361089583243"/>
    <s v="."/>
    <n v="62.592962500368877"/>
  </r>
  <r>
    <x v="3"/>
    <s v="BFA"/>
    <n v="2022"/>
    <n v="31.876999999999999"/>
    <n v="71.400000000000006"/>
    <n v="-0.46830567717552202"/>
    <n v="669738240.85016501"/>
    <n v="830.04396585031111"/>
    <s v="."/>
    <n v="64.63344292581121"/>
  </r>
  <r>
    <x v="3"/>
    <s v="BFA"/>
    <n v="2023"/>
    <n v="32.520000000000003"/>
    <s v="."/>
    <s v="."/>
    <s v="."/>
    <n v="874.1212803813454"/>
    <s v="."/>
    <n v="64.81559615733417"/>
  </r>
  <r>
    <x v="4"/>
    <s v="BDI"/>
    <n v="2004"/>
    <n v="9.1389999999999993"/>
    <n v="96"/>
    <n v="-1.19196140766144"/>
    <n v="44690.707602870403"/>
    <n v="128.53842251945645"/>
    <n v="2.2414168900593442E-2"/>
    <n v="31.576118181653236"/>
  </r>
  <r>
    <x v="4"/>
    <s v="BDI"/>
    <n v="2005"/>
    <n v="9.375"/>
    <n v="96"/>
    <n v="-1.3377754688262899"/>
    <n v="584701.69257456099"/>
    <n v="151.1885410059036"/>
    <n v="2.178951759090763E-2"/>
    <n v="35.099998841293647"/>
  </r>
  <r>
    <x v="4"/>
    <s v="BDI"/>
    <n v="2006"/>
    <n v="9.6170000000000009"/>
    <n v="95.3"/>
    <n v="-1.1897552013397199"/>
    <n v="31593.778188849901"/>
    <n v="166.27624522876096"/>
    <n v="2.5018966622661492E-2"/>
    <n v="42.4"/>
  </r>
  <r>
    <x v="4"/>
    <s v="BDI"/>
    <n v="2007"/>
    <n v="9.8640000000000008"/>
    <n v="95.3"/>
    <n v="-1.2284249067306501"/>
    <n v="500245.09305907099"/>
    <n v="170.70687650242797"/>
    <n v="2.4179918734830122E-2"/>
    <n v="38.799998773199313"/>
  </r>
  <r>
    <x v="4"/>
    <s v="BDI"/>
    <n v="2008"/>
    <n v="10.118"/>
    <n v="95"/>
    <n v="-1.2402960062027"/>
    <n v="3833208.34759484"/>
    <n v="194.7106346444437"/>
    <n v="2.4003066400792739E-2"/>
    <n v="47.199999581401457"/>
  </r>
  <r>
    <x v="4"/>
    <s v="BDI"/>
    <n v="2009"/>
    <n v="10.375999999999999"/>
    <n v="94.6"/>
    <n v="-1.1677496433258101"/>
    <n v="348404.53456982801"/>
    <n v="204.5447555952195"/>
    <n v="2.2745628097383896E-2"/>
    <n v="35.80000355919141"/>
  </r>
  <r>
    <x v="4"/>
    <s v="BDI"/>
    <n v="2010"/>
    <n v="10.641999999999999"/>
    <n v="93.2"/>
    <n v="-1.12236869335175"/>
    <n v="780582.00363193895"/>
    <n v="222.66058320837644"/>
    <n v="3.5423906260871378E-2"/>
    <n v="39.500005397739429"/>
  </r>
  <r>
    <x v="4"/>
    <s v="BDI"/>
    <n v="2011"/>
    <n v="10.914999999999999"/>
    <n v="92.1"/>
    <n v="-1.02037370204926"/>
    <n v="3354999.1805921998"/>
    <n v="236.4513474862346"/>
    <n v="3.7998111833318478E-2"/>
    <n v="43.000002837348298"/>
  </r>
  <r>
    <x v="4"/>
    <s v="BDI"/>
    <n v="2012"/>
    <n v="11.194000000000001"/>
    <n v="91.7"/>
    <n v="-0.95294153690338101"/>
    <n v="604919.65152648895"/>
    <n v="238.20594525878059"/>
    <n v="3.7180417619189422E-2"/>
    <n v="43.705373191620083"/>
  </r>
  <r>
    <x v="4"/>
    <s v="BDI"/>
    <n v="2013"/>
    <n v="11.481999999999999"/>
    <n v="90.8"/>
    <n v="-0.90079462528228804"/>
    <n v="116727136.517749"/>
    <n v="241.54766570985728"/>
    <n v="3.6100026631651738E-2"/>
    <n v="46.604079086765509"/>
  </r>
  <r>
    <x v="4"/>
    <s v="BDI"/>
    <n v="2014"/>
    <n v="11.776"/>
    <n v="91.3"/>
    <n v="-0.73312270641326904"/>
    <n v="81747197.234518304"/>
    <n v="257.81855741013135"/>
    <n v="3.4759697388630093E-2"/>
    <n v="42.99502580526304"/>
  </r>
  <r>
    <x v="4"/>
    <s v="BDI"/>
    <n v="2015"/>
    <n v="12.077999999999999"/>
    <n v="91.2"/>
    <n v="-0.75514811277389504"/>
    <n v="49622865.770581096"/>
    <n v="289.35962720612906"/>
    <n v="3.4193617912235387E-2"/>
    <n v="22.838283415772082"/>
  </r>
  <r>
    <x v="4"/>
    <s v="BDI"/>
    <n v="2016"/>
    <n v="12.388"/>
    <n v="89.6"/>
    <n v="-0.85465514659881603"/>
    <n v="55420.356656486401"/>
    <n v="242.53952729297831"/>
    <n v="4.053808530185328E-2"/>
    <n v="23.043725257044933"/>
  </r>
  <r>
    <x v="4"/>
    <s v="BDI"/>
    <n v="2017"/>
    <n v="12.706"/>
    <n v="88.2"/>
    <n v="-0.87114256620407104"/>
    <n v="316473.44936974201"/>
    <n v="244.14542219677048"/>
    <n v="4.742912366917653E-2"/>
    <n v="22.240293101197651"/>
  </r>
  <r>
    <x v="4"/>
    <s v="BDI"/>
    <n v="2018"/>
    <n v="13.032"/>
    <n v="85.7"/>
    <n v="-1.0099117755889899"/>
    <n v="983747.12499426003"/>
    <n v="232.06061662771094"/>
    <n v="5.7850230113232967E-2"/>
    <n v="26.599702464777351"/>
  </r>
  <r>
    <x v="4"/>
    <s v="BDI"/>
    <n v="2019"/>
    <n v="13.366"/>
    <n v="84.8"/>
    <n v="-0.99180358648300204"/>
    <n v="1044957"/>
    <n v="216.97297090061616"/>
    <n v="5.9571338994266698E-2"/>
    <n v="29.026209999788904"/>
  </r>
  <r>
    <x v="4"/>
    <s v="BDI"/>
    <n v="2020"/>
    <n v="13.708"/>
    <n v="83.4"/>
    <n v="-1.0617718696594201"/>
    <n v="8722119"/>
    <n v="216.82741748111431"/>
    <n v="5.8384021835273602E-2"/>
    <n v="26.773329999594953"/>
  </r>
  <r>
    <x v="4"/>
    <s v="BDI"/>
    <n v="2021"/>
    <n v="14.058"/>
    <n v="83.1"/>
    <n v="-1.00198709964752"/>
    <n v="9933540"/>
    <n v="221.15780342985366"/>
    <s v="."/>
    <n v="28.818659999543911"/>
  </r>
  <r>
    <x v="4"/>
    <s v="BDI"/>
    <n v="2022"/>
    <n v="14.417"/>
    <n v="83"/>
    <n v="-0.94748568534851096"/>
    <n v="12883688"/>
    <n v="259.02503136308792"/>
    <s v="."/>
    <n v="28.315320358728957"/>
  </r>
  <r>
    <x v="4"/>
    <s v="BDI"/>
    <n v="2023"/>
    <n v="14.784000000000001"/>
    <s v="."/>
    <s v="."/>
    <s v="."/>
    <n v="199.58076018149245"/>
    <s v="."/>
    <n v="29.593247869507085"/>
  </r>
  <r>
    <x v="5"/>
    <s v="CPV"/>
    <n v="2004"/>
    <n v="56.845999999999997"/>
    <n v="24.4"/>
    <n v="-0.462027728557587"/>
    <n v="67638273.803389907"/>
    <n v="1900.8884647365333"/>
    <n v="0.85494150021681803"/>
    <n v="101.56716998950186"/>
  </r>
  <r>
    <x v="5"/>
    <s v="CPV"/>
    <n v="2005"/>
    <n v="57.689"/>
    <n v="23.9"/>
    <n v="-0.365165054798126"/>
    <n v="80513541.332208306"/>
    <n v="1972.7849263690136"/>
    <n v="0.91614298729574473"/>
    <n v="104.34383985705252"/>
  </r>
  <r>
    <x v="5"/>
    <s v="CPV"/>
    <n v="2006"/>
    <n v="58.529000000000003"/>
    <n v="21.2"/>
    <n v="-0.287643551826477"/>
    <n v="131539968.034584"/>
    <n v="2220.0981749387429"/>
    <n v="1.0397206565053201"/>
    <n v="117.81669723282168"/>
  </r>
  <r>
    <x v="5"/>
    <s v="CPV"/>
    <n v="2007"/>
    <n v="59.363"/>
    <n v="21"/>
    <n v="-0.32684153318405201"/>
    <n v="191764359.16333899"/>
    <n v="3268.3056955596167"/>
    <n v="0.91137294371479582"/>
    <n v="94.206207543249789"/>
  </r>
  <r>
    <x v="5"/>
    <s v="CPV"/>
    <n v="2008"/>
    <n v="60.194000000000003"/>
    <n v="23.8"/>
    <n v="-0.18869318068027499"/>
    <n v="210903689.26943401"/>
    <n v="3839.863635557314"/>
    <n v="0.93213098821168794"/>
    <n v="90.966388272236472"/>
  </r>
  <r>
    <x v="5"/>
    <s v="CPV"/>
    <n v="2009"/>
    <n v="61.015999999999998"/>
    <n v="22.1"/>
    <n v="-5.5800430476665497E-2"/>
    <n v="126003552.248347"/>
    <n v="3592.3158789212694"/>
    <n v="0.99022957966635505"/>
    <n v="80.46095613229042"/>
  </r>
  <r>
    <x v="5"/>
    <s v="CPV"/>
    <n v="2010"/>
    <n v="61.820999999999998"/>
    <n v="21.2"/>
    <n v="-0.146439358592033"/>
    <n v="116200563.572313"/>
    <n v="3500.977467766606"/>
    <n v="1.0373897761371573"/>
    <n v="85.548449881619135"/>
  </r>
  <r>
    <x v="5"/>
    <s v="CPV"/>
    <n v="2011"/>
    <n v="62.322000000000003"/>
    <n v="20.8"/>
    <n v="1.5922928287182001E-4"/>
    <n v="102246382.223796"/>
    <n v="3880.0692052090549"/>
    <n v="1.0744595949734701"/>
    <n v="90.556450112274746"/>
  </r>
  <r>
    <x v="5"/>
    <s v="CPV"/>
    <n v="2012"/>
    <n v="62.820999999999998"/>
    <n v="24.3"/>
    <n v="1.9716208800673499E-2"/>
    <n v="128009964.769677"/>
    <n v="3583.4617251099739"/>
    <n v="0.98452040219981118"/>
    <n v="90.649916554116956"/>
  </r>
  <r>
    <x v="5"/>
    <s v="CPV"/>
    <n v="2013"/>
    <n v="63.317"/>
    <n v="25.9"/>
    <n v="-0.115504145622253"/>
    <n v="89297443.996138707"/>
    <n v="3757.6599532623341"/>
    <n v="0.92973293328888396"/>
    <n v="86.169860030841789"/>
  </r>
  <r>
    <x v="5"/>
    <s v="CPV"/>
    <n v="2014"/>
    <n v="63.81"/>
    <n v="26.1"/>
    <n v="-0.24127388000488301"/>
    <n v="180589795.41307399"/>
    <n v="3739.2782789021885"/>
    <n v="0.90903097737311289"/>
    <n v="91.303852411722147"/>
  </r>
  <r>
    <x v="5"/>
    <s v="CPV"/>
    <n v="2015"/>
    <n v="64.3"/>
    <n v="26.4"/>
    <n v="-0.162442341446877"/>
    <n v="96071472.836867794"/>
    <n v="3169.0789008256347"/>
    <n v="0.90534368287797506"/>
    <n v="94.008530142352171"/>
  </r>
  <r>
    <x v="5"/>
    <s v="CPV"/>
    <n v="2016"/>
    <n v="64.784000000000006"/>
    <n v="23.9"/>
    <n v="-0.19408725202083599"/>
    <n v="126312006.10164499"/>
    <n v="3312.6967445848677"/>
    <n v="0.97225256718374475"/>
    <n v="95.378139860953297"/>
  </r>
  <r>
    <x v="5"/>
    <s v="CPV"/>
    <n v="2017"/>
    <n v="65.260999999999996"/>
    <n v="21.8"/>
    <n v="-7.3760107159614605E-2"/>
    <n v="111711633.73814"/>
    <n v="3534.3435747881731"/>
    <n v="1.0349515181767013"/>
    <n v="100.05213390421892"/>
  </r>
  <r>
    <x v="5"/>
    <s v="CPV"/>
    <n v="2018"/>
    <n v="65.731999999999999"/>
    <n v="21.9"/>
    <n v="-3.6307487636804602E-2"/>
    <n v="103550532.58903299"/>
    <n v="3860.4548075811017"/>
    <n v="1.0411378111421181"/>
    <n v="105.86752405210451"/>
  </r>
  <r>
    <x v="5"/>
    <s v="CPV"/>
    <n v="2019"/>
    <n v="66.194999999999993"/>
    <n v="19.7"/>
    <n v="-2.4774076417088502E-2"/>
    <n v="122921295.022726"/>
    <n v="3903.0503168362548"/>
    <n v="1.0696150980018371"/>
    <n v="103.60265646372568"/>
  </r>
  <r>
    <x v="5"/>
    <s v="CPV"/>
    <n v="2020"/>
    <n v="66.652000000000001"/>
    <n v="23.4"/>
    <n v="0.160896986722946"/>
    <n v="67619883.919923902"/>
    <n v="3126.3998587225915"/>
    <n v="1.0651517231909928"/>
    <n v="78.393454593190128"/>
  </r>
  <r>
    <x v="5"/>
    <s v="CPV"/>
    <n v="2021"/>
    <n v="67.102000000000004"/>
    <n v="22.6"/>
    <n v="0.26886397600174"/>
    <n v="91456883.259019598"/>
    <n v="3489.9733973645925"/>
    <s v="."/>
    <n v="77.455058626534139"/>
  </r>
  <r>
    <x v="5"/>
    <s v="CPV"/>
    <n v="2022"/>
    <n v="67.545000000000002"/>
    <n v="21.8"/>
    <n v="0.26368221640586897"/>
    <n v="121843587.625305"/>
    <n v="3883.9111591716105"/>
    <s v="."/>
    <n v="95.976321452582852"/>
  </r>
  <r>
    <x v="5"/>
    <s v="CPV"/>
    <n v="2023"/>
    <n v="67.981999999999999"/>
    <s v="."/>
    <s v="."/>
    <s v="."/>
    <n v="4321.5798642778627"/>
    <s v="."/>
    <n v="93.865171159180036"/>
  </r>
  <r>
    <x v="6"/>
    <s v="CMR"/>
    <n v="2004"/>
    <n v="47.94"/>
    <n v="85.5"/>
    <n v="-0.72063517570495605"/>
    <n v="67984855.642229199"/>
    <n v="1119.9808610280945"/>
    <n v="0.30474602703117371"/>
    <n v="41.837742427255733"/>
  </r>
  <r>
    <x v="6"/>
    <s v="CMR"/>
    <n v="2005"/>
    <n v="48.540999999999997"/>
    <n v="86.3"/>
    <n v="-0.91278183460235596"/>
    <n v="243601636.50045601"/>
    <n v="1129.3579797212853"/>
    <n v="0.29037628628972761"/>
    <n v="44.997681347847774"/>
  </r>
  <r>
    <x v="6"/>
    <s v="CMR"/>
    <n v="2006"/>
    <n v="49.143000000000001"/>
    <n v="85.5"/>
    <n v="-0.842229604721069"/>
    <n v="59122291.342805803"/>
    <n v="1177.9686054634735"/>
    <n v="0.28683479713889654"/>
    <n v="47.104434180356705"/>
  </r>
  <r>
    <x v="6"/>
    <s v="CMR"/>
    <n v="2007"/>
    <n v="49.746000000000002"/>
    <n v="80.8"/>
    <n v="-0.83663827180862405"/>
    <n v="189581294.62515301"/>
    <n v="1311.002963161204"/>
    <n v="0.33593825420370715"/>
    <n v="53.215690860517753"/>
  </r>
  <r>
    <x v="6"/>
    <s v="CMR"/>
    <n v="2008"/>
    <n v="50.35"/>
    <n v="80.8"/>
    <n v="-0.81874632835388195"/>
    <n v="20995513.744612899"/>
    <n v="1476.0090775567344"/>
    <n v="0.34049488309711184"/>
    <n v="56.924417156273421"/>
  </r>
  <r>
    <x v="6"/>
    <s v="CMR"/>
    <n v="2009"/>
    <n v="50.954000000000001"/>
    <n v="79.2"/>
    <n v="-0.76957327127456698"/>
    <n v="746276648.96181798"/>
    <n v="1445.8602480016402"/>
    <n v="0.36400953783252932"/>
    <n v="42.176107359476482"/>
  </r>
  <r>
    <x v="6"/>
    <s v="CMR"/>
    <n v="2010"/>
    <n v="51.558999999999997"/>
    <n v="78.7"/>
    <n v="-0.75301766395568803"/>
    <n v="536265313.19888502"/>
    <n v="1383.8138641381747"/>
    <n v="0.352871883318855"/>
    <n v="47.238585396595106"/>
  </r>
  <r>
    <x v="6"/>
    <s v="CMR"/>
    <n v="2011"/>
    <n v="52.164000000000001"/>
    <n v="78.599999999999994"/>
    <n v="-0.81001627445220903"/>
    <n v="653266626.57178605"/>
    <n v="1497.9265856601669"/>
    <n v="0.3326100171877443"/>
    <n v="51.521987603918006"/>
  </r>
  <r>
    <x v="6"/>
    <s v="CMR"/>
    <n v="2012"/>
    <n v="52.768999999999998"/>
    <n v="78.599999999999994"/>
    <n v="-0.93112206459045399"/>
    <n v="527363935.614182"/>
    <n v="1433.7239271245494"/>
    <n v="0.32647759078204186"/>
    <n v="50.036012727122937"/>
  </r>
  <r>
    <x v="6"/>
    <s v="CMR"/>
    <n v="2013"/>
    <n v="53.372999999999998"/>
    <n v="77.7"/>
    <n v="-0.95976823568344105"/>
    <n v="547404749.757182"/>
    <n v="1559.139049659032"/>
    <n v="0.34793381362141379"/>
    <n v="49.674536346213436"/>
  </r>
  <r>
    <x v="6"/>
    <s v="CMR"/>
    <n v="2014"/>
    <n v="53.975999999999999"/>
    <n v="76.900000000000006"/>
    <n v="-0.89847171306610096"/>
    <n v="725854540.91487706"/>
    <n v="1631.7139854965981"/>
    <n v="0.36874228825334643"/>
    <n v="50.832389308764782"/>
  </r>
  <r>
    <x v="6"/>
    <s v="CMR"/>
    <n v="2015"/>
    <n v="54.578000000000003"/>
    <n v="78.099999999999994"/>
    <n v="-0.936662197113037"/>
    <n v="694336734.87981999"/>
    <n v="1399.6753359611448"/>
    <n v="0.36937082332905136"/>
    <n v="45.540146827939267"/>
  </r>
  <r>
    <x v="6"/>
    <s v="CMR"/>
    <n v="2016"/>
    <n v="55.179000000000002"/>
    <n v="78.8"/>
    <n v="-0.809304058551788"/>
    <n v="663893595.165465"/>
    <n v="1426.0654809805005"/>
    <n v="0.37849359154136603"/>
    <n v="40.638631526826821"/>
  </r>
  <r>
    <x v="6"/>
    <s v="CMR"/>
    <n v="2017"/>
    <n v="55.777000000000001"/>
    <n v="79.2"/>
    <n v="-0.84801709651946999"/>
    <n v="814458940.92762494"/>
    <n v="1479.8622229214425"/>
    <n v="0.37207119481464923"/>
    <n v="39.199021605262949"/>
  </r>
  <r>
    <x v="6"/>
    <s v="CMR"/>
    <n v="2018"/>
    <n v="56.374000000000002"/>
    <n v="78.7"/>
    <n v="-0.81261986494064298"/>
    <n v="765092012.77852595"/>
    <n v="1593.3307533786176"/>
    <n v="0.388794447700892"/>
    <n v="40.587602877028033"/>
  </r>
  <r>
    <x v="6"/>
    <s v="CMR"/>
    <n v="2019"/>
    <n v="56.968000000000004"/>
    <n v="78.900000000000006"/>
    <n v="-0.84717875719070401"/>
    <n v="1024779237.90889"/>
    <n v="1538.5630625108008"/>
    <n v="0.37069170716499328"/>
    <n v="43.37851324804155"/>
  </r>
  <r>
    <x v="6"/>
    <s v="CMR"/>
    <n v="2020"/>
    <n v="57.56"/>
    <n v="78.900000000000006"/>
    <n v="-0.83019936084747303"/>
    <n v="675186993.65287006"/>
    <n v="1539.1305451924457"/>
    <n v="0.37478265803135974"/>
    <n v="33.738831362387053"/>
  </r>
  <r>
    <x v="6"/>
    <s v="CMR"/>
    <n v="2021"/>
    <n v="58.148000000000003"/>
    <n v="79.2"/>
    <n v="-0.93442261219024703"/>
    <n v="963531503.48334503"/>
    <n v="1654.2570373059248"/>
    <s v="."/>
    <n v="36.745868424444637"/>
  </r>
  <r>
    <x v="6"/>
    <s v="CMR"/>
    <n v="2022"/>
    <n v="58.732999999999997"/>
    <s v="."/>
    <n v="-0.89888948202133201"/>
    <n v="925681548.56325197"/>
    <n v="1563.4889403445936"/>
    <s v="."/>
    <n v="41.286890904302922"/>
  </r>
  <r>
    <x v="6"/>
    <s v="CMR"/>
    <n v="2023"/>
    <n v="59.314999999999998"/>
    <s v="."/>
    <s v="."/>
    <s v="."/>
    <n v="1673.6488885722242"/>
    <s v="."/>
    <n v="38.600000000057079"/>
  </r>
  <r>
    <x v="7"/>
    <s v="CAF"/>
    <n v="2004"/>
    <n v="37.966000000000001"/>
    <n v="90.6"/>
    <n v="-1.2010906934738199"/>
    <n v="15100000"/>
    <n v="309.19024278741909"/>
    <n v="5.4967779938364152E-2"/>
    <n v="33.243954918820251"/>
  </r>
  <r>
    <x v="7"/>
    <s v="CAF"/>
    <n v="2005"/>
    <n v="38.069000000000003"/>
    <n v="91"/>
    <n v="-1.31778132915497"/>
    <n v="10100000"/>
    <n v="317.87767793584425"/>
    <n v="5.3245150557137674E-2"/>
    <n v="35.070936865622556"/>
  </r>
  <r>
    <x v="7"/>
    <s v="CAF"/>
    <n v="2006"/>
    <n v="38.192999999999998"/>
    <n v="90.8"/>
    <n v="-1.27037906646729"/>
    <n v="34670000"/>
    <n v="340.41451709934131"/>
    <n v="5.4560036065976897E-2"/>
    <n v="36.395870228737756"/>
  </r>
  <r>
    <x v="7"/>
    <s v="CAF"/>
    <n v="2007"/>
    <n v="38.338999999999999"/>
    <n v="90.9"/>
    <n v="-1.26575326919556"/>
    <n v="56750000"/>
    <n v="388.4777716793738"/>
    <n v="5.4347217470459272E-2"/>
    <n v="37.58089901878963"/>
  </r>
  <r>
    <x v="7"/>
    <s v="CAF"/>
    <n v="2008"/>
    <n v="38.506"/>
    <n v="93.6"/>
    <n v="-1.1940542459487899"/>
    <n v="117110000"/>
    <n v="446.22877035927559"/>
    <n v="3.8368269575372496E-2"/>
    <n v="34.437521809551662"/>
  </r>
  <r>
    <x v="7"/>
    <s v="CAF"/>
    <n v="2009"/>
    <n v="38.694000000000003"/>
    <n v="93.9"/>
    <n v="-1.2579495906829801"/>
    <n v="42280000"/>
    <n v="452.92223646951163"/>
    <n v="3.6849277254663117E-2"/>
    <n v="31.494246489679885"/>
  </r>
  <r>
    <x v="7"/>
    <s v="CAF"/>
    <n v="2010"/>
    <n v="38.904000000000003"/>
    <n v="93.8"/>
    <n v="-1.1629616022110001"/>
    <n v="61520000"/>
    <n v="459.77698183324077"/>
    <n v="3.7510190304130824E-2"/>
    <n v="34.430481954304234"/>
  </r>
  <r>
    <x v="7"/>
    <s v="CAF"/>
    <n v="2011"/>
    <n v="39.134999999999998"/>
    <n v="93.3"/>
    <n v="-1.19733154773712"/>
    <n v="36908456"/>
    <n v="515.20950348940198"/>
    <n v="4.103953870036952E-2"/>
    <n v="34.475618332729859"/>
  </r>
  <r>
    <x v="7"/>
    <s v="CAF"/>
    <n v="2012"/>
    <n v="39.387999999999998"/>
    <n v="93.1"/>
    <n v="-1.0731461048126201"/>
    <n v="70035157"/>
    <n v="525.86750403772851"/>
    <n v="4.1313085731356836E-2"/>
    <n v="33.059448594331442"/>
  </r>
  <r>
    <x v="7"/>
    <s v="CAF"/>
    <n v="2013"/>
    <n v="39.662999999999997"/>
    <n v="95.1"/>
    <n v="-1.1693907976150499"/>
    <n v="1852793"/>
    <n v="352.22685487120953"/>
    <n v="2.5112297362917254E-2"/>
    <n v="38.399287572131527"/>
  </r>
  <r>
    <x v="7"/>
    <s v="CAF"/>
    <n v="2014"/>
    <n v="39.959000000000003"/>
    <n v="94.8"/>
    <n v="-1.3892358541488601"/>
    <n v="3475008"/>
    <n v="394.856932975083"/>
    <n v="2.7173833765322272E-2"/>
    <n v="53.095092017982473"/>
  </r>
  <r>
    <x v="7"/>
    <s v="CAF"/>
    <n v="2015"/>
    <n v="40.277000000000001"/>
    <n v="92.9"/>
    <n v="-1.4431891441345199"/>
    <n v="3000000"/>
    <n v="351.87975476955432"/>
    <n v="3.8262556250003889E-2"/>
    <n v="53.145147776962112"/>
  </r>
  <r>
    <x v="7"/>
    <s v="CAF"/>
    <n v="2016"/>
    <n v="40.618000000000002"/>
    <n v="92.1"/>
    <n v="-1.4167939424514799"/>
    <n v="7256090"/>
    <n v="372.13545609303117"/>
    <n v="4.2086572323959758E-2"/>
    <n v="50.530644021909985"/>
  </r>
  <r>
    <x v="7"/>
    <s v="CAF"/>
    <n v="2017"/>
    <n v="40.98"/>
    <n v="91.6"/>
    <n v="-1.50068795681"/>
    <n v="6888751"/>
    <n v="414.74032227842014"/>
    <n v="4.4509010973352435E-2"/>
    <n v="57.143545711711894"/>
  </r>
  <r>
    <x v="7"/>
    <s v="CAF"/>
    <n v="2018"/>
    <n v="41.363999999999997"/>
    <n v="91.4"/>
    <n v="-1.39432609081268"/>
    <n v="18003535"/>
    <n v="435.93229660798016"/>
    <n v="4.4967594282775705E-2"/>
    <n v="49.660200002431836"/>
  </r>
  <r>
    <x v="7"/>
    <s v="CAF"/>
    <n v="2019"/>
    <n v="41.77"/>
    <n v="91.3"/>
    <n v="-1.3838744163513199"/>
    <n v="25601157"/>
    <n v="426.40875312020944"/>
    <n v="4.5188204841933428E-2"/>
    <n v="50.065800001486757"/>
  </r>
  <r>
    <x v="7"/>
    <s v="CAF"/>
    <n v="2020"/>
    <n v="42.198"/>
    <n v="90.9"/>
    <n v="-1.50229716300964"/>
    <n v="1737360"/>
    <n v="435.46924780002212"/>
    <n v="4.4282072685484987E-2"/>
    <n v="49.521020001192063"/>
  </r>
  <r>
    <x v="7"/>
    <s v="CAF"/>
    <n v="2021"/>
    <n v="42.648000000000003"/>
    <n v="90.9"/>
    <n v="-1.5097144842147801"/>
    <n v="5409980"/>
    <n v="461.13751095604727"/>
    <s v="."/>
    <n v="44.159119995103971"/>
  </r>
  <r>
    <x v="7"/>
    <s v="CAF"/>
    <n v="2022"/>
    <n v="43.12"/>
    <n v="90.9"/>
    <n v="-1.4741841554641699"/>
    <n v="24047722"/>
    <n v="427.05809619126865"/>
    <s v="."/>
    <n v="45.233570001619995"/>
  </r>
  <r>
    <x v="7"/>
    <s v="CAF"/>
    <n v="2023"/>
    <n v="43.613999999999997"/>
    <s v="."/>
    <s v="."/>
    <s v="."/>
    <n v="445.02819598860498"/>
    <s v="."/>
    <n v="43.480570208358003"/>
  </r>
  <r>
    <x v="8"/>
    <s v="TCD"/>
    <n v="2004"/>
    <n v="21.768000000000001"/>
    <n v="84"/>
    <n v="-0.83215993642806996"/>
    <n v="466793492"/>
    <n v="460.06701832057684"/>
    <n v="8.0418136864366704E-2"/>
    <n v="101.76859092156376"/>
  </r>
  <r>
    <x v="8"/>
    <s v="TCD"/>
    <n v="2005"/>
    <n v="21.800999999999998"/>
    <n v="83.8"/>
    <n v="-1.2015131711959799"/>
    <n v="-99342519"/>
    <n v="664.59765601918048"/>
    <n v="7.9620094408682368E-2"/>
    <n v="85.846745026887504"/>
  </r>
  <r>
    <x v="8"/>
    <s v="TCD"/>
    <n v="2006"/>
    <n v="21.834"/>
    <n v="83.7"/>
    <n v="-1.0803089141845701"/>
    <n v="-278414000"/>
    <n v="716.66776844237995"/>
    <n v="7.8644641793530035E-2"/>
    <n v="95.913228634579625"/>
  </r>
  <r>
    <x v="8"/>
    <s v="TCD"/>
    <n v="2007"/>
    <n v="21.867999999999999"/>
    <n v="82.4"/>
    <n v="-1.117924451828"/>
    <n v="-321655000"/>
    <n v="806.71031879149746"/>
    <n v="8.1742235257044132E-2"/>
    <n v="84.731023863553943"/>
  </r>
  <r>
    <x v="8"/>
    <s v="TCD"/>
    <n v="2008"/>
    <n v="21.901"/>
    <n v="79.8"/>
    <n v="-1.1525027751922601"/>
    <n v="466131000"/>
    <n v="936.49413707497195"/>
    <n v="9.2596730561444157E-2"/>
    <n v="80.289666415130611"/>
  </r>
  <r>
    <x v="8"/>
    <s v="TCD"/>
    <n v="2009"/>
    <n v="21.934000000000001"/>
    <n v="79.400000000000006"/>
    <n v="-1.0741611719131501"/>
    <n v="374900000"/>
    <n v="808.16152351367407"/>
    <n v="9.6919588925940992E-2"/>
    <n v="77.109464366371455"/>
  </r>
  <r>
    <x v="8"/>
    <s v="TCD"/>
    <n v="2010"/>
    <n v="21.984999999999999"/>
    <n v="79.2"/>
    <n v="-1.0806641578674301"/>
    <n v="313000000"/>
    <n v="896.87670462039409"/>
    <n v="0.10004433056765405"/>
    <n v="80.390709289116216"/>
  </r>
  <r>
    <x v="8"/>
    <s v="TCD"/>
    <n v="2011"/>
    <n v="22.053999999999998"/>
    <n v="80.7"/>
    <n v="-1.0372016429901101"/>
    <n v="281900000"/>
    <n v="988.19416004730522"/>
    <n v="8.1481320015944492E-2"/>
    <n v="80.681074893641508"/>
  </r>
  <r>
    <x v="8"/>
    <s v="TCD"/>
    <n v="2012"/>
    <n v="22.141999999999999"/>
    <n v="76.099999999999994"/>
    <n v="-1.0698338747024501"/>
    <n v="579793037"/>
    <n v="969.61614277158617"/>
    <n v="9.6725918638679118E-2"/>
    <n v="80.57561968420994"/>
  </r>
  <r>
    <x v="8"/>
    <s v="TCD"/>
    <n v="2013"/>
    <n v="22.248000000000001"/>
    <n v="72.599999999999994"/>
    <n v="-1.0059237480163601"/>
    <n v="520200751"/>
    <n v="980.08354437300682"/>
    <n v="0.11252828415060084"/>
    <n v="72.648915757205742"/>
  </r>
  <r>
    <x v="8"/>
    <s v="TCD"/>
    <n v="2014"/>
    <n v="22.372"/>
    <n v="72.5"/>
    <n v="-1.1621669530868499"/>
    <n v="-675545915"/>
    <n v="1017.7877620885496"/>
    <n v="0.10827818916172634"/>
    <n v="76.626523166897073"/>
  </r>
  <r>
    <x v="8"/>
    <s v="TCD"/>
    <n v="2015"/>
    <n v="22.515000000000001"/>
    <n v="72.7"/>
    <n v="-1.22344315052032"/>
    <n v="559642023"/>
    <n v="774.41160312411864"/>
    <n v="0.10456303746306471"/>
    <n v="66.564164349706516"/>
  </r>
  <r>
    <x v="8"/>
    <s v="TCD"/>
    <n v="2016"/>
    <n v="22.677"/>
    <n v="72.7"/>
    <n v="-1.18124747276306"/>
    <n v="244682121"/>
    <n v="691.98007742773052"/>
    <n v="0.10072718438850964"/>
    <n v="63.29692513368984"/>
  </r>
  <r>
    <x v="8"/>
    <s v="TCD"/>
    <n v="2017"/>
    <n v="22.858000000000001"/>
    <n v="72.8"/>
    <n v="-1.23040843009949"/>
    <n v="363381636"/>
    <n v="662.89747296331473"/>
    <n v="9.8648511416367782E-2"/>
    <n v="73.575008182222334"/>
  </r>
  <r>
    <x v="8"/>
    <s v="TCD"/>
    <n v="2018"/>
    <n v="23.059000000000001"/>
    <n v="73.099999999999994"/>
    <n v="-1.12444484233856"/>
    <n v="460890508"/>
    <n v="720.26510142708514"/>
    <n v="9.9806398401457053E-2"/>
    <n v="74.204753732165727"/>
  </r>
  <r>
    <x v="8"/>
    <s v="TCD"/>
    <n v="2019"/>
    <n v="23.279"/>
    <n v="72.8"/>
    <n v="-1.12440085411072"/>
    <n v="566638948"/>
    <n v="701.62120102742381"/>
    <n v="9.8196388560554793E-2"/>
    <n v="74.570525555855824"/>
  </r>
  <r>
    <x v="8"/>
    <s v="TCD"/>
    <n v="2020"/>
    <n v="23.52"/>
    <n v="71.900000000000006"/>
    <n v="-1.12530958652496"/>
    <n v="557692503"/>
    <n v="643.77221569400865"/>
    <n v="9.4228187096902505E-2"/>
    <n v="68.730360141461105"/>
  </r>
  <r>
    <x v="8"/>
    <s v="TCD"/>
    <n v="2021"/>
    <n v="23.780999999999999"/>
    <n v="69.900000000000006"/>
    <n v="-1.17182517051697"/>
    <n v="705100759"/>
    <n v="685.69031499661799"/>
    <s v="."/>
    <n v="82.984776867046989"/>
  </r>
  <r>
    <x v="8"/>
    <s v="TCD"/>
    <n v="2022"/>
    <n v="24.062999999999999"/>
    <n v="70"/>
    <n v="-1.1493570804595901"/>
    <n v="614018506"/>
    <n v="699.46325448557411"/>
    <s v="."/>
    <n v="89.722949365025997"/>
  </r>
  <r>
    <x v="8"/>
    <s v="TCD"/>
    <n v="2023"/>
    <n v="24.366"/>
    <s v="."/>
    <s v="."/>
    <s v="."/>
    <n v="719.38487515752115"/>
    <s v="."/>
    <n v="91.577081283978075"/>
  </r>
  <r>
    <x v="9"/>
    <s v="COM"/>
    <n v="2004"/>
    <n v="27.902999999999999"/>
    <n v="63.5"/>
    <n v="-1.4103863239288299"/>
    <n v="672560.37863500603"/>
    <n v="1090.4271686947254"/>
    <n v="0.26361343120756286"/>
    <n v="35.757063116189805"/>
  </r>
  <r>
    <x v="9"/>
    <s v="COM"/>
    <n v="2005"/>
    <n v="27.875"/>
    <n v="65.7"/>
    <n v="-1.54902243614197"/>
    <n v="558865.80003372906"/>
    <n v="1103.1954167212093"/>
    <n v="0.24802466073769622"/>
    <n v="35.757409334039814"/>
  </r>
  <r>
    <x v="9"/>
    <s v="COM"/>
    <n v="2006"/>
    <n v="27.863"/>
    <n v="61.8"/>
    <n v="-1.4848827123642001"/>
    <n v="778420.21387879003"/>
    <n v="1155.0856746669617"/>
    <n v="0.28462370463964753"/>
    <n v="35.757274564330061"/>
  </r>
  <r>
    <x v="9"/>
    <s v="COM"/>
    <n v="2007"/>
    <n v="27.867000000000001"/>
    <n v="74.400000000000006"/>
    <n v="-1.43888223171234"/>
    <n v="7691947.2891569398"/>
    <n v="1289.7948495087148"/>
    <n v="0.18122901804023023"/>
    <n v="33.156179212749493"/>
  </r>
  <r>
    <x v="9"/>
    <s v="COM"/>
    <n v="2008"/>
    <n v="27.885999999999999"/>
    <n v="73.400000000000006"/>
    <n v="-1.46228051185608"/>
    <n v="4650574.1569067603"/>
    <n v="1454.6509094409944"/>
    <n v="0.18126360271339378"/>
    <n v="36.218526354280939"/>
  </r>
  <r>
    <x v="9"/>
    <s v="COM"/>
    <n v="2009"/>
    <n v="27.920999999999999"/>
    <n v="68.5"/>
    <n v="-1.5387270450592001"/>
    <n v="13839598.167791501"/>
    <n v="1409.1066715214479"/>
    <n v="0.21852378158205615"/>
    <n v="37.896922325354176"/>
  </r>
  <r>
    <x v="9"/>
    <s v="COM"/>
    <n v="2010"/>
    <n v="27.972999999999999"/>
    <n v="66"/>
    <n v="-1.3958988189697299"/>
    <n v="8350406.7221210599"/>
    <n v="1384.0632825747905"/>
    <n v="0.25578332500030487"/>
    <n v="39.550136965160689"/>
  </r>
  <r>
    <x v="9"/>
    <s v="COM"/>
    <n v="2011"/>
    <n v="28.04"/>
    <n v="69"/>
    <n v="-1.3619624376296999"/>
    <n v="23118440.5401983"/>
    <n v="1526.8326394268117"/>
    <n v="0.22385687486848407"/>
    <n v="40.00099558623436"/>
  </r>
  <r>
    <x v="9"/>
    <s v="COM"/>
    <n v="2012"/>
    <n v="28.123000000000001"/>
    <n v="68.3"/>
    <n v="-1.38660228252411"/>
    <n v="10375197.461467501"/>
    <n v="1483.9515579125912"/>
    <n v="0.2338752441374152"/>
    <n v="40.810418937539851"/>
  </r>
  <r>
    <x v="9"/>
    <s v="COM"/>
    <n v="2013"/>
    <n v="28.222999999999999"/>
    <n v="63.6"/>
    <n v="-1.2163941860198999"/>
    <n v="4231644"/>
    <n v="1595.9898180812168"/>
    <n v="0.27480972786401919"/>
    <n v="39.243295273981381"/>
  </r>
  <r>
    <x v="9"/>
    <s v="COM"/>
    <n v="2014"/>
    <n v="28.338000000000001"/>
    <n v="68"/>
    <n v="-1.1232727766037001"/>
    <n v="4684558.6751838103"/>
    <n v="1608.6878767875805"/>
    <n v="0.24055011670668838"/>
    <n v="39.235823195439181"/>
  </r>
  <r>
    <x v="9"/>
    <s v="COM"/>
    <n v="2015"/>
    <n v="28.47"/>
    <n v="67"/>
    <n v="-1.0915437936782799"/>
    <n v="4936699.5104448199"/>
    <n v="1322.9367760528767"/>
    <n v="0.2545822058130745"/>
    <n v="37.804952071456256"/>
  </r>
  <r>
    <x v="9"/>
    <s v="COM"/>
    <n v="2016"/>
    <n v="28.619"/>
    <n v="64"/>
    <n v="-1.09867775440216"/>
    <n v="3569823.7299721702"/>
    <n v="1357.2662297961572"/>
    <n v="0.29200034305685091"/>
    <n v="37.132879715833738"/>
  </r>
  <r>
    <x v="9"/>
    <s v="COM"/>
    <n v="2017"/>
    <n v="28.783999999999999"/>
    <n v="59.5"/>
    <n v="-1.10494184494019"/>
    <n v="3919473.0250083501"/>
    <n v="1414.5866899243117"/>
    <n v="0.3663032518275775"/>
    <n v="40.164358921351955"/>
  </r>
  <r>
    <x v="9"/>
    <s v="COM"/>
    <n v="2018"/>
    <n v="28.965"/>
    <n v="57.7"/>
    <n v="-1.1898217201232899"/>
    <n v="5672348.1285800003"/>
    <n v="1531.3378101176261"/>
    <n v="0.38992004513643336"/>
    <n v="42.996153341342996"/>
  </r>
  <r>
    <x v="9"/>
    <s v="COM"/>
    <n v="2019"/>
    <n v="29.164000000000001"/>
    <n v="55.3"/>
    <n v="-1.1990001201629601"/>
    <n v="4300803.9663215"/>
    <n v="1510.7973237214014"/>
    <n v="0.41239667958724929"/>
    <n v="42.268078535018383"/>
  </r>
  <r>
    <x v="9"/>
    <s v="COM"/>
    <n v="2020"/>
    <n v="29.38"/>
    <n v="50.8"/>
    <n v="-1.25821113586426"/>
    <n v="3875846.0805885401"/>
    <n v="1519.5867806517683"/>
    <n v="0.40711218285067841"/>
    <n v="33.729934615749073"/>
  </r>
  <r>
    <x v="9"/>
    <s v="COM"/>
    <n v="2021"/>
    <n v="29.613"/>
    <n v="41.2"/>
    <n v="-1.2710661888122601"/>
    <n v="4024772.1820532"/>
    <n v="1577.4708412229163"/>
    <s v="."/>
    <n v="42.277728726285254"/>
  </r>
  <r>
    <x v="9"/>
    <s v="COM"/>
    <n v="2022"/>
    <n v="29.864000000000001"/>
    <n v="39.299999999999997"/>
    <n v="-1.2005380392074601"/>
    <n v="3839060.1164943399"/>
    <n v="1484.8924653204153"/>
    <s v="."/>
    <n v="47.781726606550016"/>
  </r>
  <r>
    <x v="9"/>
    <s v="COM"/>
    <n v="2023"/>
    <n v="30.132000000000001"/>
    <s v="."/>
    <s v="."/>
    <s v="."/>
    <n v="1587.161895556872"/>
    <s v="."/>
    <n v="47.941358186691389"/>
  </r>
  <r>
    <x v="10"/>
    <s v="COD"/>
    <n v="2004"/>
    <n v="37"/>
    <n v="97.9"/>
    <n v="-1.66842377185822"/>
    <n v="409032814"/>
    <n v="187.85678102995399"/>
    <n v="3.5385907520827056E-2"/>
    <n v="49.336414625499422"/>
  </r>
  <r>
    <x v="10"/>
    <s v="COD"/>
    <n v="2005"/>
    <n v="37.481000000000002"/>
    <n v="97.4"/>
    <n v="-1.61257719993591"/>
    <n v="180000000"/>
    <n v="211.57262966400128"/>
    <n v="3.9057300669261441E-2"/>
    <n v="52.314604695007901"/>
  </r>
  <r>
    <x v="10"/>
    <s v="COD"/>
    <n v="2006"/>
    <n v="37.970999999999997"/>
    <n v="97.3"/>
    <n v="-1.2690390348434399"/>
    <n v="256100000"/>
    <n v="247.54193564632968"/>
    <n v="3.9101340610051487E-2"/>
    <n v="47.963259623037374"/>
  </r>
  <r>
    <x v="10"/>
    <s v="COD"/>
    <n v="2007"/>
    <n v="38.47"/>
    <n v="97.2"/>
    <n v="-1.25524890422821"/>
    <n v="1808000000"/>
    <n v="277.61207955153384"/>
    <n v="4.1015486929033756E-2"/>
    <n v="80.142055052808743"/>
  </r>
  <r>
    <x v="10"/>
    <s v="COD"/>
    <n v="2008"/>
    <n v="38.975999999999999"/>
    <n v="97"/>
    <n v="-1.2823339700698899"/>
    <n v="1726800000"/>
    <n v="317.88921008113027"/>
    <n v="4.1017049328604255E-2"/>
    <n v="83.772291650798266"/>
  </r>
  <r>
    <x v="10"/>
    <s v="COD"/>
    <n v="2009"/>
    <n v="39.491"/>
    <n v="97"/>
    <n v="-1.51349461078644"/>
    <n v="-243200000"/>
    <n v="290.15567507352506"/>
    <n v="3.8941823020025822E-2"/>
    <n v="62.946879362656382"/>
  </r>
  <r>
    <x v="10"/>
    <s v="COD"/>
    <n v="2010"/>
    <n v="40.012999999999998"/>
    <n v="96.8"/>
    <n v="-1.5480830669403101"/>
    <n v="2742300000"/>
    <n v="324.82772610927077"/>
    <n v="3.9973636890170645E-2"/>
    <n v="90.747610292954278"/>
  </r>
  <r>
    <x v="10"/>
    <s v="COD"/>
    <n v="2011"/>
    <n v="40.543999999999997"/>
    <n v="96.2"/>
    <n v="-1.50285720825195"/>
    <n v="1596024303.8568599"/>
    <n v="376.37498112997292"/>
    <n v="4.3943370804807494E-2"/>
    <n v="85.198144191941765"/>
  </r>
  <r>
    <x v="10"/>
    <s v="COD"/>
    <n v="2012"/>
    <n v="41.082000000000001"/>
    <n v="95.5"/>
    <n v="-1.4796302318573"/>
    <n v="2891607809.0954199"/>
    <n v="412.77626054499467"/>
    <n v="3.9822321430206288E-2"/>
    <n v="68.35171139520358"/>
  </r>
  <r>
    <x v="10"/>
    <s v="COD"/>
    <n v="2013"/>
    <n v="41.627000000000002"/>
    <n v="93.9"/>
    <n v="-1.2607164382934599"/>
    <n v="1697585830.8062601"/>
    <n v="444.86435755909639"/>
    <n v="5.3900066268698726E-2"/>
    <n v="77.46594514722652"/>
  </r>
  <r>
    <x v="10"/>
    <s v="COD"/>
    <n v="2014"/>
    <n v="42.18"/>
    <n v="92.9"/>
    <n v="-1.3734496831893901"/>
    <n v="1499572152.4979701"/>
    <n v="472.26623572553251"/>
    <n v="6.754863262187176E-2"/>
    <n v="78.69015012421599"/>
  </r>
  <r>
    <x v="10"/>
    <s v="COD"/>
    <n v="2015"/>
    <n v="42.74"/>
    <n v="95.8"/>
    <n v="-1.3599481582641599"/>
    <n v="1165720010.3076701"/>
    <n v="482.0645686382378"/>
    <n v="4.1082217016830458E-2"/>
    <n v="59.332430964424532"/>
  </r>
  <r>
    <x v="10"/>
    <s v="COD"/>
    <n v="2016"/>
    <n v="43.307000000000002"/>
    <n v="97"/>
    <n v="-1.3217271566391"/>
    <n v="932374669.38090706"/>
    <n v="456.02795058362364"/>
    <n v="2.9732419887335992E-2"/>
    <n v="55.925210262411561"/>
  </r>
  <r>
    <x v="10"/>
    <s v="COD"/>
    <n v="2017"/>
    <n v="43.88"/>
    <n v="96.7"/>
    <n v="-1.4865968227386499"/>
    <n v="1047979482.5552599"/>
    <n v="451.08908851731871"/>
    <n v="3.3755214987913437E-2"/>
    <n v="74.291379617190358"/>
  </r>
  <r>
    <x v="10"/>
    <s v="COD"/>
    <n v="2018"/>
    <n v="44.46"/>
    <n v="96.4"/>
    <n v="-1.48891973495483"/>
    <n v="1407563588.4242301"/>
    <n v="546.21259320388322"/>
    <n v="3.2311235081143523E-2"/>
    <n v="69.919729150181695"/>
  </r>
  <r>
    <x v="10"/>
    <s v="COD"/>
    <n v="2019"/>
    <n v="45.045999999999999"/>
    <n v="96.3"/>
    <n v="-1.5220644474029501"/>
    <n v="1350994226.2053499"/>
    <n v="575.882781366465"/>
    <n v="3.371487991632232E-2"/>
    <n v="55.235158039985443"/>
  </r>
  <r>
    <x v="10"/>
    <s v="COD"/>
    <n v="2020"/>
    <n v="45.637999999999998"/>
    <n v="96.2"/>
    <n v="-1.5112456083297701"/>
    <n v="1498084807.8648"/>
    <n v="524.66668621149506"/>
    <n v="3.2584780848178743E-2"/>
    <n v="58.491757328202254"/>
  </r>
  <r>
    <x v="10"/>
    <s v="COD"/>
    <n v="2021"/>
    <n v="46.234999999999999"/>
    <n v="96.3"/>
    <n v="-1.44039714336395"/>
    <n v="1677673789.73561"/>
    <n v="576.97472939413603"/>
    <s v="."/>
    <n v="80.481311420690602"/>
  </r>
  <r>
    <x v="10"/>
    <s v="COD"/>
    <n v="2022"/>
    <n v="46.837000000000003"/>
    <s v="."/>
    <n v="-1.47606945037842"/>
    <n v="1845773309"/>
    <n v="664.59354333669557"/>
    <s v="."/>
    <n v="93.728667079974812"/>
  </r>
  <r>
    <x v="10"/>
    <s v="COD"/>
    <n v="2023"/>
    <n v="47.444000000000003"/>
    <s v="."/>
    <s v="."/>
    <s v="."/>
    <n v="649.14398793935811"/>
    <s v="."/>
    <n v="91.261265608104225"/>
  </r>
  <r>
    <x v="11"/>
    <s v="COG"/>
    <n v="2004"/>
    <n v="60.533000000000001"/>
    <n v="63.1"/>
    <n v="-1.0085878372192401"/>
    <n v="88557997.224403903"/>
    <n v="1314.4112806073501"/>
    <n v="0.99195260981334521"/>
    <n v="131.36819871732226"/>
  </r>
  <r>
    <x v="11"/>
    <s v="COG"/>
    <n v="2005"/>
    <n v="60.988"/>
    <n v="63.1"/>
    <n v="-1.2989250421523999"/>
    <n v="801314933.87191701"/>
    <n v="1810.5889423645947"/>
    <n v="1.1743585820124431"/>
    <n v="119.552892262402"/>
  </r>
  <r>
    <x v="11"/>
    <s v="COG"/>
    <n v="2006"/>
    <n v="61.441000000000003"/>
    <n v="69.3"/>
    <n v="-1.1688810586929299"/>
    <n v="1489015781.2532401"/>
    <n v="2116.8689431934149"/>
    <n v="1.252964933733649"/>
    <n v="125.60076297449076"/>
  </r>
  <r>
    <x v="11"/>
    <s v="COG"/>
    <n v="2007"/>
    <n v="61.893000000000001"/>
    <n v="60.2"/>
    <n v="-1.1720095872878999"/>
    <n v="1424251935.6347101"/>
    <n v="2219.9123067626283"/>
    <n v="1.0491341847455053"/>
    <n v="148.58662539506881"/>
  </r>
  <r>
    <x v="11"/>
    <s v="COG"/>
    <n v="2008"/>
    <n v="62.345999999999997"/>
    <n v="56.8"/>
    <n v="-1.22255659103394"/>
    <n v="1947972913.2063899"/>
    <n v="2848.6531631791008"/>
    <n v="1.0662626827745096"/>
    <n v="133.10848665960847"/>
  </r>
  <r>
    <x v="11"/>
    <s v="COG"/>
    <n v="2009"/>
    <n v="62.8"/>
    <n v="55.9"/>
    <n v="-1.28030228614807"/>
    <n v="1189051286.3796899"/>
    <n v="2283.9498723942847"/>
    <n v="1.1365512316694188"/>
    <n v="135.55236568197543"/>
  </r>
  <r>
    <x v="11"/>
    <s v="COG"/>
    <n v="2010"/>
    <n v="63.256"/>
    <n v="54.5"/>
    <n v="-1.2521673440933201"/>
    <n v="1522228646.3391199"/>
    <n v="2962.76248130765"/>
    <n v="1.2220576292665604"/>
    <n v="124.06475439960735"/>
  </r>
  <r>
    <x v="11"/>
    <s v="COG"/>
    <n v="2011"/>
    <n v="63.712000000000003"/>
    <n v="64.3"/>
    <n v="-1.2567180395126301"/>
    <n v="298678855.10598302"/>
    <n v="3415.0623741663853"/>
    <n v="1.1744581843438442"/>
    <n v="124.59174271014146"/>
  </r>
  <r>
    <x v="11"/>
    <s v="COG"/>
    <n v="2012"/>
    <n v="64.168999999999997"/>
    <n v="65.099999999999994"/>
    <n v="-1.35431361198425"/>
    <n v="-69249948.217356503"/>
    <n v="3753.8609280810247"/>
    <n v="1.1161602263572727"/>
    <n v="97.444435145443023"/>
  </r>
  <r>
    <x v="11"/>
    <s v="COG"/>
    <n v="2013"/>
    <n v="64.626999999999995"/>
    <n v="62.3"/>
    <n v="-1.35320031642914"/>
    <n v="1878859499.3496599"/>
    <n v="3719.6510360643006"/>
    <n v="1.1001527319634818"/>
    <n v="93.002863391523533"/>
  </r>
  <r>
    <x v="11"/>
    <s v="COG"/>
    <n v="2014"/>
    <n v="65.084999999999994"/>
    <n v="62.1"/>
    <n v="-1.22218954563141"/>
    <n v="2891102397.1238799"/>
    <n v="3623.8270565247299"/>
    <n v="1.0465612683551673"/>
    <n v="104.19762010341688"/>
  </r>
  <r>
    <x v="11"/>
    <s v="COG"/>
    <n v="2015"/>
    <n v="65.543000000000006"/>
    <n v="64.2"/>
    <n v="-1.27837598323822"/>
    <n v="4279839199.1127801"/>
    <n v="2455.3408582447641"/>
    <n v="1.1166210474478051"/>
    <n v="117.32072155858117"/>
  </r>
  <r>
    <x v="11"/>
    <s v="COG"/>
    <n v="2016"/>
    <n v="66.001000000000005"/>
    <n v="67.7"/>
    <n v="-1.2065657377243"/>
    <n v="50608700.352612302"/>
    <n v="2107.5186182692401"/>
    <n v="1.0599164344115013"/>
    <n v="122.25981828402067"/>
  </r>
  <r>
    <x v="11"/>
    <s v="COG"/>
    <n v="2017"/>
    <n v="66.459000000000003"/>
    <n v="69.8"/>
    <n v="-1.41772937774658"/>
    <n v="4416953734"/>
    <n v="2227.7326089375993"/>
    <n v="1.0177624173151567"/>
    <n v="94.617095258342161"/>
  </r>
  <r>
    <x v="11"/>
    <s v="COG"/>
    <n v="2018"/>
    <n v="66.915999999999997"/>
    <n v="70.599999999999994"/>
    <n v="-1.4128532409668"/>
    <n v="4315250918"/>
    <n v="2715.2604175291658"/>
    <n v="1.1425894430168226"/>
    <n v="100.58321677971374"/>
  </r>
  <r>
    <x v="11"/>
    <s v="COG"/>
    <n v="2019"/>
    <n v="67.373000000000005"/>
    <n v="69.8"/>
    <n v="-1.29221296310425"/>
    <n v="-1427679257.0589399"/>
    <n v="2508.9404444347692"/>
    <n v="1.2576621424864556"/>
    <n v="91.575757720664768"/>
  </r>
  <r>
    <x v="11"/>
    <s v="COG"/>
    <n v="2020"/>
    <n v="67.828999999999994"/>
    <n v="71.400000000000006"/>
    <n v="-1.4521666765212999"/>
    <n v="-1983178866.50125"/>
    <n v="2011.2834404426255"/>
    <n v="1.2545916697736688"/>
    <n v="69.306620688247179"/>
  </r>
  <r>
    <x v="11"/>
    <s v="COG"/>
    <n v="2021"/>
    <n v="68.283000000000001"/>
    <n v="71.400000000000006"/>
    <n v="-1.2330018281936601"/>
    <n v="-320209517.69602299"/>
    <n v="2540.4700241973082"/>
    <s v="."/>
    <n v="85.546203155218763"/>
  </r>
  <r>
    <x v="11"/>
    <s v="COG"/>
    <n v="2022"/>
    <n v="68.736000000000004"/>
    <s v="."/>
    <n v="-1.26143133640289"/>
    <n v="532256251"/>
    <n v="2649.2306336946745"/>
    <s v="."/>
    <n v="98.161336692200081"/>
  </r>
  <r>
    <x v="11"/>
    <s v="COG"/>
    <n v="2023"/>
    <n v="69.188000000000002"/>
    <s v="."/>
    <s v="."/>
    <s v="."/>
    <n v="2508.8233951516422"/>
    <s v="."/>
    <n v="96.210394403961828"/>
  </r>
  <r>
    <x v="12"/>
    <s v="CIV"/>
    <n v="2004"/>
    <n v="44.817"/>
    <n v="75.400000000000006"/>
    <n v="-1.0320169925689699"/>
    <n v="282979831"/>
    <n v="1267.7648236482362"/>
    <n v="0.29474945218101167"/>
    <n v="58.118296303594555"/>
  </r>
  <r>
    <x v="12"/>
    <s v="CIV"/>
    <n v="2005"/>
    <n v="45.234000000000002"/>
    <n v="77.900000000000006"/>
    <n v="-0.95539408922195401"/>
    <n v="349059586.54327202"/>
    <n v="1267.087310458777"/>
    <n v="0.30977508689279487"/>
    <n v="62.820936040280614"/>
  </r>
  <r>
    <x v="12"/>
    <s v="CIV"/>
    <n v="2006"/>
    <n v="45.652000000000001"/>
    <n v="74.8"/>
    <n v="-0.928464114665985"/>
    <n v="350964618.55939698"/>
    <n v="1303.5649664931491"/>
    <n v="0.29383743690141778"/>
    <n v="63.690377061451983"/>
  </r>
  <r>
    <x v="12"/>
    <s v="CIV"/>
    <n v="2007"/>
    <n v="46.070999999999998"/>
    <n v="76.3"/>
    <n v="-0.88173198699951205"/>
    <n v="443801751.42317301"/>
    <n v="1451.2325321963729"/>
    <n v="0.28549226196783684"/>
    <n v="61.430942348442628"/>
  </r>
  <r>
    <x v="12"/>
    <s v="CIV"/>
    <n v="2008"/>
    <n v="46.491"/>
    <n v="74.2"/>
    <n v="-0.92974680662155196"/>
    <n v="468377743.88890201"/>
    <n v="1683.3375061606239"/>
    <n v="0.31982594339811371"/>
    <n v="61.940621296949928"/>
  </r>
  <r>
    <x v="12"/>
    <s v="CIV"/>
    <n v="2009"/>
    <n v="46.91"/>
    <n v="73.7"/>
    <n v="-0.97275155782699596"/>
    <n v="397624744.26800501"/>
    <n v="1638.8046854492079"/>
    <n v="0.29167566586751509"/>
    <n v="66.672903746918479"/>
  </r>
  <r>
    <x v="12"/>
    <s v="CIV"/>
    <n v="2010"/>
    <n v="47.33"/>
    <n v="75.400000000000006"/>
    <n v="-0.92622256278991699"/>
    <n v="358468317.34200197"/>
    <n v="1654.1779594975726"/>
    <n v="0.30069068991434772"/>
    <n v="67.472940081256993"/>
  </r>
  <r>
    <x v="12"/>
    <s v="CIV"/>
    <n v="2011"/>
    <n v="47.750999999999998"/>
    <n v="79.099999999999994"/>
    <n v="-0.88940107822418202"/>
    <n v="301972462.51786101"/>
    <n v="1701.7046397995023"/>
    <n v="0.28374179853427972"/>
    <n v="64.715903061134512"/>
  </r>
  <r>
    <x v="12"/>
    <s v="CIV"/>
    <n v="2012"/>
    <n v="48.171999999999997"/>
    <n v="74.900000000000006"/>
    <n v="-0.776178419589996"/>
    <n v="330255520.654571"/>
    <n v="1649.3016162901838"/>
    <n v="0.36517219433882919"/>
    <n v="70.301089319124898"/>
  </r>
  <r>
    <x v="12"/>
    <s v="CIV"/>
    <n v="2013"/>
    <n v="48.593000000000004"/>
    <n v="72.2"/>
    <n v="-0.75343978404998802"/>
    <n v="407592122.10142702"/>
    <n v="1903.0542287630071"/>
    <n v="0.38685728435835115"/>
    <n v="58.352679252723441"/>
  </r>
  <r>
    <x v="12"/>
    <s v="CIV"/>
    <n v="2014"/>
    <n v="49.014000000000003"/>
    <n v="71.900000000000006"/>
    <n v="-0.618877172470093"/>
    <n v="439356961.15090102"/>
    <n v="2124.0194295684128"/>
    <n v="0.39994251062868452"/>
    <n v="53.680417561034446"/>
  </r>
  <r>
    <x v="12"/>
    <s v="CIV"/>
    <n v="2015"/>
    <n v="49.444000000000003"/>
    <n v="64.5"/>
    <n v="-0.55492651462554898"/>
    <n v="494408755.77634102"/>
    <n v="1941.5818976554901"/>
    <n v="0.415553147784264"/>
    <n v="52.712864741144507"/>
  </r>
  <r>
    <x v="12"/>
    <s v="CIV"/>
    <n v="2016"/>
    <n v="49.881"/>
    <n v="64"/>
    <n v="-0.42282676696777299"/>
    <n v="577871524.15621495"/>
    <n v="1999.1953717962472"/>
    <n v="0.39620260033794202"/>
    <n v="47.565578361353452"/>
  </r>
  <r>
    <x v="12"/>
    <s v="CIV"/>
    <n v="2017"/>
    <n v="50.326000000000001"/>
    <n v="62.5"/>
    <n v="-0.40585955977439903"/>
    <n v="975014998.79549301"/>
    <n v="2113.3415237936888"/>
    <n v="0.42513655818637591"/>
    <n v="48.662507472948249"/>
  </r>
  <r>
    <x v="12"/>
    <s v="CIV"/>
    <n v="2018"/>
    <n v="50.779000000000003"/>
    <n v="60.5"/>
    <n v="-0.25471252202987699"/>
    <n v="620330654.35979104"/>
    <n v="2295.5403362819834"/>
    <n v="0.39989035846412097"/>
    <n v="46.037508710287419"/>
  </r>
  <r>
    <x v="12"/>
    <s v="CIV"/>
    <n v="2019"/>
    <n v="51.238999999999997"/>
    <n v="61.1"/>
    <n v="-0.30006745457649198"/>
    <n v="848881139.44287705"/>
    <n v="2309.3135834157347"/>
    <n v="0.41452830515561473"/>
    <n v="44.660410583079461"/>
  </r>
  <r>
    <x v="12"/>
    <s v="CIV"/>
    <n v="2020"/>
    <n v="51.706000000000003"/>
    <n v="61.8"/>
    <n v="-0.381347745656967"/>
    <n v="712915894.48161602"/>
    <n v="2350.751397255478"/>
    <n v="0.40634735689038293"/>
    <n v="41.942631819052622"/>
  </r>
  <r>
    <x v="12"/>
    <s v="CIV"/>
    <n v="2021"/>
    <n v="52.18"/>
    <n v="58.2"/>
    <n v="-0.26879715919494601"/>
    <n v="1392435143.3830099"/>
    <n v="2649.1730478815934"/>
    <s v="."/>
    <n v="45.114032776243498"/>
  </r>
  <r>
    <x v="12"/>
    <s v="CIV"/>
    <n v="2022"/>
    <n v="52.661000000000001"/>
    <s v="."/>
    <n v="-0.152012959122658"/>
    <n v="1599115748.8332701"/>
    <n v="2491.8959337299498"/>
    <s v="."/>
    <n v="53.43121910703109"/>
  </r>
  <r>
    <x v="12"/>
    <s v="CIV"/>
    <n v="2023"/>
    <n v="53.149000000000001"/>
    <s v="."/>
    <s v="."/>
    <s v="."/>
    <n v="2728.8032462007091"/>
    <s v="."/>
    <n v="49.477482579199929"/>
  </r>
  <r>
    <x v="13"/>
    <s v="GNQ"/>
    <n v="2004"/>
    <n v="56.033000000000001"/>
    <n v="7.2"/>
    <n v="-1.5583258867263801"/>
    <n v="340914469"/>
    <n v="5337.6143892967611"/>
    <n v="6.6770334783476839"/>
    <s v="."/>
  </r>
  <r>
    <x v="13"/>
    <s v="GNQ"/>
    <n v="2005"/>
    <n v="57.74"/>
    <n v="7.1"/>
    <n v="-1.4683490991592401"/>
    <n v="769146185"/>
    <n v="9502.8588161478183"/>
    <n v="6.487488522375874"/>
    <n v="131.02447181320952"/>
  </r>
  <r>
    <x v="13"/>
    <s v="GNQ"/>
    <n v="2006"/>
    <n v="59.430999999999997"/>
    <n v="7"/>
    <n v="-1.50492835044861"/>
    <n v="469506015"/>
    <n v="11140.190165051314"/>
    <n v="6.1677589798303103"/>
    <n v="118.53278236893708"/>
  </r>
  <r>
    <x v="13"/>
    <s v="GNQ"/>
    <n v="2007"/>
    <n v="61.1"/>
    <n v="8.5"/>
    <n v="-1.4525127410888701"/>
    <n v="1242731087"/>
    <n v="13776.90333272623"/>
    <n v="6.6674817192832316"/>
    <n v="134.08378985756897"/>
  </r>
  <r>
    <x v="13"/>
    <s v="GNQ"/>
    <n v="2008"/>
    <n v="62.744999999999997"/>
    <n v="7.2"/>
    <n v="-1.44569098949432"/>
    <n v="-793872333"/>
    <n v="19849.717766970458"/>
    <n v="5.8454970044353054"/>
    <n v="128.68800660145789"/>
  </r>
  <r>
    <x v="13"/>
    <s v="GNQ"/>
    <n v="2009"/>
    <n v="64.358000000000004"/>
    <n v="9.1999999999999993"/>
    <n v="-1.4710233211517301"/>
    <n v="1636219625"/>
    <n v="14398.77048577705"/>
    <n v="5.8121887234283118"/>
    <n v="122.21207711080129"/>
  </r>
  <r>
    <x v="13"/>
    <s v="GNQ"/>
    <n v="2010"/>
    <n v="65.94"/>
    <n v="5.7"/>
    <n v="-1.5484659671783401"/>
    <n v="2734000000"/>
    <n v="14905.514576464559"/>
    <n v="5.5255069783759883"/>
    <n v="144.66822500124809"/>
  </r>
  <r>
    <x v="13"/>
    <s v="GNQ"/>
    <n v="2011"/>
    <n v="67.488"/>
    <n v="5.6"/>
    <n v="-1.48733866214752"/>
    <n v="1975000000"/>
    <n v="18659.416024757138"/>
    <n v="5.3199055031155318"/>
    <n v="114.37734663649024"/>
  </r>
  <r>
    <x v="13"/>
    <s v="GNQ"/>
    <n v="2012"/>
    <n v="69"/>
    <n v="4.4000000000000004"/>
    <n v="-1.6003158092498799"/>
    <n v="985256412"/>
    <n v="18756.425027322457"/>
    <n v="4.9168255649125863"/>
    <n v="116.67542247236366"/>
  </r>
  <r>
    <x v="13"/>
    <s v="GNQ"/>
    <n v="2013"/>
    <n v="69.543999999999997"/>
    <n v="3.7"/>
    <n v="-1.5435332059860201"/>
    <n v="582948702"/>
    <n v="17644.594304541424"/>
    <n v="4.8153409205098949"/>
    <n v="106.89328492606582"/>
  </r>
  <r>
    <x v="13"/>
    <s v="GNQ"/>
    <n v="2014"/>
    <n v="70.082999999999998"/>
    <n v="4.9000000000000004"/>
    <n v="-1.4656635522842401"/>
    <n v="167875183"/>
    <n v="16804.924927197626"/>
    <n v="4.5913202999112874"/>
    <n v="104.37919867138767"/>
  </r>
  <r>
    <x v="13"/>
    <s v="GNQ"/>
    <n v="2015"/>
    <n v="70.616"/>
    <n v="5.5"/>
    <n v="-1.48868584632874"/>
    <n v="233325073"/>
    <n v="9788.9838036971778"/>
    <n v="4.0789236309859218"/>
    <n v="98.878059168075623"/>
  </r>
  <r>
    <x v="13"/>
    <s v="GNQ"/>
    <n v="2016"/>
    <n v="71.138000000000005"/>
    <n v="4.8"/>
    <n v="-1.55810081958771"/>
    <n v="53998813"/>
    <n v="8035.3076664385026"/>
    <n v="4.1675512732258371"/>
    <n v="92.600730723794229"/>
  </r>
  <r>
    <x v="13"/>
    <s v="GNQ"/>
    <n v="2017"/>
    <n v="71.646000000000001"/>
    <n v="5"/>
    <n v="-1.5751911401748699"/>
    <n v="304827249"/>
    <n v="8410.3979743369182"/>
    <n v="3.7011940491930071"/>
    <n v="102.42825825180255"/>
  </r>
  <r>
    <x v="13"/>
    <s v="GNQ"/>
    <n v="2018"/>
    <n v="72.143000000000001"/>
    <n v="4.8"/>
    <n v="-1.6552492380142201"/>
    <n v="396077780"/>
    <n v="8719.1868759056179"/>
    <n v="3.3742962310539109"/>
    <n v="103.64568162295322"/>
  </r>
  <r>
    <x v="13"/>
    <s v="GNQ"/>
    <n v="2019"/>
    <n v="72.626999999999995"/>
    <n v="7.4"/>
    <n v="-1.6917408704757699"/>
    <n v="452287112"/>
    <n v="7317.3900261796234"/>
    <n v="3.1399888347367177"/>
    <n v="94.87879242535449"/>
  </r>
  <r>
    <x v="13"/>
    <s v="GNQ"/>
    <n v="2020"/>
    <n v="73.099999999999994"/>
    <n v="6.5"/>
    <n v="-1.71425592899323"/>
    <n v="410016918"/>
    <n v="6198.942518519043"/>
    <n v="2.7257308516217233"/>
    <n v="77.927884644180665"/>
  </r>
  <r>
    <x v="13"/>
    <s v="GNQ"/>
    <n v="2021"/>
    <n v="73.561000000000007"/>
    <n v="5.2"/>
    <n v="-1.7325197458267201"/>
    <n v="459848321"/>
    <n v="7473.9260606929638"/>
    <s v="."/>
    <n v="76.966648599852704"/>
  </r>
  <r>
    <x v="13"/>
    <s v="GNQ"/>
    <n v="2022"/>
    <n v="74.010000000000005"/>
    <n v="4.2"/>
    <n v="-1.4932661056518599"/>
    <n v="458509903"/>
    <n v="8052.2565292993349"/>
    <s v="."/>
    <n v="91.796331671323273"/>
  </r>
  <r>
    <x v="13"/>
    <s v="GNQ"/>
    <n v="2023"/>
    <n v="74.447999999999993"/>
    <s v="."/>
    <s v="."/>
    <s v="."/>
    <n v="7066.6165925773357"/>
    <s v="."/>
    <n v="87.128710385369985"/>
  </r>
  <r>
    <x v="14"/>
    <s v="SWZ"/>
    <n v="2004"/>
    <n v="22.166"/>
    <n v="66.599999999999994"/>
    <n v="-0.53395092487335205"/>
    <n v="69582011.837250799"/>
    <n v="2599.15214954166"/>
    <n v="0.92478259727294221"/>
    <n v="150.17440958364014"/>
  </r>
  <r>
    <x v="14"/>
    <s v="SWZ"/>
    <n v="2005"/>
    <n v="22.038"/>
    <n v="67"/>
    <n v="-0.43434453010559099"/>
    <n v="-45850344.677386001"/>
    <n v="2964.97248651359"/>
    <n v="0.91660866920549378"/>
    <n v="124.53803710059977"/>
  </r>
  <r>
    <x v="14"/>
    <s v="SWZ"/>
    <n v="2006"/>
    <n v="21.91"/>
    <n v="66.8"/>
    <n v="-0.36359110474586498"/>
    <n v="121031132.73316699"/>
    <n v="3053.9325707830458"/>
    <n v="0.91942824534788237"/>
    <n v="106.92459473462644"/>
  </r>
  <r>
    <x v="14"/>
    <s v="SWZ"/>
    <n v="2007"/>
    <n v="21.829000000000001"/>
    <n v="66.900000000000006"/>
    <n v="-0.57178956270217896"/>
    <n v="37493846.237916701"/>
    <n v="3200.5125713929147"/>
    <n v="0.94519597641345809"/>
    <n v="114.85132806894273"/>
  </r>
  <r>
    <x v="14"/>
    <s v="SWZ"/>
    <n v="2008"/>
    <n v="22.045000000000002"/>
    <n v="67.8"/>
    <n v="-0.436524838209152"/>
    <n v="105729374.657006"/>
    <n v="3022.4561774804156"/>
    <n v="0.92267885160615482"/>
    <n v="112.98894886725247"/>
  </r>
  <r>
    <x v="14"/>
    <s v="SWZ"/>
    <n v="2009"/>
    <n v="22.262"/>
    <n v="66.7"/>
    <n v="-0.36999648809433"/>
    <n v="65705859.515037"/>
    <n v="3270.1377612042957"/>
    <n v="0.95197125545490568"/>
    <n v="107.35425111734567"/>
  </r>
  <r>
    <x v="14"/>
    <s v="SWZ"/>
    <n v="2010"/>
    <n v="22.48"/>
    <n v="68.5"/>
    <n v="-0.39674457907676702"/>
    <n v="135660413.694601"/>
    <n v="4035.5344806329908"/>
    <n v="0.77205614953814827"/>
    <n v="106.66744343139189"/>
  </r>
  <r>
    <x v="14"/>
    <s v="SWZ"/>
    <n v="2011"/>
    <n v="22.7"/>
    <n v="69.3"/>
    <n v="-0.407737106084824"/>
    <n v="98708321.715784907"/>
    <n v="4360.9599674532365"/>
    <n v="0.73721854472389814"/>
    <n v="80.761299625977074"/>
  </r>
  <r>
    <x v="14"/>
    <s v="SWZ"/>
    <n v="2012"/>
    <n v="22.849"/>
    <n v="68.8"/>
    <n v="-0.303469598293304"/>
    <n v="26480002.333233301"/>
    <n v="4396.5791204358829"/>
    <n v="0.72545265438474626"/>
    <n v="79.666867723024552"/>
  </r>
  <r>
    <x v="14"/>
    <s v="SWZ"/>
    <n v="2013"/>
    <n v="22.998999999999999"/>
    <n v="66.099999999999994"/>
    <n v="-0.14756391942501099"/>
    <n v="81790158.397115499"/>
    <n v="4111.1283824806496"/>
    <n v="0.85574867278477795"/>
    <n v="86.801295928757597"/>
  </r>
  <r>
    <x v="14"/>
    <s v="SWZ"/>
    <n v="2014"/>
    <n v="23.149000000000001"/>
    <n v="68.3"/>
    <n v="-0.22085668146610299"/>
    <n v="25782635.171307102"/>
    <n v="3928.5227551684011"/>
    <n v="0.86813250256469465"/>
    <n v="88.341021882007681"/>
  </r>
  <r>
    <x v="14"/>
    <s v="SWZ"/>
    <n v="2015"/>
    <n v="23.3"/>
    <n v="68.8"/>
    <n v="-0.26001983880996699"/>
    <n v="31498094.370292999"/>
    <n v="3583.3112903134265"/>
    <n v="0.8959059417815467"/>
    <n v="84.089711562886649"/>
  </r>
  <r>
    <x v="14"/>
    <s v="SWZ"/>
    <n v="2016"/>
    <n v="23.459"/>
    <n v="64.3"/>
    <n v="-0.26393172144889798"/>
    <n v="26852077.6519874"/>
    <n v="3339.9904012218663"/>
    <n v="0.97678473274959654"/>
    <n v="86.651636815124107"/>
  </r>
  <r>
    <x v="14"/>
    <s v="SWZ"/>
    <n v="2017"/>
    <n v="23.625"/>
    <n v="65.3"/>
    <n v="-0.260830879211426"/>
    <n v="-57647593.392990097"/>
    <n v="3824.046783384993"/>
    <n v="0.96040438079191226"/>
    <n v="87.798367896859887"/>
  </r>
  <r>
    <x v="14"/>
    <s v="SWZ"/>
    <n v="2018"/>
    <n v="23.798999999999999"/>
    <n v="65.7"/>
    <n v="-0.50625801086425803"/>
    <n v="31130826.657152802"/>
    <n v="4021.4455564534014"/>
    <n v="0.95292426587431522"/>
    <n v="84.747488495595007"/>
  </r>
  <r>
    <x v="14"/>
    <s v="SWZ"/>
    <n v="2019"/>
    <n v="23.981000000000002"/>
    <n v="64.400000000000006"/>
    <n v="-0.53103709220886197"/>
    <n v="127970921.96540099"/>
    <n v="3843.3800460191874"/>
    <n v="0.9999033868467605"/>
    <n v="88.612200226959587"/>
  </r>
  <r>
    <x v="14"/>
    <s v="SWZ"/>
    <n v="2020"/>
    <n v="24.170999999999999"/>
    <n v="63.7"/>
    <n v="-0.492181956768036"/>
    <n v="38787632.672270402"/>
    <n v="3372.9046112806841"/>
    <n v="0.97208752768590312"/>
    <n v="86.884505157552283"/>
  </r>
  <r>
    <x v="14"/>
    <s v="SWZ"/>
    <n v="2021"/>
    <n v="24.369"/>
    <n v="65.400000000000006"/>
    <n v="-0.60275363922119096"/>
    <n v="112865288.26854999"/>
    <n v="4068.5737898453222"/>
    <s v="."/>
    <n v="88.952057743927611"/>
  </r>
  <r>
    <x v="14"/>
    <s v="SWZ"/>
    <n v="2022"/>
    <n v="24.576000000000001"/>
    <n v="64.7"/>
    <n v="-0.71899360418319702"/>
    <n v="13350248.303289"/>
    <n v="3986.8872391826717"/>
    <s v="."/>
    <n v="91.422969852271962"/>
  </r>
  <r>
    <x v="14"/>
    <s v="SWZ"/>
    <n v="2023"/>
    <n v="24.79"/>
    <s v="."/>
    <s v="."/>
    <s v="."/>
    <n v="3797.301209461637"/>
    <s v="."/>
    <s v="."/>
  </r>
  <r>
    <x v="15"/>
    <s v="ETH"/>
    <n v="2004"/>
    <n v="15.504"/>
    <n v="94.1"/>
    <n v="-0.99161458015441895"/>
    <n v="545100000"/>
    <n v="134.54248633268392"/>
    <n v="7.0838344221232794E-2"/>
    <s v="."/>
  </r>
  <r>
    <x v="15"/>
    <s v="ETH"/>
    <n v="2005"/>
    <n v="15.7"/>
    <n v="94.7"/>
    <n v="-1.11570703983307"/>
    <n v="265111675.48238501"/>
    <n v="160.07679177205804"/>
    <n v="6.5180120185971482E-2"/>
    <s v="."/>
  </r>
  <r>
    <x v="15"/>
    <s v="ETH"/>
    <n v="2006"/>
    <n v="15.898999999999999"/>
    <n v="94.5"/>
    <n v="-1.0283162593841599"/>
    <n v="545257102.17830396"/>
    <n v="191.75129245508001"/>
    <n v="6.7821919776436632E-2"/>
    <s v="."/>
  </r>
  <r>
    <x v="15"/>
    <s v="ETH"/>
    <n v="2007"/>
    <n v="16.116"/>
    <n v="94.1"/>
    <n v="-0.98268467187881503"/>
    <n v="222000572.994807"/>
    <n v="240.34797195503225"/>
    <n v="7.2728993428169852E-2"/>
    <s v="."/>
  </r>
  <r>
    <x v="15"/>
    <s v="ETH"/>
    <n v="2008"/>
    <n v="16.510000000000002"/>
    <n v="94.1"/>
    <n v="-0.89913201332092296"/>
    <n v="108537543.965443"/>
    <n v="320.86108971168284"/>
    <n v="7.6907570500433842E-2"/>
    <s v="."/>
  </r>
  <r>
    <x v="15"/>
    <s v="ETH"/>
    <n v="2009"/>
    <n v="16.91"/>
    <n v="94.2"/>
    <n v="-0.93192672729492199"/>
    <n v="221459581.36198401"/>
    <n v="373.89395871214521"/>
    <n v="7.5320799231542265E-2"/>
    <s v="."/>
  </r>
  <r>
    <x v="15"/>
    <s v="ETH"/>
    <n v="2010"/>
    <n v="17.318999999999999"/>
    <n v="94.1"/>
    <n v="-0.84810644388198897"/>
    <n v="288271568.25074399"/>
    <n v="335.43849527093056"/>
    <n v="7.2538774519866817E-2"/>
    <s v="."/>
  </r>
  <r>
    <x v="15"/>
    <s v="ETH"/>
    <n v="2011"/>
    <n v="17.734999999999999"/>
    <n v="93.6"/>
    <n v="-0.994923114776611"/>
    <n v="628624805.99866498"/>
    <n v="348.00134829146521"/>
    <n v="8.2244285862731678E-2"/>
    <n v="48.232935411688992"/>
  </r>
  <r>
    <x v="15"/>
    <s v="ETH"/>
    <n v="2012"/>
    <n v="18.16"/>
    <n v="93.3"/>
    <n v="-1.05003821849823"/>
    <n v="278562822.16286099"/>
    <n v="458.55092079305729"/>
    <n v="9.0618147260682971E-2"/>
    <n v="45.397904183507222"/>
  </r>
  <r>
    <x v="15"/>
    <s v="ETH"/>
    <n v="2013"/>
    <n v="18.574999999999999"/>
    <n v="92.4"/>
    <n v="-1.13566875457764"/>
    <n v="1343876023.73137"/>
    <n v="490.79247842039069"/>
    <n v="0.1049684971934616"/>
    <n v="41.471787080762461"/>
  </r>
  <r>
    <x v="15"/>
    <s v="ETH"/>
    <n v="2014"/>
    <n v="18.998000000000001"/>
    <n v="91.4"/>
    <n v="-1.07841408252716"/>
    <n v="1855052153.6410601"/>
    <n v="557.53414836043771"/>
    <n v="0.12522009986769897"/>
    <n v="40.741084149862623"/>
  </r>
  <r>
    <x v="15"/>
    <s v="ETH"/>
    <n v="2015"/>
    <n v="19.428000000000001"/>
    <n v="91.5"/>
    <n v="-1.0579651594162001"/>
    <n v="2626517918.3130002"/>
    <n v="630.3126193830542"/>
    <n v="0.12731588500437119"/>
    <n v="39.656124144951491"/>
  </r>
  <r>
    <x v="15"/>
    <s v="ETH"/>
    <n v="2016"/>
    <n v="19.866"/>
    <n v="90.4"/>
    <n v="-1.1096045970916699"/>
    <n v="4142937496.4632902"/>
    <n v="705.61750854358922"/>
    <n v="0.14480703355395277"/>
    <n v="34.899052800942798"/>
  </r>
  <r>
    <x v="15"/>
    <s v="ETH"/>
    <n v="2017"/>
    <n v="20.309999999999999"/>
    <n v="90.8"/>
    <n v="-1.0324683189392101"/>
    <n v="4017159564.6543398"/>
    <n v="755.75264434866619"/>
    <n v="0.14679021182933685"/>
    <n v="31.103631302290612"/>
  </r>
  <r>
    <x v="15"/>
    <s v="ETH"/>
    <n v="2018"/>
    <n v="20.763000000000002"/>
    <n v="90"/>
    <n v="-0.98472243547439597"/>
    <n v="3360419368.6529498"/>
    <n v="758.29769449458036"/>
    <n v="0.15323032588358812"/>
    <n v="31.199374943469017"/>
  </r>
  <r>
    <x v="15"/>
    <s v="ETH"/>
    <n v="2019"/>
    <n v="21.225000000000001"/>
    <n v="89.3"/>
    <n v="-0.91063201427459695"/>
    <n v="2548743427.3575401"/>
    <n v="840.44960125517059"/>
    <n v="0.15516918883194736"/>
    <n v="28.815301007042272"/>
  </r>
  <r>
    <x v="15"/>
    <s v="ETH"/>
    <n v="2020"/>
    <n v="21.695"/>
    <n v="90.7"/>
    <n v="-0.97550129890441895"/>
    <n v="2395799880.6598401"/>
    <n v="918.65259407741826"/>
    <n v="0.15443177159020463"/>
    <n v="24.006113643482017"/>
  </r>
  <r>
    <x v="15"/>
    <s v="ETH"/>
    <n v="2021"/>
    <n v="22.173999999999999"/>
    <n v="90.6"/>
    <n v="-0.94196593761444103"/>
    <n v="4259445795.28263"/>
    <n v="925.00069759157952"/>
    <s v="."/>
    <n v="24.345039327126504"/>
  </r>
  <r>
    <x v="15"/>
    <s v="ETH"/>
    <n v="2022"/>
    <n v="22.661000000000001"/>
    <s v="."/>
    <n v="-0.94841742515563998"/>
    <n v="3669991332.17486"/>
    <n v="1027.4986313632471"/>
    <s v="."/>
    <n v="26.595501229085848"/>
  </r>
  <r>
    <x v="15"/>
    <s v="ETH"/>
    <n v="2023"/>
    <n v="23.157"/>
    <s v="."/>
    <s v="."/>
    <s v="."/>
    <n v="1293.7780075976029"/>
    <s v="."/>
    <n v="20.585411567672228"/>
  </r>
  <r>
    <x v="16"/>
    <s v="GAB"/>
    <n v="2004"/>
    <n v="81.778000000000006"/>
    <n v="85.8"/>
    <n v="-0.43016412854194602"/>
    <n v="313970792.03963798"/>
    <n v="5483.1445746716445"/>
    <n v="4.2982548990551201"/>
    <n v="81.767537141869781"/>
  </r>
  <r>
    <x v="16"/>
    <s v="GAB"/>
    <n v="2005"/>
    <n v="82.451999999999998"/>
    <n v="85.2"/>
    <n v="-6.0104385018348701E-2"/>
    <n v="326161877.89787698"/>
    <n v="6570.9632653091912"/>
    <n v="4.1542068346964012"/>
    <n v="83.94959983992409"/>
  </r>
  <r>
    <x v="16"/>
    <s v="GAB"/>
    <n v="2006"/>
    <n v="83.106999999999999"/>
    <n v="86.2"/>
    <n v="-0.30113053321838401"/>
    <n v="267805000"/>
    <n v="6873.4539827102071"/>
    <n v="3.6186202774779144"/>
    <n v="88.6494092562519"/>
  </r>
  <r>
    <x v="16"/>
    <s v="GAB"/>
    <n v="2007"/>
    <n v="83.742000000000004"/>
    <n v="87.3"/>
    <n v="-0.38252046704292297"/>
    <n v="654808577.18885303"/>
    <n v="8036.9199556432723"/>
    <n v="3.1882777746948907"/>
    <n v="85.13247916365782"/>
  </r>
  <r>
    <x v="16"/>
    <s v="GAB"/>
    <n v="2008"/>
    <n v="84.358999999999995"/>
    <n v="87.3"/>
    <n v="-0.56067985296249401"/>
    <n v="693511288.98899901"/>
    <n v="9732.2265333260402"/>
    <n v="3.2954015617714743"/>
    <n v="88.998872594574777"/>
  </r>
  <r>
    <x v="16"/>
    <s v="GAB"/>
    <n v="2009"/>
    <n v="84.954999999999998"/>
    <n v="87.9"/>
    <n v="-0.47756075859069802"/>
    <n v="635674956.84835196"/>
    <n v="7325.9095131854492"/>
    <n v="3.1493484894849963"/>
    <n v="83.504577423563617"/>
  </r>
  <r>
    <x v="16"/>
    <s v="GAB"/>
    <n v="2010"/>
    <n v="85.533000000000001"/>
    <n v="85.8"/>
    <n v="-0.43553331494331399"/>
    <n v="523939106.19184399"/>
    <n v="8399.5973480812117"/>
    <n v="3.3674672214738428"/>
    <n v="89.157662724835291"/>
  </r>
  <r>
    <x v="16"/>
    <s v="GAB"/>
    <n v="2011"/>
    <n v="86.091999999999999"/>
    <n v="79.7"/>
    <n v="-0.45647487044334401"/>
    <n v="1123536918.9849701"/>
    <n v="10273.798444897953"/>
    <n v="3.2593173483779974"/>
    <n v="90.498377333132339"/>
  </r>
  <r>
    <x v="16"/>
    <s v="GAB"/>
    <n v="2012"/>
    <n v="86.634"/>
    <n v="75.5"/>
    <n v="-0.53235173225402799"/>
    <n v="677327365.54555702"/>
    <n v="9348.5148764005571"/>
    <n v="3.0500107529516174"/>
    <n v="92.342808942054504"/>
  </r>
  <r>
    <x v="16"/>
    <s v="GAB"/>
    <n v="2013"/>
    <n v="87.156000000000006"/>
    <n v="82.2"/>
    <n v="-0.61410313844680797"/>
    <n v="324032442.445876"/>
    <n v="9250.0811146203614"/>
    <n v="3.043944305250796"/>
    <n v="90.635036147864469"/>
  </r>
  <r>
    <x v="16"/>
    <s v="GAB"/>
    <n v="2014"/>
    <n v="87.650999999999996"/>
    <n v="81.3"/>
    <n v="-0.69313257932662997"/>
    <n v="1263109047.12989"/>
    <n v="9255.3680346763485"/>
    <n v="3.0312605657254856"/>
    <n v="73.520329016243764"/>
  </r>
  <r>
    <x v="16"/>
    <s v="GAB"/>
    <n v="2015"/>
    <n v="88.117999999999995"/>
    <n v="81.900000000000006"/>
    <n v="-0.73297196626663197"/>
    <n v="41707702.326465502"/>
    <n v="7090.4546339494236"/>
    <n v="3.014911878973654"/>
    <n v="73.949781458828127"/>
  </r>
  <r>
    <x v="16"/>
    <s v="GAB"/>
    <n v="2016"/>
    <n v="88.558999999999997"/>
    <n v="81.5"/>
    <n v="-0.71762061119079601"/>
    <n v="1243660160"/>
    <n v="6722.1982226905948"/>
    <n v="3.0599566869235351"/>
    <n v="70.133381064530781"/>
  </r>
  <r>
    <x v="16"/>
    <s v="GAB"/>
    <n v="2017"/>
    <n v="88.975999999999999"/>
    <n v="90.2"/>
    <n v="-0.71371054649353005"/>
    <n v="1314029330"/>
    <n v="6975.6951919140247"/>
    <n v="2.4972724702892002"/>
    <n v="75.068740445663835"/>
  </r>
  <r>
    <x v="16"/>
    <s v="GAB"/>
    <n v="2018"/>
    <n v="89.37"/>
    <n v="90.3"/>
    <n v="-0.88986891508102395"/>
    <n v="1379070816"/>
    <n v="7694.9060451632486"/>
    <n v="2.3359361171380448"/>
    <n v="77.036597697302398"/>
  </r>
  <r>
    <x v="16"/>
    <s v="GAB"/>
    <n v="2019"/>
    <n v="89.741"/>
    <n v="90.2"/>
    <n v="-0.95842880010604903"/>
    <n v="1553136875"/>
    <n v="7523.8622784598019"/>
    <n v="2.351763543986606"/>
    <n v="73.428089448664394"/>
  </r>
  <r>
    <x v="16"/>
    <s v="GAB"/>
    <n v="2020"/>
    <n v="90.091999999999999"/>
    <n v="91.3"/>
    <n v="-0.88180559873580899"/>
    <n v="1716511506"/>
    <n v="6680.0826703538323"/>
    <n v="2.3332735751489699"/>
    <n v="70.059996587242381"/>
  </r>
  <r>
    <x v="16"/>
    <s v="GAB"/>
    <n v="2021"/>
    <n v="90.423000000000002"/>
    <n v="91.3"/>
    <n v="-0.82112699747085605"/>
    <n v="1529221084"/>
    <n v="8635.7971437495598"/>
    <s v="."/>
    <n v="74.491963774696416"/>
  </r>
  <r>
    <x v="16"/>
    <s v="GAB"/>
    <n v="2022"/>
    <n v="90.734999999999999"/>
    <s v="."/>
    <n v="-0.70225721597671498"/>
    <n v="1104592039"/>
    <n v="8820.347338099984"/>
    <s v="."/>
    <n v="77.944681225551264"/>
  </r>
  <r>
    <x v="16"/>
    <s v="GAB"/>
    <n v="2023"/>
    <n v="91.028999999999996"/>
    <s v="."/>
    <s v="."/>
    <s v="."/>
    <n v="8420.1020570182718"/>
    <s v="."/>
    <n v="74.139367046513144"/>
  </r>
  <r>
    <x v="17"/>
    <s v="GMB"/>
    <n v="2004"/>
    <n v="51.287999999999997"/>
    <n v="61.2"/>
    <n v="-0.51780223846435502"/>
    <n v="55526319.440783098"/>
    <n v="596.62928649750563"/>
    <n v="0.19513405386965219"/>
    <n v="49.93429956156826"/>
  </r>
  <r>
    <x v="17"/>
    <s v="GMB"/>
    <n v="2005"/>
    <n v="52.02"/>
    <n v="61.7"/>
    <n v="-0.61445313692092896"/>
    <n v="53650280.019084103"/>
    <n v="618.95981346115832"/>
    <n v="0.1984499821726268"/>
    <n v="50.018723395097552"/>
  </r>
  <r>
    <x v="17"/>
    <s v="GMB"/>
    <n v="2006"/>
    <n v="52.750999999999998"/>
    <n v="60.2"/>
    <n v="-0.48388642072677601"/>
    <n v="82208102.587764993"/>
    <n v="615.97392834944185"/>
    <n v="0.20873093694011666"/>
    <n v="50.374468581974966"/>
  </r>
  <r>
    <x v="17"/>
    <s v="GMB"/>
    <n v="2007"/>
    <n v="53.481000000000002"/>
    <n v="57.3"/>
    <n v="-0.48515063524246199"/>
    <n v="78094820.958579406"/>
    <n v="725.09228488352926"/>
    <n v="0.23174340735334864"/>
    <n v="44.293844465679072"/>
  </r>
  <r>
    <x v="17"/>
    <s v="GMB"/>
    <n v="2008"/>
    <n v="54.210999999999999"/>
    <n v="56.3"/>
    <n v="-0.49313661456108099"/>
    <n v="70792382.320713803"/>
    <n v="857.85823987045637"/>
    <n v="0.23493003731855677"/>
    <n v="39.089099456134385"/>
  </r>
  <r>
    <x v="17"/>
    <s v="GMB"/>
    <n v="2009"/>
    <n v="54.936999999999998"/>
    <n v="53.9"/>
    <n v="-0.41236096620559698"/>
    <n v="39447343.708400503"/>
    <n v="772.12493381840102"/>
    <n v="0.25818385309983016"/>
    <n v="41.777394425797702"/>
  </r>
  <r>
    <x v="17"/>
    <s v="GMB"/>
    <n v="2010"/>
    <n v="55.661999999999999"/>
    <n v="56.6"/>
    <n v="-0.48053747415542603"/>
    <n v="37140887.813173398"/>
    <n v="796.63182917913355"/>
    <n v="0.22412925371978681"/>
    <n v="41.012515027946627"/>
  </r>
  <r>
    <x v="17"/>
    <s v="GMB"/>
    <n v="2011"/>
    <n v="56.384"/>
    <n v="56.2"/>
    <n v="-0.35198754072189298"/>
    <n v="36077136.081373498"/>
    <n v="705.47749534880961"/>
    <n v="0.22364994304908586"/>
    <n v="42.639702046889411"/>
  </r>
  <r>
    <x v="17"/>
    <s v="GMB"/>
    <n v="2012"/>
    <n v="57.104999999999997"/>
    <n v="57"/>
    <n v="-0.25783535838127097"/>
    <n v="41183457.769836597"/>
    <n v="686.55755771974634"/>
    <n v="0.21974620259736224"/>
    <n v="47.700673114198473"/>
  </r>
  <r>
    <x v="17"/>
    <s v="GMB"/>
    <n v="2013"/>
    <n v="57.82"/>
    <n v="59.3"/>
    <n v="-0.37771636247634899"/>
    <n v="68340322.378848001"/>
    <n v="647.38553456117165"/>
    <n v="0.20264778675767778"/>
    <n v="45.461919362329589"/>
  </r>
  <r>
    <x v="17"/>
    <s v="GMB"/>
    <n v="2014"/>
    <n v="58.527999999999999"/>
    <n v="53.2"/>
    <n v="-0.49885109066963201"/>
    <n v="23014092.042456102"/>
    <n v="561.64963456626344"/>
    <n v="0.23151923304457386"/>
    <n v="58.257930775226363"/>
  </r>
  <r>
    <x v="17"/>
    <s v="GMB"/>
    <n v="2015"/>
    <n v="59.228000000000002"/>
    <n v="49"/>
    <n v="-0.58095902204513605"/>
    <n v="71976051.703413799"/>
    <n v="611.67121911225001"/>
    <n v="0.26003791165457163"/>
    <n v="52.937505147568032"/>
  </r>
  <r>
    <x v="17"/>
    <s v="GMB"/>
    <n v="2016"/>
    <n v="59.917999999999999"/>
    <n v="48.6"/>
    <n v="-0.58120572566986095"/>
    <n v="69830172.212843999"/>
    <n v="640.6762652829841"/>
    <n v="0.25599795615927118"/>
    <n v="46.021403688448572"/>
  </r>
  <r>
    <x v="17"/>
    <s v="GMB"/>
    <n v="2017"/>
    <n v="60.598999999999997"/>
    <n v="48"/>
    <n v="-0.51101392507553101"/>
    <n v="64338516.035137199"/>
    <n v="632.00102415321942"/>
    <n v="0.25294160631148732"/>
    <n v="53.319055278631865"/>
  </r>
  <r>
    <x v="17"/>
    <s v="GMB"/>
    <n v="2018"/>
    <n v="61.27"/>
    <n v="48.1"/>
    <n v="-0.67388135194778398"/>
    <n v="81805006.595904499"/>
    <n v="683.32463275487351"/>
    <n v="0.24450737775858145"/>
    <n v="63.109112051976744"/>
  </r>
  <r>
    <x v="17"/>
    <s v="GMB"/>
    <n v="2019"/>
    <n v="61.930999999999997"/>
    <n v="47.4"/>
    <n v="-0.71723431348800704"/>
    <n v="71083305.866793707"/>
    <n v="722.87535628402566"/>
    <n v="0.24190047921724528"/>
    <n v="53.26965256518249"/>
  </r>
  <r>
    <x v="17"/>
    <s v="GMB"/>
    <n v="2020"/>
    <n v="62.582000000000001"/>
    <n v="49.8"/>
    <n v="-0.75901603698730502"/>
    <n v="189576190.794227"/>
    <n v="704.03046283722063"/>
    <n v="0.23752959893084485"/>
    <n v="47.500365025390373"/>
  </r>
  <r>
    <x v="17"/>
    <s v="GMB"/>
    <n v="2021"/>
    <n v="63.222000000000001"/>
    <n v="48.6"/>
    <n v="-0.88969933986663796"/>
    <n v="251822628.80736601"/>
    <n v="762.96323165355921"/>
    <s v="."/>
    <n v="42.097982787453539"/>
  </r>
  <r>
    <x v="17"/>
    <s v="GMB"/>
    <n v="2022"/>
    <n v="63.851999999999997"/>
    <n v="47.7"/>
    <n v="-0.71457010507583596"/>
    <n v="231488000"/>
    <n v="803.80865500647917"/>
    <s v="."/>
    <n v="35.584492531740132"/>
  </r>
  <r>
    <x v="17"/>
    <s v="GMB"/>
    <n v="2023"/>
    <n v="64.471999999999994"/>
    <s v="."/>
    <s v="."/>
    <s v="."/>
    <n v="843.76574257028199"/>
    <s v="."/>
    <n v="40.587013928163891"/>
  </r>
  <r>
    <x v="18"/>
    <s v="GHA"/>
    <n v="2004"/>
    <n v="46.63"/>
    <n v="62.4"/>
    <n v="-0.38025620579719499"/>
    <n v="139270000"/>
    <n v="405.42490176471921"/>
    <n v="0.27045923108287229"/>
    <n v="99.670334347212247"/>
  </r>
  <r>
    <x v="18"/>
    <s v="GHA"/>
    <n v="2005"/>
    <n v="47.308"/>
    <n v="61.4"/>
    <n v="-0.183413431048393"/>
    <n v="144970000"/>
    <n v="477.60109276344201"/>
    <n v="0.28142035780759805"/>
    <n v="98.171514114627882"/>
  </r>
  <r>
    <x v="18"/>
    <s v="GHA"/>
    <n v="2006"/>
    <n v="47.988"/>
    <n v="58.6"/>
    <n v="-0.107713647186756"/>
    <n v="636010000"/>
    <n v="904.16952780989891"/>
    <n v="0.33761806891556045"/>
    <n v="64.519054243915235"/>
  </r>
  <r>
    <x v="18"/>
    <s v="GHA"/>
    <n v="2007"/>
    <n v="48.668999999999997"/>
    <n v="54.5"/>
    <n v="-0.112005420029163"/>
    <n v="1383177929.8545799"/>
    <n v="1047.1994278165066"/>
    <n v="0.35508631569001936"/>
    <n v="65.354322285253161"/>
  </r>
  <r>
    <x v="18"/>
    <s v="GHA"/>
    <n v="2008"/>
    <n v="49.350999999999999"/>
    <n v="57.3"/>
    <n v="-0.11134456098079699"/>
    <n v="2714916343.69978"/>
    <n v="1178.9558773292601"/>
    <n v="0.32750437832438895"/>
    <n v="69.51422561114336"/>
  </r>
  <r>
    <x v="18"/>
    <s v="GHA"/>
    <n v="2009"/>
    <n v="50.030999999999999"/>
    <n v="51.9"/>
    <n v="3.7200316786766101E-2"/>
    <n v="2372540000"/>
    <n v="1044.0049889267214"/>
    <n v="0.37354770968517914"/>
    <n v="71.594738528152348"/>
  </r>
  <r>
    <x v="18"/>
    <s v="GHA"/>
    <n v="2010"/>
    <n v="50.713000000000001"/>
    <n v="51.9"/>
    <n v="5.3548458963632597E-2"/>
    <n v="2527350000"/>
    <n v="1258.9641968904803"/>
    <n v="0.40597122494288207"/>
    <n v="75.377815791682352"/>
  </r>
  <r>
    <x v="18"/>
    <s v="GHA"/>
    <n v="2011"/>
    <n v="51.393999999999998"/>
    <n v="50.1"/>
    <n v="8.1716530025005299E-2"/>
    <n v="3247588000"/>
    <n v="1501.0591712985611"/>
    <n v="0.41223858360972421"/>
    <n v="86.295453854969537"/>
  </r>
  <r>
    <x v="18"/>
    <s v="GHA"/>
    <n v="2012"/>
    <n v="52.073"/>
    <n v="46.5"/>
    <n v="9.8503291606903104E-2"/>
    <n v="3294520000"/>
    <n v="1536.6196349985912"/>
    <n v="0.47941524631701193"/>
    <n v="93.168035128683101"/>
  </r>
  <r>
    <x v="18"/>
    <s v="GHA"/>
    <n v="2013"/>
    <n v="52.747999999999998"/>
    <n v="46.2"/>
    <n v="6.1810780316591298E-2"/>
    <n v="3227000000"/>
    <n v="2282.4075011357913"/>
    <n v="0.50497360693030569"/>
    <n v="60.759321902877502"/>
  </r>
  <r>
    <x v="18"/>
    <s v="GHA"/>
    <n v="2014"/>
    <n v="53.418999999999997"/>
    <n v="47.7"/>
    <n v="-4.76707369089127E-2"/>
    <n v="3363389444.4444399"/>
    <n v="1942.9218417985228"/>
    <n v="0.47405767794549925"/>
    <n v="63.836562443078307"/>
  </r>
  <r>
    <x v="18"/>
    <s v="GHA"/>
    <n v="2015"/>
    <n v="54.085999999999999"/>
    <n v="44"/>
    <n v="-0.107558235526085"/>
    <n v="3192320530.7897"/>
    <n v="1711.2713256145335"/>
    <n v="0.49602473961792515"/>
    <n v="76.521270924324241"/>
  </r>
  <r>
    <x v="18"/>
    <s v="GHA"/>
    <n v="2016"/>
    <n v="54.749000000000002"/>
    <n v="45.2"/>
    <n v="-0.29960787296295199"/>
    <n v="3485333369.2796402"/>
    <n v="1900.3976952146493"/>
    <n v="0.49215506791007729"/>
    <n v="67.876999444586517"/>
  </r>
  <r>
    <x v="18"/>
    <s v="GHA"/>
    <n v="2017"/>
    <n v="55.406999999999996"/>
    <n v="45.3"/>
    <n v="-0.186404764652252"/>
    <n v="3254990000"/>
    <n v="1998.7227984036347"/>
    <n v="0.5007897820487428"/>
    <n v="70.548365290411567"/>
  </r>
  <r>
    <x v="18"/>
    <s v="GHA"/>
    <n v="2018"/>
    <n v="56.06"/>
    <n v="42.1"/>
    <n v="-0.14193639159202601"/>
    <n v="2989035000"/>
    <n v="2180.029712514629"/>
    <n v="0.54339331664671309"/>
    <n v="67.958517464490214"/>
  </r>
  <r>
    <x v="18"/>
    <s v="GHA"/>
    <n v="2019"/>
    <n v="56.707000000000001"/>
    <n v="42.6"/>
    <n v="-0.185462951660156"/>
    <n v="3879831469.6999998"/>
    <n v="2167.9252759779424"/>
    <n v="0.57226489572933936"/>
    <n v="76.82480273215198"/>
  </r>
  <r>
    <x v="18"/>
    <s v="GHA"/>
    <n v="2020"/>
    <n v="57.348999999999997"/>
    <n v="40"/>
    <n v="-0.13057971000671401"/>
    <n v="1875782953.4690499"/>
    <n v="2176.5762180423885"/>
    <n v="0.60288745314267522"/>
    <n v="66.575498716243146"/>
  </r>
  <r>
    <x v="18"/>
    <s v="GHA"/>
    <n v="2021"/>
    <n v="57.984999999999999"/>
    <n v="39"/>
    <n v="-0.215175911784172"/>
    <n v="2612789792.55474"/>
    <n v="2422.0859128502107"/>
    <s v="."/>
    <n v="62.707830912834616"/>
  </r>
  <r>
    <x v="18"/>
    <s v="GHA"/>
    <n v="2022"/>
    <n v="58.615000000000002"/>
    <s v="."/>
    <n v="-0.17881870269775399"/>
    <n v="1510872058.18097"/>
    <n v="2218.4147579099272"/>
    <s v="."/>
    <n v="70.115455795890711"/>
  </r>
  <r>
    <x v="18"/>
    <s v="GHA"/>
    <n v="2023"/>
    <n v="59.238"/>
    <s v="."/>
    <s v="."/>
    <s v="."/>
    <n v="2238.1580207721286"/>
    <s v="."/>
    <n v="69.0365894796481"/>
  </r>
  <r>
    <x v="19"/>
    <s v="GIN"/>
    <n v="2004"/>
    <n v="31.977"/>
    <n v="83.2"/>
    <n v="-1.01313292980194"/>
    <n v="97900000"/>
    <n v="591.53497273203743"/>
    <n v="0.19784536145864337"/>
    <n v="34.595095921053478"/>
  </r>
  <r>
    <x v="19"/>
    <s v="GIN"/>
    <n v="2005"/>
    <n v="32.256999999999998"/>
    <n v="81.599999999999994"/>
    <n v="-1.03712630271912"/>
    <n v="105000000"/>
    <n v="468.5355824779657"/>
    <n v="0.20082900497739961"/>
    <n v="47.937700391716724"/>
  </r>
  <r>
    <x v="19"/>
    <s v="GIN"/>
    <n v="2006"/>
    <n v="32.539000000000001"/>
    <n v="81.099999999999994"/>
    <n v="-1.1431649923324601"/>
    <n v="125000000"/>
    <n v="452.27615971371881"/>
    <n v="0.20378056132359837"/>
    <n v="69.386303621874006"/>
  </r>
  <r>
    <x v="19"/>
    <s v="GIN"/>
    <n v="2007"/>
    <n v="32.822000000000003"/>
    <n v="80.400000000000006"/>
    <n v="-1.1873979568481401"/>
    <n v="385900000"/>
    <n v="657.99347381119514"/>
    <n v="0.20723609580393254"/>
    <n v="71.121038752284235"/>
  </r>
  <r>
    <x v="19"/>
    <s v="GIN"/>
    <n v="2008"/>
    <n v="33.106000000000002"/>
    <n v="80.2"/>
    <n v="-1.16600322723389"/>
    <n v="381880000"/>
    <n v="712.09941607671192"/>
    <n v="0.20581229546457311"/>
    <n v="64.184250720863844"/>
  </r>
  <r>
    <x v="19"/>
    <s v="GIN"/>
    <n v="2009"/>
    <n v="33.390999999999998"/>
    <n v="79.2"/>
    <n v="-1.12358593940735"/>
    <n v="91030000"/>
    <n v="670.26125362684445"/>
    <n v="0.21195804186732631"/>
    <n v="69.815353967475176"/>
  </r>
  <r>
    <x v="19"/>
    <s v="GIN"/>
    <n v="2010"/>
    <n v="33.677999999999997"/>
    <n v="75.7"/>
    <n v="-1.0598943233489999"/>
    <s v="."/>
    <n v="667.28160189755533"/>
    <n v="0.24368282365183852"/>
    <n v="73.546566562035224"/>
  </r>
  <r>
    <x v="19"/>
    <s v="GIN"/>
    <n v="2011"/>
    <n v="33.966000000000001"/>
    <n v="74.8"/>
    <n v="-1.00236999988556"/>
    <n v="956060000"/>
    <n v="644.50254865989507"/>
    <n v="0.24902846886388988"/>
    <n v="85.954673115960674"/>
  </r>
  <r>
    <x v="19"/>
    <s v="GIN"/>
    <n v="2012"/>
    <n v="34.255000000000003"/>
    <n v="76.400000000000006"/>
    <n v="-1.01962530612946"/>
    <n v="605560000"/>
    <n v="707.96767819900276"/>
    <n v="0.22883218836908129"/>
    <n v="86.674324237459942"/>
  </r>
  <r>
    <x v="19"/>
    <s v="GIN"/>
    <n v="2013"/>
    <n v="34.545000000000002"/>
    <n v="78.5"/>
    <n v="-1.0244122743606601"/>
    <n v="189999.99999999901"/>
    <n v="757.69227256192846"/>
    <n v="0.19537910330036912"/>
    <n v="80.426444438387861"/>
  </r>
  <r>
    <x v="19"/>
    <s v="GIN"/>
    <n v="2014"/>
    <n v="34.835999999999999"/>
    <n v="78.599999999999994"/>
    <n v="-1.0696713924407999"/>
    <n v="-73758603.663593307"/>
    <n v="774.56903958519956"/>
    <n v="0.19638474539556433"/>
    <n v="76.771963529602033"/>
  </r>
  <r>
    <x v="19"/>
    <s v="GIN"/>
    <n v="2015"/>
    <n v="35.140999999999998"/>
    <n v="76.2"/>
    <n v="-0.90018546581268299"/>
    <n v="53272458.421299398"/>
    <n v="756.42558981093612"/>
    <n v="0.21695341767648679"/>
    <n v="72.442725380319061"/>
  </r>
  <r>
    <x v="19"/>
    <s v="GIN"/>
    <n v="2016"/>
    <n v="35.46"/>
    <n v="75.3"/>
    <n v="-0.88832455873489402"/>
    <n v="1618447260.2648499"/>
    <n v="720.47325517264585"/>
    <n v="0.23522785419644732"/>
    <n v="111.83946249928636"/>
  </r>
  <r>
    <x v="19"/>
    <s v="GIN"/>
    <n v="2017"/>
    <n v="35.792999999999999"/>
    <n v="72"/>
    <n v="-0.86654770374298096"/>
    <n v="577590000"/>
    <n v="843.46427923095644"/>
    <n v="0.27135505725978937"/>
    <n v="101.25163376885904"/>
  </r>
  <r>
    <x v="19"/>
    <s v="GIN"/>
    <n v="2018"/>
    <n v="36.14"/>
    <n v="73.2"/>
    <n v="-0.80640923976898204"/>
    <n v="352760000"/>
    <n v="944.41726865731732"/>
    <n v="0.29749426198483714"/>
    <n v="88.984111540200828"/>
  </r>
  <r>
    <x v="19"/>
    <s v="GIN"/>
    <n v="2019"/>
    <n v="36.5"/>
    <n v="68.3"/>
    <n v="-0.81219023466110196"/>
    <n v="44400000"/>
    <n v="1043.899886182659"/>
    <n v="0.35076577908247841"/>
    <n v="78.415313229192932"/>
  </r>
  <r>
    <x v="19"/>
    <s v="GIN"/>
    <n v="2020"/>
    <n v="36.875"/>
    <n v="65.8"/>
    <n v="-0.878001868724823"/>
    <n v="176350000"/>
    <n v="1073.6593390013934"/>
    <n v="0.34364615086247013"/>
    <n v="115.03739397715538"/>
  </r>
  <r>
    <x v="19"/>
    <s v="GIN"/>
    <n v="2021"/>
    <n v="37.264000000000003"/>
    <n v="66.8"/>
    <n v="-0.98041415214538596"/>
    <n v="197610000"/>
    <n v="1189.1759994587428"/>
    <s v="."/>
    <n v="105.80301049553273"/>
  </r>
  <r>
    <x v="19"/>
    <s v="GIN"/>
    <n v="2022"/>
    <n v="37.667999999999999"/>
    <n v="66.599999999999994"/>
    <n v="-1.05010461807251"/>
    <n v="658300000"/>
    <n v="1515.1679477761211"/>
    <s v="."/>
    <n v="107.47766014675706"/>
  </r>
  <r>
    <x v="19"/>
    <s v="GIN"/>
    <n v="2023"/>
    <n v="38.085000000000001"/>
    <s v="."/>
    <s v="."/>
    <s v="."/>
    <n v="1663.9378074811782"/>
    <s v="."/>
    <n v="68.973644440854727"/>
  </r>
  <r>
    <x v="20"/>
    <s v="GNB"/>
    <n v="2004"/>
    <n v="37.771999999999998"/>
    <n v="88.6"/>
    <n v="-1.18835949897766"/>
    <n v="1915633.35188715"/>
    <n v="432.19447032298808"/>
    <n v="0.1524859893289503"/>
    <n v="43.192131638254807"/>
  </r>
  <r>
    <x v="20"/>
    <s v="GNB"/>
    <n v="2005"/>
    <n v="38.156999999999996"/>
    <n v="88.5"/>
    <n v="-1.12447786331177"/>
    <n v="8692468.0897568408"/>
    <n v="463.70226316930575"/>
    <n v="0.15184317318166893"/>
    <n v="45.784231547854027"/>
  </r>
  <r>
    <x v="20"/>
    <s v="GNB"/>
    <n v="2006"/>
    <n v="38.545000000000002"/>
    <n v="88.3"/>
    <n v="-0.98006236553192105"/>
    <n v="17887123.562082801"/>
    <n v="448.89749053166071"/>
    <n v="0.15324332026722468"/>
    <n v="48.760503393564889"/>
  </r>
  <r>
    <x v="20"/>
    <s v="GNB"/>
    <n v="2007"/>
    <n v="38.933999999999997"/>
    <n v="87.9"/>
    <n v="-1.1352906227111801"/>
    <n v="18770117.491920002"/>
    <n v="519.21793475962352"/>
    <n v="0.15848920287996734"/>
    <n v="46.244528470210881"/>
  </r>
  <r>
    <x v="20"/>
    <s v="GNB"/>
    <n v="2008"/>
    <n v="39.325000000000003"/>
    <n v="88.4"/>
    <n v="-1.1974738836288501"/>
    <n v="6630074.0277576204"/>
    <n v="640.0481741946212"/>
    <n v="0.15022530436412571"/>
    <n v="45.138889359076458"/>
  </r>
  <r>
    <x v="20"/>
    <s v="GNB"/>
    <n v="2009"/>
    <n v="39.716000000000001"/>
    <n v="87.9"/>
    <n v="-1.1950798034668"/>
    <n v="18890200"/>
    <n v="582.8772687761591"/>
    <n v="0.1536148601751183"/>
    <n v="43.595747427419781"/>
  </r>
  <r>
    <x v="20"/>
    <s v="GNB"/>
    <n v="2010"/>
    <n v="40.110999999999997"/>
    <n v="87.8"/>
    <n v="-1.1236418485641499"/>
    <n v="26240200"/>
    <n v="599.85996794590335"/>
    <n v="0.15377547504498409"/>
    <n v="43.514587631724275"/>
  </r>
  <r>
    <x v="20"/>
    <s v="GNB"/>
    <n v="2011"/>
    <n v="40.508000000000003"/>
    <n v="87.9"/>
    <n v="-1.12446665763855"/>
    <n v="25024047.388377"/>
    <n v="719.11876575061217"/>
    <n v="0.15133463474904243"/>
    <n v="48.61746021881396"/>
  </r>
  <r>
    <x v="20"/>
    <s v="GNB"/>
    <n v="2012"/>
    <n v="40.908000000000001"/>
    <n v="87.8"/>
    <n v="-1.22891986370087"/>
    <n v="6624917.1927453401"/>
    <n v="634.96180959942296"/>
    <n v="0.1488458096576728"/>
    <n v="44.128066553897469"/>
  </r>
  <r>
    <x v="20"/>
    <s v="GNB"/>
    <n v="2013"/>
    <n v="41.31"/>
    <n v="87.7"/>
    <n v="-1.2891428470611599"/>
    <n v="19639703.798381101"/>
    <n v="653.61853234054433"/>
    <n v="0.1457220219902424"/>
    <n v="39.957461768831877"/>
  </r>
  <r>
    <x v="20"/>
    <s v="GNB"/>
    <n v="2014"/>
    <n v="41.715000000000003"/>
    <n v="87.3"/>
    <n v="-1.2122269868850699"/>
    <n v="28852727.688227799"/>
    <n v="651.2045317409835"/>
    <n v="0.1512066994434148"/>
    <n v="46.869658290404779"/>
  </r>
  <r>
    <x v="20"/>
    <s v="GNB"/>
    <n v="2015"/>
    <n v="42.122999999999998"/>
    <n v="87.2"/>
    <n v="-1.2345982789993299"/>
    <n v="18575499.447812699"/>
    <n v="644.17906389074915"/>
    <n v="0.15758119847796348"/>
    <n v="54.370375589128486"/>
  </r>
  <r>
    <x v="20"/>
    <s v="GNB"/>
    <n v="2016"/>
    <n v="42.533000000000001"/>
    <n v="86.8"/>
    <n v="-1.24513328075409"/>
    <n v="14221700"/>
    <n v="678.68027949273755"/>
    <n v="0.16625312337835069"/>
    <n v="54.300673047471129"/>
  </r>
  <r>
    <x v="20"/>
    <s v="GNB"/>
    <n v="2017"/>
    <n v="42.945"/>
    <n v="86.8"/>
    <n v="-1.22406458854675"/>
    <n v="15691197.9520896"/>
    <n v="781.97588825850403"/>
    <n v="0.1631002018271904"/>
    <n v="56.913747593881105"/>
  </r>
  <r>
    <x v="20"/>
    <s v="GNB"/>
    <n v="2018"/>
    <n v="43.36"/>
    <n v="86.6"/>
    <n v="-1.2434834241867101"/>
    <n v="20563818.217400499"/>
    <n v="807.36100008415031"/>
    <n v="0.16509476844913257"/>
    <n v="55.01958903570047"/>
  </r>
  <r>
    <x v="20"/>
    <s v="GNB"/>
    <n v="2019"/>
    <n v="43.777000000000001"/>
    <n v="86.2"/>
    <n v="-1.2717988491058301"/>
    <n v="71658680.337990195"/>
    <n v="754.38163942049539"/>
    <n v="0.16508860634867953"/>
    <n v="56.963888566760403"/>
  </r>
  <r>
    <x v="20"/>
    <s v="GNB"/>
    <n v="2020"/>
    <n v="44.195999999999998"/>
    <n v="87.2"/>
    <n v="-1.2862263917923"/>
    <n v="20989721.614696201"/>
    <n v="754.27069401162953"/>
    <n v="0.16320836896798735"/>
    <n v="54.802454845760863"/>
  </r>
  <r>
    <x v="20"/>
    <s v="GNB"/>
    <n v="2021"/>
    <n v="44.616999999999997"/>
    <n v="87.4"/>
    <n v="-1.27552962303162"/>
    <n v="18529723.354594599"/>
    <n v="836.87002479517798"/>
    <s v="."/>
    <n v="55.551337994957748"/>
  </r>
  <r>
    <x v="20"/>
    <s v="GNB"/>
    <n v="2022"/>
    <n v="45.040999999999997"/>
    <n v="87.4"/>
    <n v="-1.32148897647858"/>
    <n v="21940885"/>
    <n v="814.11199005195499"/>
    <s v="."/>
    <n v="51.419622381755815"/>
  </r>
  <r>
    <x v="20"/>
    <s v="GNB"/>
    <n v="2023"/>
    <n v="45.466000000000001"/>
    <s v="."/>
    <s v="."/>
    <s v="."/>
    <n v="914.27515380410387"/>
    <s v="."/>
    <n v="46.183085791702858"/>
  </r>
  <r>
    <x v="21"/>
    <s v="KEN"/>
    <n v="2004"/>
    <n v="21.31"/>
    <n v="80.3"/>
    <n v="-0.27485358715057401"/>
    <n v="46063931.454386197"/>
    <n v="462.61821577443044"/>
    <n v="0.22024419751806143"/>
    <n v="59.477003348428859"/>
  </r>
  <r>
    <x v="21"/>
    <s v="KEN"/>
    <n v="2005"/>
    <n v="21.675000000000001"/>
    <n v="79.2"/>
    <n v="-0.28821459412574801"/>
    <n v="21211685.395222999"/>
    <n v="522.77684024689233"/>
    <n v="0.24293718635795375"/>
    <n v="64.478866163979589"/>
  </r>
  <r>
    <x v="21"/>
    <s v="KEN"/>
    <n v="2006"/>
    <n v="22.045000000000002"/>
    <n v="77.599999999999994"/>
    <n v="-0.23939666152000399"/>
    <n v="50674725.183069602"/>
    <n v="699.39973828450354"/>
    <n v="0.26446399703747459"/>
    <n v="55.236485125730319"/>
  </r>
  <r>
    <x v="21"/>
    <s v="KEN"/>
    <n v="2007"/>
    <n v="22.42"/>
    <n v="78.2"/>
    <n v="-0.317882090806961"/>
    <n v="729044146.04372001"/>
    <n v="840.19163188233574"/>
    <n v="0.25945667922108995"/>
    <n v="53.894788804605852"/>
  </r>
  <r>
    <x v="21"/>
    <s v="KEN"/>
    <n v="2008"/>
    <n v="22.8"/>
    <n v="78.2"/>
    <n v="-0.27721136808395402"/>
    <n v="95585680.233444005"/>
    <n v="915.9989156540646"/>
    <n v="0.26569341612801939"/>
    <n v="57.578598647313108"/>
  </r>
  <r>
    <x v="21"/>
    <s v="KEN"/>
    <n v="2009"/>
    <n v="23.183"/>
    <n v="75.599999999999994"/>
    <n v="-0.17824247479438801"/>
    <n v="116257608.986359"/>
    <n v="1049.1217942434082"/>
    <n v="0.30780555282763217"/>
    <n v="45.945191812780514"/>
  </r>
  <r>
    <x v="21"/>
    <s v="KEN"/>
    <n v="2010"/>
    <n v="23.571000000000002"/>
    <n v="74"/>
    <n v="-0.13640081882476801"/>
    <n v="178064606.75210801"/>
    <n v="1093.6396236792623"/>
    <n v="0.32334009226623844"/>
    <n v="50.394287350283385"/>
  </r>
  <r>
    <x v="21"/>
    <s v="KEN"/>
    <n v="2011"/>
    <n v="23.969000000000001"/>
    <n v="74.7"/>
    <n v="-0.24082763493061099"/>
    <n v="1450474757.0818"/>
    <n v="1099.3154649743881"/>
    <n v="0.32752088277220315"/>
    <n v="58.402205974562492"/>
  </r>
  <r>
    <x v="21"/>
    <s v="KEN"/>
    <n v="2012"/>
    <n v="24.376000000000001"/>
    <n v="76.2"/>
    <n v="-0.31745874881744401"/>
    <n v="1380173661.9426501"/>
    <n v="1289.7807914982209"/>
    <n v="0.2968796046892766"/>
    <n v="51.623692023248068"/>
  </r>
  <r>
    <x v="21"/>
    <s v="KEN"/>
    <n v="2013"/>
    <n v="24.794"/>
    <n v="74.3"/>
    <n v="-0.32621589303016701"/>
    <n v="1118825000.19331"/>
    <n v="1376.8292046501911"/>
    <n v="0.32120873806001954"/>
    <n v="47.464642512730357"/>
  </r>
  <r>
    <x v="21"/>
    <s v="KEN"/>
    <n v="2014"/>
    <n v="25.221"/>
    <n v="71.8"/>
    <n v="-0.348395675420761"/>
    <n v="820937598.36054003"/>
    <n v="1489.919720572773"/>
    <n v="0.36437532552407914"/>
    <n v="46.170489362215982"/>
  </r>
  <r>
    <x v="21"/>
    <s v="KEN"/>
    <n v="2015"/>
    <n v="25.658000000000001"/>
    <n v="69.2"/>
    <n v="-0.36847791075706499"/>
    <n v="619724465.01641095"/>
    <n v="1496.6535726002107"/>
    <n v="0.386120073710359"/>
    <n v="40.327384691901898"/>
  </r>
  <r>
    <x v="21"/>
    <s v="KEN"/>
    <n v="2016"/>
    <n v="26.105"/>
    <n v="68.3"/>
    <n v="-0.35790085792541498"/>
    <n v="469533310.68393201"/>
    <n v="1562.0766186277738"/>
    <n v="0.40317847476556362"/>
    <n v="34.865019573182423"/>
  </r>
  <r>
    <x v="21"/>
    <s v="KEN"/>
    <n v="2017"/>
    <n v="26.562000000000001"/>
    <n v="68.099999999999994"/>
    <n v="-0.27886888384818997"/>
    <n v="1346085345.2169199"/>
    <n v="1675.9884217301239"/>
    <n v="0.41058150997656967"/>
    <n v="35.99505787540744"/>
  </r>
  <r>
    <x v="21"/>
    <s v="KEN"/>
    <n v="2018"/>
    <n v="27.03"/>
    <n v="68.7"/>
    <n v="-0.26534405350685097"/>
    <n v="767761506.73064399"/>
    <n v="1845.7834137514967"/>
    <n v="0.38543796822728682"/>
    <n v="34.414753176742479"/>
  </r>
  <r>
    <x v="21"/>
    <s v="KEN"/>
    <n v="2019"/>
    <n v="27.507000000000001"/>
    <n v="68.099999999999994"/>
    <n v="-0.338947534561157"/>
    <n v="469940266.77666903"/>
    <n v="1970.0800704861458"/>
    <n v="0.38236203287639509"/>
    <n v="31.759466725377617"/>
  </r>
  <r>
    <x v="21"/>
    <s v="KEN"/>
    <n v="2020"/>
    <n v="27.995000000000001"/>
    <n v="69"/>
    <n v="-0.51719057559966997"/>
    <n v="426305189.42579299"/>
    <n v="1936.2507545437425"/>
    <n v="0.37407921935575456"/>
    <n v="27.23634936589308"/>
  </r>
  <r>
    <x v="21"/>
    <s v="KEN"/>
    <n v="2021"/>
    <n v="28.492999999999999"/>
    <n v="67.7"/>
    <n v="-0.46058636903762801"/>
    <n v="463348935.67503297"/>
    <n v="2069.6611288191798"/>
    <s v="."/>
    <n v="30.68928192361907"/>
  </r>
  <r>
    <x v="21"/>
    <s v="KEN"/>
    <n v="2022"/>
    <n v="29.001999999999999"/>
    <s v="."/>
    <n v="-0.38082996010780301"/>
    <n v="393583092.13527501"/>
    <n v="2099.2985684102455"/>
    <s v="."/>
    <n v="33.729550564991619"/>
  </r>
  <r>
    <x v="21"/>
    <s v="KEN"/>
    <n v="2023"/>
    <n v="29.52"/>
    <s v="."/>
    <s v="."/>
    <s v="."/>
    <n v="1949.8989690971257"/>
    <s v="."/>
    <n v="32.424904706607101"/>
  </r>
  <r>
    <x v="22"/>
    <s v="LSO"/>
    <n v="2004"/>
    <n v="21.689"/>
    <n v="55.4"/>
    <n v="-0.59398877620696999"/>
    <n v="55671430.938442901"/>
    <n v="761.1810387917227"/>
    <n v="0.94284027674243376"/>
    <s v="."/>
  </r>
  <r>
    <x v="22"/>
    <s v="LSO"/>
    <n v="2005"/>
    <n v="22.248999999999999"/>
    <n v="55.3"/>
    <n v="-0.63316506147384599"/>
    <n v="27438279.6374855"/>
    <n v="850.77531550755577"/>
    <n v="0.96160459264173992"/>
    <s v="."/>
  </r>
  <r>
    <x v="22"/>
    <s v="LSO"/>
    <n v="2006"/>
    <n v="22.82"/>
    <n v="55.5"/>
    <n v="-0.66767060756683405"/>
    <n v="24322286.690976899"/>
    <n v="910.61856339836254"/>
    <n v="0.97279413996499364"/>
    <s v="."/>
  </r>
  <r>
    <x v="22"/>
    <s v="LSO"/>
    <n v="2007"/>
    <n v="23.303999999999998"/>
    <n v="55.3"/>
    <n v="-0.71638375520706199"/>
    <n v="75618842.294883505"/>
    <n v="848.07737192924924"/>
    <n v="0.9878167751888739"/>
    <n v="165.04894883337195"/>
  </r>
  <r>
    <x v="22"/>
    <s v="LSO"/>
    <n v="2008"/>
    <n v="23.795999999999999"/>
    <n v="55"/>
    <n v="-0.67007696628570601"/>
    <n v="11009973.0619522"/>
    <n v="885.65930324266003"/>
    <n v="1.0062084777349936"/>
    <n v="161.12659059339077"/>
  </r>
  <r>
    <x v="22"/>
    <s v="LSO"/>
    <n v="2009"/>
    <n v="24.292999999999999"/>
    <n v="54"/>
    <n v="-0.64987617731094405"/>
    <n v="91348357.113756493"/>
    <n v="866.4751271819905"/>
    <n v="1.0460543637692996"/>
    <n v="158.89473758563747"/>
  </r>
  <r>
    <x v="22"/>
    <s v="LSO"/>
    <n v="2010"/>
    <n v="24.797999999999998"/>
    <n v="53"/>
    <n v="-0.63014668226242099"/>
    <n v="9508668.8592367508"/>
    <n v="1104.8115468316987"/>
    <n v="1.0672615013147961"/>
    <n v="150.10243548733274"/>
  </r>
  <r>
    <x v="22"/>
    <s v="LSO"/>
    <n v="2011"/>
    <n v="25.31"/>
    <n v="42.3"/>
    <n v="-0.63816791772842396"/>
    <n v="61173319.208514601"/>
    <n v="1265.8579450851223"/>
    <n v="1.4159260766058603"/>
    <n v="149.79660669915336"/>
  </r>
  <r>
    <x v="22"/>
    <s v="LSO"/>
    <n v="2012"/>
    <n v="25.704000000000001"/>
    <n v="40.799999999999997"/>
    <n v="-0.54095429182052601"/>
    <n v="56652703.213514999"/>
    <n v="1205.8599848100203"/>
    <n v="1.4209249152438437"/>
    <n v="150.20857535843831"/>
  </r>
  <r>
    <x v="22"/>
    <s v="LSO"/>
    <n v="2013"/>
    <n v="26.100999999999999"/>
    <n v="46.1"/>
    <n v="-0.37577190995216397"/>
    <n v="50427512.809290998"/>
    <n v="1141.3609231718008"/>
    <n v="1.0639175019130263"/>
    <n v="133.36548975517047"/>
  </r>
  <r>
    <x v="22"/>
    <s v="LSO"/>
    <n v="2014"/>
    <n v="26.501999999999999"/>
    <n v="43.2"/>
    <n v="-0.44416099786758401"/>
    <n v="94460146.980572507"/>
    <n v="1165.050650024159"/>
    <n v="1.1211115470193895"/>
    <n v="126.29247536057804"/>
  </r>
  <r>
    <x v="22"/>
    <s v="LSO"/>
    <n v="2015"/>
    <n v="26.908000000000001"/>
    <n v="46"/>
    <n v="-0.46205177903175398"/>
    <n v="113220010.39759301"/>
    <n v="1113.8368345361157"/>
    <n v="1.0121211920958064"/>
    <n v="129.72277308286698"/>
  </r>
  <r>
    <x v="22"/>
    <s v="LSO"/>
    <n v="2016"/>
    <n v="27.317"/>
    <n v="45.1"/>
    <n v="-0.45940354466438299"/>
    <n v="79234548.913133904"/>
    <n v="986.2652498409268"/>
    <n v="0.99175697056540679"/>
    <n v="136.31524764472982"/>
  </r>
  <r>
    <x v="22"/>
    <s v="LSO"/>
    <n v="2017"/>
    <n v="27.73"/>
    <n v="41.5"/>
    <n v="-0.38260644674301098"/>
    <n v="42168784.113756701"/>
    <n v="1062.7124334025768"/>
    <n v="1.1067360110051658"/>
    <n v="146.36677121750512"/>
  </r>
  <r>
    <x v="22"/>
    <s v="LSO"/>
    <n v="2018"/>
    <n v="28.152999999999999"/>
    <n v="42.5"/>
    <n v="-0.55536687374115001"/>
    <n v="40874071.930026598"/>
    <n v="1162.9788541207165"/>
    <n v="1.0357517708006807"/>
    <n v="144.434955465602"/>
  </r>
  <r>
    <x v="22"/>
    <s v="LSO"/>
    <n v="2019"/>
    <n v="28.585000000000001"/>
    <n v="41.6"/>
    <n v="-0.60728418827056896"/>
    <n v="35732593.408811301"/>
    <n v="1074.1340466188979"/>
    <n v="1.0334267570411493"/>
    <n v="140.51663349167981"/>
  </r>
  <r>
    <x v="22"/>
    <s v="LSO"/>
    <n v="2020"/>
    <n v="29.027999999999999"/>
    <n v="43.2"/>
    <n v="-0.66901409626007102"/>
    <n v="28001666.9222279"/>
    <n v="910.93494753765003"/>
    <n v="1.025642163169336"/>
    <n v="140.78542830312551"/>
  </r>
  <r>
    <x v="22"/>
    <s v="LSO"/>
    <n v="2021"/>
    <n v="29.48"/>
    <n v="33.6"/>
    <n v="-0.75783681869506803"/>
    <n v="-12372192.4621816"/>
    <n v="1054.9327396161009"/>
    <s v="."/>
    <n v="138.56203203132787"/>
  </r>
  <r>
    <x v="22"/>
    <s v="LSO"/>
    <n v="2022"/>
    <n v="29.943000000000001"/>
    <n v="34.9"/>
    <n v="-0.61531150341033902"/>
    <n v="-7820069.1605405305"/>
    <n v="992.85732846225665"/>
    <s v="."/>
    <n v="145.74346852166622"/>
  </r>
  <r>
    <x v="22"/>
    <s v="LSO"/>
    <n v="2023"/>
    <n v="30.414999999999999"/>
    <s v="."/>
    <s v="."/>
    <s v="."/>
    <n v="878.00850547373375"/>
    <s v="."/>
    <s v="."/>
  </r>
  <r>
    <x v="23"/>
    <s v="MDG"/>
    <n v="2004"/>
    <n v="28.210999999999999"/>
    <n v="84.3"/>
    <n v="-0.384915322065353"/>
    <n v="52910748.000000097"/>
    <n v="277.50782658828007"/>
    <n v="9.0162751453719159E-2"/>
    <n v="48.775381885215637"/>
  </r>
  <r>
    <x v="23"/>
    <s v="MDG"/>
    <n v="2005"/>
    <n v="28.814"/>
    <n v="84.9"/>
    <n v="-0.29255577921867398"/>
    <n v="85428623.902193293"/>
    <n v="311.79312664903489"/>
    <n v="9.0976183645838482E-2"/>
    <n v="59.130084935767698"/>
  </r>
  <r>
    <x v="23"/>
    <s v="MDG"/>
    <n v="2006"/>
    <n v="29.425000000000001"/>
    <n v="85.9"/>
    <n v="-0.25074383616447399"/>
    <n v="294681941.54268301"/>
    <n v="330.52267000851208"/>
    <n v="8.4602827067426709E-2"/>
    <n v="62.102838937024444"/>
  </r>
  <r>
    <x v="23"/>
    <s v="MDG"/>
    <n v="2007"/>
    <n v="30.042999999999999"/>
    <n v="86.2"/>
    <n v="-0.28741937875747697"/>
    <n v="789389724.08449697"/>
    <n v="427.83632916955048"/>
    <n v="8.6479479655615824E-2"/>
    <n v="66.702735357004897"/>
  </r>
  <r>
    <x v="23"/>
    <s v="MDG"/>
    <n v="2008"/>
    <n v="30.67"/>
    <n v="86.4"/>
    <n v="-0.37359851598739602"/>
    <n v="1134497642.4209099"/>
    <n v="522.83062195253365"/>
    <n v="8.6788281276240206E-2"/>
    <n v="74.357353960806023"/>
  </r>
  <r>
    <x v="23"/>
    <s v="MDG"/>
    <n v="2009"/>
    <n v="31.300999999999998"/>
    <n v="87.2"/>
    <n v="-0.54454094171524003"/>
    <n v="1293330142.2609401"/>
    <n v="455.40737377276628"/>
    <n v="7.9850956751052651E-2"/>
    <n v="62.411697595819625"/>
  </r>
  <r>
    <x v="23"/>
    <s v="MDG"/>
    <n v="2010"/>
    <n v="31.937999999999999"/>
    <n v="86.7"/>
    <n v="-0.60553026199340798"/>
    <n v="912287179.83556902"/>
    <n v="459.37540799657933"/>
    <n v="8.604277022378988E-2"/>
    <n v="57.874894510180653"/>
  </r>
  <r>
    <x v="23"/>
    <s v="MDG"/>
    <n v="2011"/>
    <n v="32.58"/>
    <n v="84.5"/>
    <n v="-0.55234831571579002"/>
    <n v="815534454.53206301"/>
    <n v="516.90253925509307"/>
    <n v="9.816871708173891E-2"/>
    <n v="56.483092595189312"/>
  </r>
  <r>
    <x v="23"/>
    <s v="MDG"/>
    <n v="2012"/>
    <n v="33.226999999999997"/>
    <n v="83.3"/>
    <n v="-0.57609957456588701"/>
    <n v="814789934.73020005"/>
    <n v="504.17373771013212"/>
    <n v="0.11938131796933237"/>
    <n v="52.651714081125469"/>
  </r>
  <r>
    <x v="23"/>
    <s v="MDG"/>
    <n v="2013"/>
    <n v="33.878"/>
    <n v="81.400000000000006"/>
    <n v="-0.65914011001586903"/>
    <n v="565848886.01427698"/>
    <n v="526.68801963540307"/>
    <n v="0.12422506916949087"/>
    <n v="56.367581790093169"/>
  </r>
  <r>
    <x v="23"/>
    <s v="MDG"/>
    <n v="2014"/>
    <n v="34.533999999999999"/>
    <n v="82.2"/>
    <n v="-0.71676498651504505"/>
    <n v="372872463.26277602"/>
    <n v="517.13618312258416"/>
    <n v="0.12432371092538247"/>
    <n v="61.969432211123355"/>
  </r>
  <r>
    <x v="23"/>
    <s v="MDG"/>
    <n v="2015"/>
    <n v="35.192999999999998"/>
    <n v="83.9"/>
    <n v="-0.80933833122253396"/>
    <n v="328059305.56932002"/>
    <n v="455.63803458407023"/>
    <n v="0.13217301642692225"/>
    <n v="61.220378836507805"/>
  </r>
  <r>
    <x v="23"/>
    <s v="MDG"/>
    <n v="2016"/>
    <n v="35.856000000000002"/>
    <n v="83.8"/>
    <n v="-0.73510372638702404"/>
    <n v="540842779.82933402"/>
    <n v="464.61615837170973"/>
    <n v="0.12476383660365303"/>
    <n v="60.834698483142326"/>
  </r>
  <r>
    <x v="23"/>
    <s v="MDG"/>
    <n v="2017"/>
    <n v="36.521999999999998"/>
    <n v="81.900000000000006"/>
    <n v="-0.73733675479888905"/>
    <n v="464856589.64880902"/>
    <n v="503.49805868023725"/>
    <n v="0.13301723048878733"/>
    <n v="65.343401507291475"/>
  </r>
  <r>
    <x v="23"/>
    <s v="MDG"/>
    <n v="2018"/>
    <n v="37.191000000000003"/>
    <n v="84.2"/>
    <n v="-0.78589469194412198"/>
    <n v="612036371.422122"/>
    <n v="512.54399150685788"/>
    <n v="0.12310226483180831"/>
    <n v="67.841504668358212"/>
  </r>
  <r>
    <x v="23"/>
    <s v="MDG"/>
    <n v="2019"/>
    <n v="37.860999999999997"/>
    <n v="82.5"/>
    <n v="-0.78888916969299305"/>
    <n v="474311425.432437"/>
    <n v="512.27966560240952"/>
    <n v="0.14265357514331639"/>
    <n v="62.601323045712796"/>
  </r>
  <r>
    <x v="23"/>
    <s v="MDG"/>
    <n v="2020"/>
    <n v="38.533999999999999"/>
    <n v="84.7"/>
    <n v="-0.81157201528549205"/>
    <n v="358467141.41430199"/>
    <n v="462.40422881838282"/>
    <n v="9.726954059490929E-2"/>
    <n v="49.010707366437103"/>
  </r>
  <r>
    <x v="23"/>
    <s v="MDG"/>
    <n v="2021"/>
    <n v="39.207000000000001"/>
    <n v="83.6"/>
    <n v="-0.83663457632064797"/>
    <n v="357536665.26470399"/>
    <n v="503.35208119085786"/>
    <s v="."/>
    <n v="54.45704159170679"/>
  </r>
  <r>
    <x v="23"/>
    <s v="MDG"/>
    <n v="2022"/>
    <n v="39.881999999999998"/>
    <n v="83.1"/>
    <n v="-0.81549984216690097"/>
    <n v="467848664.235502"/>
    <n v="516.77219697761348"/>
    <s v="."/>
    <n v="69.604671976201715"/>
  </r>
  <r>
    <x v="23"/>
    <s v="MDG"/>
    <n v="2023"/>
    <n v="40.555999999999997"/>
    <s v="."/>
    <s v="."/>
    <s v="."/>
    <n v="528.65015475700739"/>
    <s v="."/>
    <n v="71.590547080085869"/>
  </r>
  <r>
    <x v="24"/>
    <s v="MLI"/>
    <n v="2004"/>
    <n v="31.3"/>
    <n v="81.5"/>
    <n v="-0.52732825279235795"/>
    <n v="84992921.533143103"/>
    <n v="427.71731997461268"/>
    <n v="0.11380180120835996"/>
    <n v="55.311617661017031"/>
  </r>
  <r>
    <x v="24"/>
    <s v="MLI"/>
    <n v="2005"/>
    <n v="32.06"/>
    <n v="82.3"/>
    <n v="-0.55955725908279397"/>
    <n v="160281952.808321"/>
    <n v="473.99504680383501"/>
    <n v="0.11386473903860315"/>
    <n v="54.125325776284846"/>
  </r>
  <r>
    <x v="24"/>
    <s v="MLI"/>
    <n v="2006"/>
    <n v="32.832000000000001"/>
    <n v="81.7"/>
    <n v="-0.45876130461692799"/>
    <n v="148327333.70524901"/>
    <n v="506.91183869957223"/>
    <n v="0.11610050573488934"/>
    <n v="60.976673835320163"/>
  </r>
  <r>
    <x v="24"/>
    <s v="MLI"/>
    <n v="2007"/>
    <n v="33.612000000000002"/>
    <n v="78.900000000000006"/>
    <n v="-0.39016973972320601"/>
    <n v="206337322.64910901"/>
    <n v="579.25714088167399"/>
    <n v="0.13048870698147963"/>
    <n v="56.649746244903575"/>
  </r>
  <r>
    <x v="24"/>
    <s v="MLI"/>
    <n v="2008"/>
    <n v="34.402999999999999"/>
    <n v="75"/>
    <n v="-0.42413794994354198"/>
    <n v="267511185.91091001"/>
    <n v="676.12700114400457"/>
    <n v="0.13858729883073581"/>
    <n v="63.476016056044173"/>
  </r>
  <r>
    <x v="24"/>
    <s v="MLI"/>
    <n v="2009"/>
    <n v="35.200000000000003"/>
    <n v="78.7"/>
    <n v="-0.40867027640342701"/>
    <n v="649211715.16863894"/>
    <n v="680.64995858755731"/>
    <n v="0.12931199353938946"/>
    <n v="50.519192933143628"/>
  </r>
  <r>
    <x v="24"/>
    <s v="MLI"/>
    <n v="2010"/>
    <n v="35.999000000000002"/>
    <n v="84"/>
    <n v="-0.48374578356742898"/>
    <n v="371932364.723095"/>
    <n v="688.32786585855831"/>
    <n v="0.13870660661370357"/>
    <n v="57.985297240145897"/>
  </r>
  <r>
    <x v="24"/>
    <s v="MLI"/>
    <n v="2011"/>
    <n v="36.798999999999999"/>
    <n v="83.6"/>
    <n v="-0.40468996763229398"/>
    <n v="556875894.54428899"/>
    <n v="810.18255603612874"/>
    <n v="0.14630541878063563"/>
    <n v="53.913557782920087"/>
  </r>
  <r>
    <x v="24"/>
    <s v="MLI"/>
    <n v="2012"/>
    <n v="37.598999999999997"/>
    <n v="81.2"/>
    <n v="-0.427046447992325"/>
    <n v="397842480.25392199"/>
    <n v="753.39213750190527"/>
    <n v="0.1520283127376256"/>
    <n v="59.120594550686675"/>
  </r>
  <r>
    <x v="24"/>
    <s v="MLI"/>
    <n v="2013"/>
    <n v="38.398000000000003"/>
    <n v="84.8"/>
    <n v="-0.51934033632278398"/>
    <n v="307940910.77401203"/>
    <n v="778.79705279881625"/>
    <n v="0.16546662782882154"/>
    <n v="64.817660873075084"/>
  </r>
  <r>
    <x v="24"/>
    <s v="MLI"/>
    <n v="2014"/>
    <n v="39.195999999999998"/>
    <n v="84.6"/>
    <n v="-0.63384145498275801"/>
    <n v="144214831.23699999"/>
    <n v="818.4303413922155"/>
    <n v="0.18085879898225904"/>
    <n v="60.638707488009302"/>
  </r>
  <r>
    <x v="24"/>
    <s v="MLI"/>
    <n v="2015"/>
    <n v="39.991"/>
    <n v="81.2"/>
    <n v="-0.63308614492416404"/>
    <n v="275525536.04037702"/>
    <n v="723.50420494766263"/>
    <n v="0.1846086881581184"/>
    <n v="63.639639686151618"/>
  </r>
  <r>
    <x v="24"/>
    <s v="MLI"/>
    <n v="2016"/>
    <n v="40.783000000000001"/>
    <n v="77.900000000000006"/>
    <n v="-0.63912957906723"/>
    <n v="356476591.902583"/>
    <n v="750.05180910229512"/>
    <n v="0.18227704163815969"/>
    <n v="63.76329642447017"/>
  </r>
  <r>
    <x v="24"/>
    <s v="MLI"/>
    <n v="2017"/>
    <n v="41.572000000000003"/>
    <n v="77"/>
    <n v="-0.61694937944412198"/>
    <n v="560747464.36876404"/>
    <n v="795.68280155376476"/>
    <n v="0.18796195295462179"/>
    <n v="58.068448326394652"/>
  </r>
  <r>
    <x v="24"/>
    <s v="MLI"/>
    <n v="2018"/>
    <n v="42.356000000000002"/>
    <n v="77.2"/>
    <n v="-0.60079580545425404"/>
    <n v="467295391.07783997"/>
    <n v="856.35659655060283"/>
    <n v="0.1940324158894384"/>
    <n v="60.144782803817478"/>
  </r>
  <r>
    <x v="24"/>
    <s v="MLI"/>
    <n v="2019"/>
    <n v="43.136000000000003"/>
    <n v="74.900000000000006"/>
    <n v="-0.62304639816284202"/>
    <n v="859091549.18896604"/>
    <n v="840.17574636629922"/>
    <n v="0.19143865561384837"/>
    <n v="63.658702766051711"/>
  </r>
  <r>
    <x v="24"/>
    <s v="MLI"/>
    <n v="2020"/>
    <n v="43.908999999999999"/>
    <n v="72.8"/>
    <n v="-0.67380976676940896"/>
    <n v="536851812.89727497"/>
    <n v="822.90613683213166"/>
    <n v="0.19556597141731732"/>
    <n v="66.990574279504088"/>
  </r>
  <r>
    <x v="24"/>
    <s v="MLI"/>
    <n v="2021"/>
    <n v="44.677"/>
    <n v="71.2"/>
    <n v="-0.634793400764465"/>
    <n v="639944165.35895896"/>
    <n v="881.51008873358535"/>
    <s v="."/>
    <n v="67.20994466911732"/>
  </r>
  <r>
    <x v="24"/>
    <s v="MLI"/>
    <n v="2022"/>
    <n v="45.436999999999998"/>
    <n v="71.099999999999994"/>
    <n v="-0.63412177562713601"/>
    <n v="715469994.85230696"/>
    <n v="831.22346664511485"/>
    <s v="."/>
    <n v="68.726458646646975"/>
  </r>
  <r>
    <x v="24"/>
    <s v="MLI"/>
    <n v="2023"/>
    <n v="46.189"/>
    <s v="."/>
    <s v="."/>
    <s v="."/>
    <n v="897.4486702905715"/>
    <s v="."/>
    <n v="65.979149019503609"/>
  </r>
  <r>
    <x v="25"/>
    <s v="MRT"/>
    <n v="2004"/>
    <n v="41.228999999999999"/>
    <n v="38.6"/>
    <n v="-0.14992539584636699"/>
    <n v="404102026"/>
    <n v="801.77868312956275"/>
    <n v="0.47970949322518519"/>
    <n v="75.218804678795905"/>
  </r>
  <r>
    <x v="25"/>
    <s v="MRT"/>
    <n v="2005"/>
    <n v="42.110999999999997"/>
    <n v="38.799999999999997"/>
    <n v="-0.37665197253227201"/>
    <n v="811869181"/>
    <n v="974.65758594670285"/>
    <n v="0.48068623936050137"/>
    <n v="88.235099559649115"/>
  </r>
  <r>
    <x v="25"/>
    <s v="MRT"/>
    <n v="2006"/>
    <n v="42.997999999999998"/>
    <n v="39.1"/>
    <n v="-0.46655753254890397"/>
    <n v="154601638"/>
    <n v="1272.0824339661315"/>
    <n v="0.47364217330162744"/>
    <n v="82.788501213032262"/>
  </r>
  <r>
    <x v="25"/>
    <s v="MRT"/>
    <n v="2007"/>
    <n v="43.89"/>
    <n v="35.6"/>
    <n v="-0.49404382705688499"/>
    <n v="139372822"/>
    <n v="1378.2151036337143"/>
    <n v="0.54444130156004045"/>
    <n v="86.064055677913245"/>
  </r>
  <r>
    <x v="25"/>
    <s v="MRT"/>
    <n v="2008"/>
    <n v="44.787999999999997"/>
    <n v="35.799999999999997"/>
    <n v="-0.67838001251220703"/>
    <n v="342770662"/>
    <n v="1610.2369793316047"/>
    <n v="0.55580366531656467"/>
    <n v="94.120211000425059"/>
  </r>
  <r>
    <x v="25"/>
    <s v="MRT"/>
    <n v="2009"/>
    <n v="45.686"/>
    <n v="33.4"/>
    <n v="-0.711697697639465"/>
    <n v="-3072044"/>
    <n v="1418.9408429234725"/>
    <n v="0.60034021385558844"/>
    <n v="82.008617601815089"/>
  </r>
  <r>
    <x v="25"/>
    <s v="MRT"/>
    <n v="2010"/>
    <n v="46.588000000000001"/>
    <n v="34"/>
    <n v="-0.84300291538238503"/>
    <n v="130528391"/>
    <n v="1646.1304275681384"/>
    <n v="0.60644060569779856"/>
    <n v="93.42074513346077"/>
  </r>
  <r>
    <x v="25"/>
    <s v="MRT"/>
    <n v="2011"/>
    <n v="47.493000000000002"/>
    <n v="33.299999999999997"/>
    <n v="-0.80100262165069602"/>
    <n v="588749564"/>
    <n v="1919.4522707967851"/>
    <n v="0.6193943730990632"/>
    <n v="98.485329604158039"/>
  </r>
  <r>
    <x v="25"/>
    <s v="MRT"/>
    <n v="2012"/>
    <n v="48.4"/>
    <n v="31.9"/>
    <n v="-0.65232282876968395"/>
    <n v="1386098850.60853"/>
    <n v="1850.3849677447945"/>
    <n v="0.64777964821225309"/>
    <n v="110.78812274342083"/>
  </r>
  <r>
    <x v="25"/>
    <s v="MRT"/>
    <n v="2013"/>
    <n v="49.305999999999997"/>
    <n v="35.1"/>
    <n v="-0.67119503021240201"/>
    <n v="1126004759.602"/>
    <n v="1929.7756392353001"/>
    <n v="0.56137403588978663"/>
    <n v="102.39882417303048"/>
  </r>
  <r>
    <x v="25"/>
    <s v="MRT"/>
    <n v="2014"/>
    <n v="50.203000000000003"/>
    <n v="31"/>
    <n v="-0.83264392614364602"/>
    <n v="502589833.81816"/>
    <n v="1715.3888379280197"/>
    <n v="0.65948093945265041"/>
    <n v="91.610371363604031"/>
  </r>
  <r>
    <x v="25"/>
    <s v="MRT"/>
    <n v="2015"/>
    <n v="51.088999999999999"/>
    <n v="28.3"/>
    <n v="-0.91268014907836903"/>
    <n v="501726765.73381901"/>
    <n v="1562.7268364882764"/>
    <n v="0.75173203724070126"/>
    <n v="77.34678649449657"/>
  </r>
  <r>
    <x v="25"/>
    <s v="MRT"/>
    <n v="2016"/>
    <n v="51.962000000000003"/>
    <n v="31.7"/>
    <n v="-0.78882449865341198"/>
    <n v="271134844.99729103"/>
    <n v="1579.2007167351153"/>
    <n v="0.63777644506637643"/>
    <n v="73.153261673671196"/>
  </r>
  <r>
    <x v="25"/>
    <s v="MRT"/>
    <n v="2017"/>
    <n v="52.823999999999998"/>
    <n v="25.5"/>
    <n v="-0.82117038965225198"/>
    <n v="588217194.75853896"/>
    <n v="1634.6421583307445"/>
    <n v="0.81929993040890492"/>
    <n v="78.8149801833884"/>
  </r>
  <r>
    <x v="25"/>
    <s v="MRT"/>
    <n v="2018"/>
    <n v="53.671999999999997"/>
    <n v="21.6"/>
    <n v="-0.86519694328308105"/>
    <n v="772890477"/>
    <n v="1749.9542364537306"/>
    <n v="0.8701359398620182"/>
    <n v="89.146729493514798"/>
  </r>
  <r>
    <x v="25"/>
    <s v="MRT"/>
    <n v="2019"/>
    <n v="54.506999999999998"/>
    <n v="21.2"/>
    <n v="-0.82778126001357999"/>
    <n v="-883561115.82551897"/>
    <n v="1800.875186582183"/>
    <n v="0.87247530651717253"/>
    <n v="93.486694135131728"/>
  </r>
  <r>
    <x v="25"/>
    <s v="MRT"/>
    <n v="2020"/>
    <n v="55.326999999999998"/>
    <n v="20.9"/>
    <n v="-0.89447754621505704"/>
    <n v="927916265.77428496"/>
    <n v="1836.2924109859177"/>
    <n v="0.85517640583612153"/>
    <n v="86.776168132274123"/>
  </r>
  <r>
    <x v="25"/>
    <s v="MRT"/>
    <n v="2021"/>
    <n v="56.133000000000003"/>
    <n v="22.1"/>
    <n v="-1.07720506191254"/>
    <n v="1070252545.01958"/>
    <n v="1998.3940026558594"/>
    <s v="."/>
    <n v="88.306873757123512"/>
  </r>
  <r>
    <x v="25"/>
    <s v="MRT"/>
    <n v="2022"/>
    <n v="56.923000000000002"/>
    <n v="19.600000000000001"/>
    <n v="-1.06221723556519"/>
    <n v="1401620461.8227501"/>
    <n v="2057.3803924581739"/>
    <s v="."/>
    <n v="104.34576087127803"/>
  </r>
  <r>
    <x v="25"/>
    <s v="MRT"/>
    <n v="2023"/>
    <n v="57.698999999999998"/>
    <s v="."/>
    <s v="."/>
    <s v="."/>
    <n v="2149.4140872533458"/>
    <s v="."/>
    <n v="96.352799200616161"/>
  </r>
  <r>
    <x v="26"/>
    <s v="MUS"/>
    <n v="2004"/>
    <n v="42.222999999999999"/>
    <n v="19.100000000000001"/>
    <n v="0.39161029458045998"/>
    <n v="13894736.404987199"/>
    <n v="5460.6080018419825"/>
    <n v="2.2688723942529219"/>
    <n v="107.02769826750476"/>
  </r>
  <r>
    <x v="26"/>
    <s v="MUS"/>
    <n v="2005"/>
    <n v="42.112000000000002"/>
    <n v="17.600000000000001"/>
    <n v="0.41257238388061501"/>
    <n v="41776995.778691098"/>
    <n v="5354.0297426064226"/>
    <n v="2.4113904778653277"/>
    <n v="121.60874399683618"/>
  </r>
  <r>
    <x v="26"/>
    <s v="MUS"/>
    <n v="2006"/>
    <n v="42"/>
    <n v="16.399999999999999"/>
    <n v="0.46688959002494801"/>
    <n v="106758059.10891899"/>
    <n v="5695.9752550986914"/>
    <n v="2.677642391061235"/>
    <n v="127.0628617579755"/>
  </r>
  <r>
    <x v="26"/>
    <s v="MUS"/>
    <n v="2007"/>
    <n v="41.889000000000003"/>
    <n v="15.7"/>
    <n v="0.46771723031997697"/>
    <n v="340763853.71808797"/>
    <n v="6574.6635764099046"/>
    <n v="2.7388817631067335"/>
    <n v="120.87645125014204"/>
  </r>
  <r>
    <x v="26"/>
    <s v="MUS"/>
    <n v="2008"/>
    <n v="41.777000000000001"/>
    <n v="12.7"/>
    <n v="0.74227976799011197"/>
    <n v="377724738.06253999"/>
    <n v="8030.0522808753904"/>
    <n v="2.7865456816499363"/>
    <n v="115.48931589353184"/>
  </r>
  <r>
    <x v="26"/>
    <s v="MUS"/>
    <n v="2009"/>
    <n v="41.665999999999997"/>
    <n v="12.8"/>
    <n v="0.75610536336898804"/>
    <n v="256680711.82091501"/>
    <n v="7318.126409724222"/>
    <n v="2.744284444244923"/>
    <n v="104.42972895158968"/>
  </r>
  <r>
    <x v="26"/>
    <s v="MUS"/>
    <n v="2010"/>
    <n v="41.555"/>
    <n v="12.8"/>
    <n v="0.80197942256927501"/>
    <n v="429941789"/>
    <n v="8000.3764318215426"/>
    <n v="2.9285028790786947"/>
    <n v="113.45707355247647"/>
  </r>
  <r>
    <x v="26"/>
    <s v="MUS"/>
    <n v="2011"/>
    <n v="41.444000000000003"/>
    <n v="12"/>
    <n v="0.76754999160766602"/>
    <n v="433331011"/>
    <n v="9197.0429908945935"/>
    <n v="2.9056119271417211"/>
    <n v="117.53894636878606"/>
  </r>
  <r>
    <x v="26"/>
    <s v="MUS"/>
    <n v="2012"/>
    <n v="41.332000000000001"/>
    <n v="11.4"/>
    <n v="0.931618332862854"/>
    <n v="589018303"/>
    <n v="9291.2362760105298"/>
    <n v="2.9660429881151256"/>
    <n v="119.50011977960553"/>
  </r>
  <r>
    <x v="26"/>
    <s v="MUS"/>
    <n v="2013"/>
    <n v="41.222000000000001"/>
    <n v="11.4"/>
    <n v="0.89288491010665905"/>
    <n v="293369157"/>
    <n v="9764.644130600449"/>
    <n v="3.0327413742019989"/>
    <n v="113.30883307587749"/>
  </r>
  <r>
    <x v="26"/>
    <s v="MUS"/>
    <n v="2014"/>
    <n v="41.110999999999997"/>
    <n v="10.6"/>
    <n v="1.1969466209411601"/>
    <n v="455562152"/>
    <n v="10366.355075493615"/>
    <n v="3.1314422363321515"/>
    <n v="110.589707531641"/>
  </r>
  <r>
    <x v="26"/>
    <s v="MUS"/>
    <n v="2015"/>
    <n v="41"/>
    <n v="11.5"/>
    <n v="1.13669097423553"/>
    <n v="216455188"/>
    <n v="9507.8713365642361"/>
    <n v="3.1364049920855441"/>
    <n v="107.14597943630386"/>
  </r>
  <r>
    <x v="26"/>
    <s v="MUS"/>
    <n v="2016"/>
    <n v="40.909999999999997"/>
    <n v="10.3"/>
    <n v="1.0948511362075799"/>
    <n v="378764432"/>
    <n v="9965.7253108522782"/>
    <n v="3.1932815666426904"/>
    <n v="101.36611411465081"/>
  </r>
  <r>
    <x v="26"/>
    <s v="MUS"/>
    <n v="2017"/>
    <n v="40.841000000000001"/>
    <n v="9.4"/>
    <n v="1.0498805046081501"/>
    <n v="479995890"/>
    <n v="10841.684775484389"/>
    <n v="3.3002157504978706"/>
    <n v="101.25026170481388"/>
  </r>
  <r>
    <x v="26"/>
    <s v="MUS"/>
    <n v="2018"/>
    <n v="40.792999999999999"/>
    <n v="9.1999999999999993"/>
    <n v="1.0439492464065601"/>
    <n v="460511368"/>
    <n v="11643.460596212401"/>
    <n v="3.2664152398471207"/>
    <n v="98.08717980509833"/>
  </r>
  <r>
    <x v="26"/>
    <s v="MUS"/>
    <n v="2019"/>
    <n v="40.765999999999998"/>
    <n v="8.9"/>
    <n v="1.0162702798843399"/>
    <n v="444077761"/>
    <n v="11403.252787067413"/>
    <n v="3.296800515014001"/>
    <n v="96.491950916603528"/>
  </r>
  <r>
    <x v="26"/>
    <s v="MUS"/>
    <n v="2020"/>
    <n v="40.76"/>
    <n v="9.4"/>
    <n v="1.1811306476593"/>
    <n v="224668083"/>
    <n v="9011.0428844502349"/>
    <n v="2.9385141080588362"/>
    <n v="85.83054487450822"/>
  </r>
  <r>
    <x v="26"/>
    <s v="MUS"/>
    <n v="2021"/>
    <n v="40.774999999999999"/>
    <n v="8.6"/>
    <n v="1.1592156887054399"/>
    <n v="253189253"/>
    <n v="9068.9729297668564"/>
    <s v="."/>
    <n v="98.000029239338602"/>
  </r>
  <r>
    <x v="26"/>
    <s v="MUS"/>
    <n v="2022"/>
    <n v="40.81"/>
    <s v="."/>
    <n v="1.1661061048507699"/>
    <n v="252104280"/>
    <n v="10239.797046109496"/>
    <s v="."/>
    <n v="118.23285958886123"/>
  </r>
  <r>
    <x v="26"/>
    <s v="MUS"/>
    <n v="2023"/>
    <n v="40.866999999999997"/>
    <s v="."/>
    <s v="."/>
    <s v="."/>
    <n v="11416.858992993044"/>
    <s v="."/>
    <n v="108.42649735008085"/>
  </r>
  <r>
    <x v="27"/>
    <s v="MOZ"/>
    <n v="2004"/>
    <n v="29.818000000000001"/>
    <n v="92.9"/>
    <n v="-0.49349510669708302"/>
    <n v="475513573"/>
    <n v="403.02071310269946"/>
    <n v="9.6981829007224435E-2"/>
    <n v="72.052000161237359"/>
  </r>
  <r>
    <x v="27"/>
    <s v="MOZ"/>
    <n v="2005"/>
    <n v="29.998999999999999"/>
    <n v="93.7"/>
    <n v="-0.74141442775726296"/>
    <n v="122413755.58"/>
    <n v="438.79347273716468"/>
    <n v="8.4562384834403481E-2"/>
    <n v="72.00926097809824"/>
  </r>
  <r>
    <x v="27"/>
    <s v="MOZ"/>
    <n v="2006"/>
    <n v="30.181999999999999"/>
    <n v="93.1"/>
    <n v="-0.62696367502212502"/>
    <n v="251141650.25"/>
    <n v="458.61515200648461"/>
    <n v="8.9747377288425495E-2"/>
    <n v="67.349897687268907"/>
  </r>
  <r>
    <x v="27"/>
    <s v="MOZ"/>
    <n v="2007"/>
    <n v="30.364000000000001"/>
    <n v="87.5"/>
    <n v="-0.63688832521438599"/>
    <n v="416689348.42080998"/>
    <n v="508.04489562542403"/>
    <n v="0.10482360082202904"/>
    <n v="66.120382184051635"/>
  </r>
  <r>
    <x v="27"/>
    <s v="MOZ"/>
    <n v="2008"/>
    <n v="30.832000000000001"/>
    <n v="88.1"/>
    <n v="-0.51279073953628496"/>
    <n v="641399415.78425097"/>
    <n v="591.43983760618346"/>
    <n v="0.10247843830678538"/>
    <n v="64.981416499828029"/>
  </r>
  <r>
    <x v="27"/>
    <s v="MOZ"/>
    <n v="2009"/>
    <n v="31.327999999999999"/>
    <n v="86.1"/>
    <n v="-0.43721887469291698"/>
    <n v="930100407.77999997"/>
    <n v="546.60073246251739"/>
    <n v="0.11117073575122144"/>
    <n v="67.898572768141008"/>
  </r>
  <r>
    <x v="27"/>
    <s v="MOZ"/>
    <n v="2010"/>
    <n v="31.83"/>
    <n v="84.9"/>
    <n v="-0.45341321825981101"/>
    <n v="1258453096.82496"/>
    <n v="494.58402200043867"/>
    <n v="0.11617544338206712"/>
    <n v="73.837353268189176"/>
  </r>
  <r>
    <x v="27"/>
    <s v="MOZ"/>
    <n v="2011"/>
    <n v="32.335999999999999"/>
    <n v="85.4"/>
    <n v="-0.473082095384598"/>
    <n v="3663937118.45157"/>
    <n v="615.2786597811529"/>
    <n v="0.13864653324114082"/>
    <n v="84.406211933301861"/>
  </r>
  <r>
    <x v="27"/>
    <s v="MOZ"/>
    <n v="2012"/>
    <n v="32.845999999999997"/>
    <n v="84.5"/>
    <n v="-0.46577546000480702"/>
    <n v="5635092658.6184196"/>
    <n v="681.49212857369048"/>
    <n v="0.14867926479230661"/>
    <n v="105.93458806051086"/>
  </r>
  <r>
    <x v="27"/>
    <s v="MOZ"/>
    <n v="2013"/>
    <n v="33.36"/>
    <n v="83.1"/>
    <n v="-0.41751945018768299"/>
    <n v="6697422432.4601002"/>
    <n v="681.06511419744118"/>
    <n v="0.16436496967277214"/>
    <n v="109.38537659912998"/>
  </r>
  <r>
    <x v="27"/>
    <s v="MOZ"/>
    <n v="2014"/>
    <n v="33.878"/>
    <n v="81.2"/>
    <n v="-0.43586888909339899"/>
    <n v="4998799334.3562098"/>
    <n v="690.44321814427644"/>
    <n v="0.1852357936093901"/>
    <n v="116.35685524221708"/>
  </r>
  <r>
    <x v="27"/>
    <s v="MOZ"/>
    <n v="2015"/>
    <n v="34.4"/>
    <n v="80.099999999999994"/>
    <n v="-0.56189900636672996"/>
    <n v="3868353884.9499998"/>
    <n v="603.83851377791473"/>
    <n v="0.20408485620554237"/>
    <n v="98.761203651090071"/>
  </r>
  <r>
    <x v="27"/>
    <s v="MOZ"/>
    <n v="2016"/>
    <n v="34.926000000000002"/>
    <n v="77.400000000000006"/>
    <n v="-0.74905401468277"/>
    <n v="3128149928.6999998"/>
    <n v="435.76099100962398"/>
    <n v="0.26154213820500671"/>
    <n v="110.39435820148083"/>
  </r>
  <r>
    <x v="27"/>
    <s v="MOZ"/>
    <n v="2017"/>
    <n v="35.454999999999998"/>
    <n v="78.2"/>
    <n v="-0.77209794521331798"/>
    <n v="2319071971.47682"/>
    <n v="464.29472126447246"/>
    <n v="0.25069793980218236"/>
    <n v="105.74564070208706"/>
  </r>
  <r>
    <x v="27"/>
    <s v="MOZ"/>
    <n v="2018"/>
    <n v="35.988"/>
    <n v="79"/>
    <n v="-0.79663050174713101"/>
    <n v="1678061191.8310599"/>
    <n v="510.38000641677394"/>
    <n v="0.23365716782811569"/>
    <n v="124.60745751889219"/>
  </r>
  <r>
    <x v="27"/>
    <s v="MOZ"/>
    <n v="2019"/>
    <n v="36.527999999999999"/>
    <n v="77.5"/>
    <n v="-0.78085553646087602"/>
    <n v="3379329136.1392899"/>
    <n v="512.2157568500121"/>
    <n v="0.2486396585571457"/>
    <n v="105.59117139805154"/>
  </r>
  <r>
    <x v="27"/>
    <s v="MOZ"/>
    <n v="2020"/>
    <n v="37.073999999999998"/>
    <n v="80.2"/>
    <n v="-0.77288299798965499"/>
    <n v="3187942207.1496201"/>
    <n v="456.58191837522497"/>
    <n v="0.22276755271521267"/>
    <n v="99.906146052029371"/>
  </r>
  <r>
    <x v="27"/>
    <s v="MOZ"/>
    <n v="2021"/>
    <n v="37.628"/>
    <n v="76.900000000000006"/>
    <n v="-0.79602706432342496"/>
    <n v="5295396105.2541599"/>
    <n v="504.03775865468663"/>
    <s v="."/>
    <n v="112.07896446082775"/>
  </r>
  <r>
    <x v="27"/>
    <s v="MOZ"/>
    <n v="2022"/>
    <n v="38.186999999999998"/>
    <s v="."/>
    <n v="-0.726218461990356"/>
    <n v="3022175565.2380199"/>
    <n v="558.29859250434947"/>
    <s v="."/>
    <n v="135.56043761363321"/>
  </r>
  <r>
    <x v="27"/>
    <s v="MOZ"/>
    <n v="2023"/>
    <n v="38.753"/>
    <s v="."/>
    <s v="."/>
    <s v="."/>
    <n v="608.44270755025616"/>
    <s v="."/>
    <s v="."/>
  </r>
  <r>
    <x v="28"/>
    <s v="NAM"/>
    <n v="2004"/>
    <n v="35.665999999999997"/>
    <n v="34.799999999999997"/>
    <n v="0.23040041327476499"/>
    <n v="223561311.21572801"/>
    <n v="3407.8506484841523"/>
    <n v="1.2254783165567189"/>
    <n v="81.862260591654291"/>
  </r>
  <r>
    <x v="28"/>
    <s v="NAM"/>
    <n v="2005"/>
    <n v="36.631999999999998"/>
    <n v="34.6"/>
    <n v="0.14239732921123499"/>
    <n v="389850790.39106297"/>
    <n v="3692.7526028130087"/>
    <n v="1.2866396823011261"/>
    <n v="80.680380293981614"/>
  </r>
  <r>
    <x v="28"/>
    <s v="NAM"/>
    <n v="2006"/>
    <n v="37.61"/>
    <n v="35.799999999999997"/>
    <n v="0.17359341681003601"/>
    <n v="610197796.107759"/>
    <n v="4027.9617061587087"/>
    <n v="1.2540786626919529"/>
    <n v="86.833969325999846"/>
  </r>
  <r>
    <x v="28"/>
    <s v="NAM"/>
    <n v="2007"/>
    <n v="38.597999999999999"/>
    <n v="36.5"/>
    <n v="4.6088159084320103E-2"/>
    <n v="669182903.35766602"/>
    <n v="4394.5173413563825"/>
    <n v="1.2661745609726514"/>
    <n v="104.97930375891546"/>
  </r>
  <r>
    <x v="28"/>
    <s v="NAM"/>
    <n v="2008"/>
    <n v="39.597000000000001"/>
    <n v="32.5"/>
    <n v="0.37643405795097401"/>
    <n v="750426324.20291102"/>
    <n v="4222.3261891257671"/>
    <n v="1.437245652796691"/>
    <n v="119.64449818478518"/>
  </r>
  <r>
    <x v="28"/>
    <s v="NAM"/>
    <n v="2009"/>
    <n v="40.600999999999999"/>
    <n v="33.4"/>
    <n v="0.241088286042213"/>
    <n v="829054473.35843897"/>
    <n v="4322.6292659799137"/>
    <n v="1.4507821631311477"/>
    <n v="123.76284429297621"/>
  </r>
  <r>
    <x v="28"/>
    <s v="NAM"/>
    <n v="2010"/>
    <n v="41.616"/>
    <n v="31.2"/>
    <n v="0.21328495442867301"/>
    <n v="287528974.44129002"/>
    <n v="5445.4200630274081"/>
    <n v="1.4783703485638586"/>
    <n v="108.07247717360559"/>
  </r>
  <r>
    <x v="28"/>
    <s v="NAM"/>
    <n v="2011"/>
    <n v="42.637"/>
    <n v="31.6"/>
    <n v="9.2313930392265306E-2"/>
    <n v="803600584.60382295"/>
    <n v="5873.0593810320406"/>
    <n v="1.5493776789817759"/>
    <n v="102.18914775413836"/>
  </r>
  <r>
    <x v="28"/>
    <s v="NAM"/>
    <n v="2012"/>
    <n v="43.692999999999998"/>
    <n v="31.9"/>
    <n v="0.15597897768020599"/>
    <n v="1041555413.14223"/>
    <n v="6017.1783654148312"/>
    <n v="1.6182000212229004"/>
    <n v="100.21340877430009"/>
  </r>
  <r>
    <x v="28"/>
    <s v="NAM"/>
    <n v="2013"/>
    <n v="44.756"/>
    <n v="30.7"/>
    <n v="0.16427217423915899"/>
    <n v="777073646.37671697"/>
    <n v="5463.0313662099552"/>
    <n v="1.7066831177903481"/>
    <n v="97.724904230383231"/>
  </r>
  <r>
    <x v="28"/>
    <s v="NAM"/>
    <n v="2014"/>
    <n v="45.826000000000001"/>
    <n v="30.2"/>
    <n v="7.6616585254669203E-2"/>
    <n v="445582247.85942698"/>
    <n v="5544.1040684467534"/>
    <n v="1.7530531640422808"/>
    <n v="103.08013700925368"/>
  </r>
  <r>
    <x v="28"/>
    <s v="NAM"/>
    <n v="2015"/>
    <n v="46.9"/>
    <n v="29.3"/>
    <n v="4.4157978147268302E-2"/>
    <n v="838879062.71592999"/>
    <n v="4965.6727650655112"/>
    <n v="1.8124557542283188"/>
    <n v="97.239031787347798"/>
  </r>
  <r>
    <x v="28"/>
    <s v="NAM"/>
    <n v="2016"/>
    <n v="47.960999999999999"/>
    <n v="29.2"/>
    <n v="-7.0494213141501002E-3"/>
    <n v="358727049.60592502"/>
    <n v="4614.8920749389627"/>
    <n v="1.787073159813924"/>
    <n v="93.966187960162017"/>
  </r>
  <r>
    <x v="28"/>
    <s v="NAM"/>
    <n v="2017"/>
    <n v="49.005000000000003"/>
    <n v="30.2"/>
    <n v="-0.117812462151051"/>
    <n v="280476974.99884701"/>
    <n v="5453.5706234150111"/>
    <n v="1.7863985038912529"/>
    <n v="81.219667426637855"/>
  </r>
  <r>
    <x v="28"/>
    <s v="NAM"/>
    <n v="2018"/>
    <n v="50.031999999999996"/>
    <n v="30.9"/>
    <n v="-6.8828527582809297E-4"/>
    <n v="234372724.53350401"/>
    <n v="5687.3810428001107"/>
    <n v="1.7788317648232517"/>
    <n v="81.71386678563961"/>
  </r>
  <r>
    <x v="28"/>
    <s v="NAM"/>
    <n v="2019"/>
    <n v="51.042000000000002"/>
    <n v="30.2"/>
    <n v="-3.0194967985153198E-4"/>
    <n v="-176478261.583527"/>
    <n v="5126.1761428167338"/>
    <n v="1.7641716571761155"/>
    <n v="82.901152069340853"/>
  </r>
  <r>
    <x v="28"/>
    <s v="NAM"/>
    <n v="2020"/>
    <n v="52.033000000000001"/>
    <n v="31.2"/>
    <n v="9.9775996059179306E-3"/>
    <n v="-150172760.720263"/>
    <n v="4252.0417201435266"/>
    <n v="1.5880451472782511"/>
    <n v="76.92524240364645"/>
  </r>
  <r>
    <x v="28"/>
    <s v="NAM"/>
    <n v="2021"/>
    <n v="53.005000000000003"/>
    <n v="30"/>
    <n v="-2.1197058260440799E-2"/>
    <n v="840286915.80154896"/>
    <n v="4901.8758894783759"/>
    <s v="."/>
    <n v="83.544303123051051"/>
  </r>
  <r>
    <x v="28"/>
    <s v="NAM"/>
    <n v="2022"/>
    <n v="53.956000000000003"/>
    <s v="."/>
    <n v="-1.5001387335360101E-2"/>
    <n v="1056043502.65038"/>
    <n v="4895.6806608913876"/>
    <s v="."/>
    <n v="99.108159844270332"/>
  </r>
  <r>
    <x v="28"/>
    <s v="NAM"/>
    <n v="2023"/>
    <n v="54.886000000000003"/>
    <s v="."/>
    <s v="."/>
    <s v="."/>
    <n v="4742.7838267774541"/>
    <s v="."/>
    <n v="109.61047232691583"/>
  </r>
  <r>
    <x v="29"/>
    <s v="NER"/>
    <n v="2004"/>
    <n v="16.247"/>
    <n v="87"/>
    <n v="-0.68376952409744296"/>
    <n v="24411286.900851201"/>
    <n v="281.32536021204447"/>
    <n v="5.8117878623179596E-2"/>
    <n v="36.964104446489578"/>
  </r>
  <r>
    <x v="29"/>
    <s v="NER"/>
    <n v="2005"/>
    <n v="16.242000000000001"/>
    <n v="87.5"/>
    <n v="-0.41226157546043402"/>
    <n v="49753596.829022497"/>
    <n v="316.36564762028519"/>
    <n v="5.3562407990460782E-2"/>
    <n v="38.347741807073568"/>
  </r>
  <r>
    <x v="29"/>
    <s v="NER"/>
    <n v="2006"/>
    <n v="16.238"/>
    <n v="87.4"/>
    <n v="-0.55318599939346302"/>
    <n v="40310044.141164497"/>
    <n v="331.1037679739789"/>
    <n v="5.1340715263476208E-2"/>
    <n v="36.531373184242881"/>
  </r>
  <r>
    <x v="29"/>
    <s v="NER"/>
    <n v="2007"/>
    <n v="16.234000000000002"/>
    <n v="86.2"/>
    <n v="-0.55796325206756603"/>
    <n v="99073671.932166204"/>
    <n v="384.71834548399556"/>
    <n v="5.4606184386187202E-2"/>
    <n v="35.502802847100661"/>
  </r>
  <r>
    <x v="29"/>
    <s v="NER"/>
    <n v="2008"/>
    <n v="16.228999999999999"/>
    <n v="86.1"/>
    <n v="-0.46494200825691201"/>
    <n v="283076206.88646501"/>
    <n v="472.17842735558548"/>
    <n v="5.5263689993804661E-2"/>
    <n v="39.711244054038275"/>
  </r>
  <r>
    <x v="29"/>
    <s v="NER"/>
    <n v="2009"/>
    <n v="16.225000000000001"/>
    <n v="83.2"/>
    <n v="-0.52511912584304798"/>
    <n v="633819197.13475394"/>
    <n v="458.42189023532126"/>
    <n v="6.7045498121170985E-2"/>
    <n v="49.512256703162457"/>
  </r>
  <r>
    <x v="29"/>
    <s v="NER"/>
    <n v="2010"/>
    <n v="16.221"/>
    <n v="80.7"/>
    <n v="-0.56463050842285201"/>
    <n v="796636157.88331902"/>
    <n v="471.61268796897969"/>
    <n v="8.1757229880709714E-2"/>
    <n v="51.945986302762748"/>
  </r>
  <r>
    <x v="29"/>
    <s v="NER"/>
    <n v="2011"/>
    <n v="16.216000000000001"/>
    <n v="77.2"/>
    <n v="-0.56763333082199097"/>
    <n v="1067186136.05029"/>
    <n v="507.60249530245267"/>
    <n v="8.0971528738574397E-2"/>
    <n v="50.24639515693449"/>
  </r>
  <r>
    <x v="29"/>
    <s v="NER"/>
    <n v="2012"/>
    <n v="16.212"/>
    <n v="72.7"/>
    <n v="-0.60924988985061601"/>
    <n v="841227436.91778803"/>
    <n v="525.04728491401056"/>
    <n v="0.10501989845724227"/>
    <n v="45.085964473080033"/>
  </r>
  <r>
    <x v="29"/>
    <s v="NER"/>
    <n v="2013"/>
    <n v="16.207999999999998"/>
    <n v="78.7"/>
    <n v="-0.58284336328506503"/>
    <n v="719338470.49515402"/>
    <n v="548.15784884216509"/>
    <n v="0.10588049803146367"/>
    <n v="46.295149149329127"/>
  </r>
  <r>
    <x v="29"/>
    <s v="NER"/>
    <n v="2014"/>
    <n v="16.219000000000001"/>
    <n v="78.099999999999994"/>
    <n v="-0.74380731582641602"/>
    <n v="822967023.29991603"/>
    <n v="560.75447516927898"/>
    <n v="0.11133483591329224"/>
    <n v="45.741600836593236"/>
  </r>
  <r>
    <x v="29"/>
    <s v="NER"/>
    <n v="2015"/>
    <n v="16.247"/>
    <n v="78.900000000000006"/>
    <n v="-0.78047353029251099"/>
    <n v="529476871.09061199"/>
    <n v="481.11130110500233"/>
    <n v="0.10490744194540932"/>
    <n v="44.727430371185996"/>
  </r>
  <r>
    <x v="29"/>
    <s v="NER"/>
    <n v="2016"/>
    <n v="16.29"/>
    <n v="80.2"/>
    <n v="-0.72074276208877597"/>
    <n v="301332480.59252602"/>
    <n v="497.03612083172555"/>
    <n v="0.10019528487659944"/>
    <n v="36.488109224551899"/>
  </r>
  <r>
    <x v="29"/>
    <s v="NER"/>
    <n v="2017"/>
    <n v="16.350000000000001"/>
    <n v="82"/>
    <n v="-0.72677218914032005"/>
    <n v="338710710.13915998"/>
    <n v="514.54339801634717"/>
    <n v="8.7450861218473425E-2"/>
    <n v="39.07111173701491"/>
  </r>
  <r>
    <x v="29"/>
    <s v="NER"/>
    <n v="2018"/>
    <n v="16.425000000000001"/>
    <n v="82"/>
    <n v="-0.68292927742004395"/>
    <n v="466042272.99692303"/>
    <n v="568.59965974672537"/>
    <n v="8.6649465134031184E-2"/>
    <n v="37.538848399235597"/>
  </r>
  <r>
    <x v="29"/>
    <s v="NER"/>
    <n v="2019"/>
    <n v="16.516999999999999"/>
    <n v="80.7"/>
    <n v="-0.72416877746581998"/>
    <n v="717147639.39869595"/>
    <n v="549.81612777766043"/>
    <n v="9.2100576055692968E-2"/>
    <n v="37.102566425080106"/>
  </r>
  <r>
    <x v="29"/>
    <s v="NER"/>
    <n v="2020"/>
    <n v="16.626000000000001"/>
    <n v="81.900000000000006"/>
    <n v="-0.79823899269104004"/>
    <n v="360653574.57115299"/>
    <n v="564.84166232013172"/>
    <n v="9.0325577691030917E-2"/>
    <n v="35.512990657084117"/>
  </r>
  <r>
    <x v="29"/>
    <s v="NER"/>
    <n v="2021"/>
    <n v="16.751000000000001"/>
    <n v="79.599999999999994"/>
    <n v="-0.76039612293243397"/>
    <n v="594829131.82450902"/>
    <n v="590.62949475581388"/>
    <s v="."/>
    <n v="37.015893550371295"/>
  </r>
  <r>
    <x v="29"/>
    <s v="NER"/>
    <n v="2022"/>
    <n v="16.893999999999998"/>
    <s v="."/>
    <n v="-0.72080385684966997"/>
    <n v="965976158.95964396"/>
    <n v="588.89904826672944"/>
    <s v="."/>
    <n v="31.332513705077787"/>
  </r>
  <r>
    <x v="29"/>
    <s v="NER"/>
    <n v="2023"/>
    <n v="17.053999999999998"/>
    <s v="."/>
    <s v="."/>
    <s v="."/>
    <n v="618.28722904313042"/>
    <s v="."/>
    <n v="30.42050578317977"/>
  </r>
  <r>
    <x v="30"/>
    <s v="NGA"/>
    <n v="2004"/>
    <n v="38.212000000000003"/>
    <n v="84"/>
    <n v="-1.29281771183014"/>
    <n v="1874060886.9760799"/>
    <n v="992.74539908678958"/>
    <n v="0.72190096103999124"/>
    <s v="."/>
  </r>
  <r>
    <x v="30"/>
    <s v="NGA"/>
    <n v="2005"/>
    <n v="39.073999999999998"/>
    <n v="83.9"/>
    <n v="-0.79274934530258201"/>
    <n v="4982533930.2173901"/>
    <n v="1250.4069127735397"/>
    <n v="0.7026727359262912"/>
    <s v="."/>
  </r>
  <r>
    <x v="30"/>
    <s v="NGA"/>
    <n v="2006"/>
    <n v="39.942999999999998"/>
    <n v="85.8"/>
    <n v="-0.94757306575775102"/>
    <n v="4854353979.0908098"/>
    <n v="1652.1540017309239"/>
    <n v="0.61503391635837501"/>
    <s v="."/>
  </r>
  <r>
    <x v="30"/>
    <s v="NGA"/>
    <n v="2007"/>
    <n v="40.819000000000003"/>
    <n v="87.1"/>
    <n v="-0.89497166872024503"/>
    <n v="6036021404.8207102"/>
    <n v="1876.4130326280099"/>
    <n v="0.54703888682557067"/>
    <s v="."/>
  </r>
  <r>
    <x v="30"/>
    <s v="NGA"/>
    <n v="2008"/>
    <n v="41.701999999999998"/>
    <n v="85.7"/>
    <n v="-0.81571930646896396"/>
    <n v="8194071895.46245"/>
    <n v="2227.7903492267865"/>
    <n v="0.57048543354445169"/>
    <s v="."/>
  </r>
  <r>
    <x v="30"/>
    <s v="NGA"/>
    <n v="2009"/>
    <n v="42.588000000000001"/>
    <n v="88.1"/>
    <n v="-0.76018828153610196"/>
    <n v="8555990006.7168198"/>
    <n v="1883.8877830968868"/>
    <n v="0.49137601798894193"/>
    <s v="."/>
  </r>
  <r>
    <x v="30"/>
    <s v="NGA"/>
    <n v="2010"/>
    <n v="43.48"/>
    <n v="86"/>
    <n v="-0.74347710609436002"/>
    <n v="6026253091.3471498"/>
    <n v="2280.1112890433797"/>
    <n v="0.55951291525102698"/>
    <s v="."/>
  </r>
  <r>
    <x v="30"/>
    <s v="NGA"/>
    <n v="2011"/>
    <n v="44.366"/>
    <n v="84.1"/>
    <n v="-0.69953626394271895"/>
    <n v="8841062050.7726002"/>
    <n v="2504.8791010451241"/>
    <n v="0.57412274815851649"/>
    <s v="."/>
  </r>
  <r>
    <x v="30"/>
    <s v="NGA"/>
    <n v="2012"/>
    <n v="45.246000000000002"/>
    <n v="83.9"/>
    <n v="-0.72306942939758301"/>
    <n v="7069908427.9365101"/>
    <n v="2728.0227883112852"/>
    <n v="0.56054550975501927"/>
    <s v="."/>
  </r>
  <r>
    <x v="30"/>
    <s v="NGA"/>
    <n v="2013"/>
    <n v="46.118000000000002"/>
    <n v="81.400000000000006"/>
    <n v="-0.68176937103271495"/>
    <n v="5562857987.4696598"/>
    <n v="2976.7568316839834"/>
    <n v="0.61877868142246817"/>
    <s v="."/>
  </r>
  <r>
    <x v="30"/>
    <s v="NGA"/>
    <n v="2014"/>
    <n v="46.981999999999999"/>
    <n v="79.900000000000006"/>
    <n v="-0.83762276172637895"/>
    <n v="4693828631.8958302"/>
    <n v="3200.9527993592492"/>
    <n v="0.6400720806719109"/>
    <s v="."/>
  </r>
  <r>
    <x v="30"/>
    <s v="NGA"/>
    <n v="2015"/>
    <n v="47.838000000000001"/>
    <n v="81.3"/>
    <n v="-0.88799691200256303"/>
    <n v="3064168904.45333"/>
    <n v="2679.5542234873997"/>
    <n v="0.58559167537452006"/>
    <s v="."/>
  </r>
  <r>
    <x v="30"/>
    <s v="NGA"/>
    <n v="2016"/>
    <n v="48.683"/>
    <n v="81.099999999999994"/>
    <n v="-0.94233363866805997"/>
    <n v="3453258407.9847999"/>
    <n v="2144.7803444269707"/>
    <n v="0.58737108518503434"/>
    <s v="."/>
  </r>
  <r>
    <x v="30"/>
    <s v="NGA"/>
    <n v="2017"/>
    <n v="49.518999999999998"/>
    <n v="81.599999999999994"/>
    <n v="-0.919125556945801"/>
    <n v="2412974916.2326398"/>
    <n v="1941.8794788947491"/>
    <n v="0.560638215463648"/>
    <s v="."/>
  </r>
  <r>
    <x v="30"/>
    <s v="NGA"/>
    <n v="2018"/>
    <n v="50.344000000000001"/>
    <n v="80.8"/>
    <n v="-0.878198742866516"/>
    <n v="775247400.00302899"/>
    <n v="2125.8344907387673"/>
    <n v="0.5727832123882044"/>
    <s v="."/>
  </r>
  <r>
    <x v="30"/>
    <s v="NGA"/>
    <n v="2019"/>
    <n v="51.156999999999996"/>
    <n v="80.099999999999994"/>
    <n v="-0.94047641754150402"/>
    <n v="2305099811.7035799"/>
    <n v="2334.0236419589833"/>
    <n v="0.58800520747962626"/>
    <s v="."/>
  </r>
  <r>
    <x v="30"/>
    <s v="NGA"/>
    <n v="2020"/>
    <n v="51.957999999999998"/>
    <n v="81.8"/>
    <n v="-1.0244343280792201"/>
    <n v="2385277665.91608"/>
    <n v="2074.6137478542241"/>
    <n v="0.53751017538955093"/>
    <s v="."/>
  </r>
  <r>
    <x v="30"/>
    <s v="NGA"/>
    <n v="2021"/>
    <n v="52.746000000000002"/>
    <n v="80.3"/>
    <n v="-0.94437819719314597"/>
    <n v="3313210000"/>
    <n v="2065.7744103511391"/>
    <s v="."/>
    <s v="."/>
  </r>
  <r>
    <x v="30"/>
    <s v="NGA"/>
    <n v="2022"/>
    <n v="53.521000000000001"/>
    <s v="."/>
    <n v="-1.15594470500946"/>
    <n v="-186792428.93092799"/>
    <n v="2162.6337321032993"/>
    <s v="."/>
    <s v="."/>
  </r>
  <r>
    <x v="30"/>
    <s v="NGA"/>
    <n v="2023"/>
    <n v="54.283000000000001"/>
    <s v="."/>
    <s v="."/>
    <s v="."/>
    <n v="1621.1235149774413"/>
    <s v="."/>
    <s v="."/>
  </r>
  <r>
    <x v="31"/>
    <s v="RWA"/>
    <n v="2004"/>
    <n v="16.908000000000001"/>
    <n v="87.6"/>
    <n v="-0.68096274137496904"/>
    <n v="7700000"/>
    <n v="270.3065652511745"/>
    <n v="7.5335654497408006E-2"/>
    <n v="33.461657576121929"/>
  </r>
  <r>
    <x v="31"/>
    <s v="RWA"/>
    <n v="2005"/>
    <n v="16.911999999999999"/>
    <n v="89.2"/>
    <n v="-1.00175786018372"/>
    <n v="7960000"/>
    <n v="325.03020563980499"/>
    <n v="7.9423471347448163E-2"/>
    <n v="34.216532207062286"/>
  </r>
  <r>
    <x v="31"/>
    <s v="RWA"/>
    <n v="2006"/>
    <n v="16.917000000000002"/>
    <n v="90.6"/>
    <n v="-0.68527257442474399"/>
    <n v="30643966"/>
    <n v="358.11869643983573"/>
    <n v="7.7701712156094685E-2"/>
    <n v="33.221425026439228"/>
  </r>
  <r>
    <x v="31"/>
    <s v="RWA"/>
    <n v="2007"/>
    <n v="16.920999999999999"/>
    <n v="90.3"/>
    <n v="-0.69165837764740001"/>
    <n v="82283166"/>
    <n v="427.43218882102235"/>
    <n v="6.8605321254439702E-2"/>
    <n v="35.970957404042878"/>
  </r>
  <r>
    <x v="31"/>
    <s v="RWA"/>
    <n v="2008"/>
    <n v="16.925000000000001"/>
    <n v="90.6"/>
    <n v="-0.532337665557861"/>
    <n v="102290000"/>
    <n v="529.52927202453304"/>
    <n v="6.6790049801696921E-2"/>
    <n v="37.604515433898797"/>
  </r>
  <r>
    <x v="31"/>
    <s v="RWA"/>
    <n v="2009"/>
    <n v="16.93"/>
    <n v="90.5"/>
    <n v="-0.33574160933494601"/>
    <n v="118670000"/>
    <n v="564.97663242499141"/>
    <n v="6.6795854969121549E-2"/>
    <n v="36.805636743150288"/>
  </r>
  <r>
    <x v="31"/>
    <s v="RWA"/>
    <n v="2010"/>
    <n v="16.934000000000001"/>
    <n v="90.5"/>
    <n v="-0.23978236317634599"/>
    <n v="216192556.81733999"/>
    <n v="594.11567335540781"/>
    <n v="6.8258597728535292E-2"/>
    <n v="37.27890108874756"/>
  </r>
  <r>
    <x v="31"/>
    <s v="RWA"/>
    <n v="2011"/>
    <n v="16.937999999999999"/>
    <n v="89.7"/>
    <n v="-0.181345909833908"/>
    <n v="112127535.812557"/>
    <n v="650.93667586824643"/>
    <n v="6.9592014016919085E-2"/>
    <n v="39.716113347550404"/>
  </r>
  <r>
    <x v="31"/>
    <s v="RWA"/>
    <n v="2012"/>
    <n v="16.943000000000001"/>
    <n v="88.8"/>
    <n v="-0.12608774006366699"/>
    <n v="269615550.35029"/>
    <n v="706.13713052362255"/>
    <n v="7.5101929516193877E-2"/>
    <n v="40.540860684054955"/>
  </r>
  <r>
    <x v="31"/>
    <s v="RWA"/>
    <n v="2013"/>
    <n v="16.946999999999999"/>
    <n v="88.5"/>
    <n v="-3.0156893655657799E-2"/>
    <n v="233763793.60783401"/>
    <n v="704.41555550821124"/>
    <n v="8.1403613074085585E-2"/>
    <n v="42.69349196210154"/>
  </r>
  <r>
    <x v="31"/>
    <s v="RWA"/>
    <n v="2014"/>
    <n v="16.966999999999999"/>
    <n v="88"/>
    <n v="0.18556332588195801"/>
    <n v="313997162.787606"/>
    <n v="724.72197374825544"/>
    <n v="8.12705266531034E-2"/>
    <n v="43.90273009802258"/>
  </r>
  <r>
    <x v="31"/>
    <s v="RWA"/>
    <n v="2015"/>
    <n v="17.004000000000001"/>
    <n v="86.3"/>
    <n v="0.14756442606449099"/>
    <n v="162083820.997161"/>
    <n v="733.81337927736661"/>
    <n v="9.279771576967677E-2"/>
    <n v="45.201987478023455"/>
  </r>
  <r>
    <x v="31"/>
    <s v="RWA"/>
    <n v="2016"/>
    <n v="17.056000000000001"/>
    <n v="85.5"/>
    <n v="1.1626932770013801E-2"/>
    <n v="279747327.59838098"/>
    <n v="728.80275789653581"/>
    <n v="9.6220745813035552E-2"/>
    <n v="49.484907015928734"/>
  </r>
  <r>
    <x v="31"/>
    <s v="RWA"/>
    <n v="2017"/>
    <n v="17.125"/>
    <n v="84.5"/>
    <n v="8.4383450448513003E-2"/>
    <n v="274025990.659944"/>
    <n v="756.54764110737904"/>
    <n v="0.10265455438316141"/>
    <n v="53.675271638476296"/>
  </r>
  <r>
    <x v="31"/>
    <s v="RWA"/>
    <n v="2018"/>
    <n v="17.210999999999999"/>
    <n v="82.8"/>
    <n v="3.3973775804042802E-2"/>
    <n v="366192315.50624001"/>
    <n v="769.07534431697968"/>
    <n v="0.11198703331554394"/>
    <n v="55.784132227740336"/>
  </r>
  <r>
    <x v="31"/>
    <s v="RWA"/>
    <n v="2019"/>
    <n v="17.312999999999999"/>
    <n v="81.8"/>
    <n v="-1.0191529989242601E-2"/>
    <n v="263172335.22999999"/>
    <n v="806.33247203203678"/>
    <n v="0.11305779777028924"/>
    <n v="57.975666892430823"/>
  </r>
  <r>
    <x v="31"/>
    <s v="RWA"/>
    <n v="2020"/>
    <n v="17.431999999999999"/>
    <n v="81.7"/>
    <n v="-3.5997480154037503E-4"/>
    <n v="152614120.94999999"/>
    <n v="773.93180061950352"/>
    <n v="0.10512414004726174"/>
    <n v="55.187951247833247"/>
  </r>
  <r>
    <x v="31"/>
    <s v="RWA"/>
    <n v="2021"/>
    <n v="17.568000000000001"/>
    <n v="79.400000000000006"/>
    <n v="6.1051052063703502E-2"/>
    <n v="211896128.85610101"/>
    <n v="822.26804122921021"/>
    <s v="."/>
    <n v="54.638312804151191"/>
  </r>
  <r>
    <x v="31"/>
    <s v="RWA"/>
    <n v="2022"/>
    <n v="17.721"/>
    <n v="79.900000000000006"/>
    <n v="0.16292978823185"/>
    <n v="398599354.80150801"/>
    <n v="966.57129331852343"/>
    <s v="."/>
    <n v="61.145082006225913"/>
  </r>
  <r>
    <x v="31"/>
    <s v="RWA"/>
    <n v="2023"/>
    <n v="17.891999999999999"/>
    <s v="."/>
    <s v="."/>
    <s v="."/>
    <n v="1000.218922814335"/>
    <s v="."/>
    <n v="65.984041507562026"/>
  </r>
  <r>
    <x v="32"/>
    <s v="STP"/>
    <n v="2004"/>
    <n v="57.972000000000001"/>
    <n v="48.9"/>
    <n v="-0.92899256944656405"/>
    <n v="3501000"/>
    <n v="726.59774070769663"/>
    <n v="0.47242496686683955"/>
    <s v="."/>
  </r>
  <r>
    <x v="32"/>
    <s v="STP"/>
    <n v="2005"/>
    <n v="59.164999999999999"/>
    <n v="47.9"/>
    <n v="-0.91509521007537797"/>
    <n v="15664000"/>
    <n v="843.95511127283601"/>
    <n v="0.4948045522018803"/>
    <s v="."/>
  </r>
  <r>
    <x v="32"/>
    <s v="STP"/>
    <n v="2006"/>
    <n v="60.347999999999999"/>
    <n v="47.3"/>
    <n v="-0.68160533905029297"/>
    <n v="38015839.457350001"/>
    <n v="861.51820233293472"/>
    <n v="0.49298536732538845"/>
    <s v="."/>
  </r>
  <r>
    <x v="32"/>
    <s v="STP"/>
    <n v="2007"/>
    <n v="61.52"/>
    <n v="47.7"/>
    <n v="-0.81705486774444602"/>
    <n v="36028527.823919997"/>
    <n v="878.13546992028648"/>
    <n v="0.48161559068562509"/>
    <s v="."/>
  </r>
  <r>
    <x v="32"/>
    <s v="STP"/>
    <n v="2008"/>
    <n v="62.68"/>
    <n v="46"/>
    <n v="-0.739144027233124"/>
    <n v="79143388.755408794"/>
    <n v="1080.556567684536"/>
    <n v="0.50860899749431043"/>
    <s v="."/>
  </r>
  <r>
    <x v="32"/>
    <s v="STP"/>
    <n v="2009"/>
    <n v="63.823"/>
    <n v="45.4"/>
    <n v="-0.77494263648986805"/>
    <n v="15500000"/>
    <n v="1126.5385847915547"/>
    <n v="0.52658762238390366"/>
    <s v="."/>
  </r>
  <r>
    <x v="32"/>
    <s v="STP"/>
    <n v="2010"/>
    <n v="64.951999999999998"/>
    <n v="38.200000000000003"/>
    <n v="-0.854655921459198"/>
    <n v="50600000"/>
    <n v="1043.2814266629498"/>
    <n v="0.56440720772161768"/>
    <s v="."/>
  </r>
  <r>
    <x v="32"/>
    <s v="STP"/>
    <n v="2011"/>
    <n v="66.063999999999993"/>
    <n v="42.4"/>
    <n v="-0.74947905540466297"/>
    <n v="32152348.546953298"/>
    <n v="1217.2120640444355"/>
    <n v="0.54019479262970049"/>
    <s v="."/>
  </r>
  <r>
    <x v="32"/>
    <s v="STP"/>
    <n v="2012"/>
    <n v="67.16"/>
    <n v="40.1"/>
    <n v="-0.79895818233490001"/>
    <n v="22471527.027027"/>
    <n v="1207.7007023999413"/>
    <n v="0.62498683683999923"/>
    <s v="."/>
  </r>
  <r>
    <x v="32"/>
    <s v="STP"/>
    <n v="2013"/>
    <n v="68.207999999999998"/>
    <n v="42.8"/>
    <n v="-0.80731475353241"/>
    <n v="12162344.822250901"/>
    <n v="1378.2301934090328"/>
    <n v="0.6260418978411102"/>
    <s v="."/>
  </r>
  <r>
    <x v="32"/>
    <s v="STP"/>
    <n v="2014"/>
    <n v="69.212999999999994"/>
    <n v="38.4"/>
    <n v="-0.83361053466796897"/>
    <n v="26489982.128366701"/>
    <n v="1484.1701050994432"/>
    <n v="0.60355347169830431"/>
    <s v="."/>
  </r>
  <r>
    <x v="32"/>
    <s v="STP"/>
    <n v="2015"/>
    <n v="70.174000000000007"/>
    <n v="39.200000000000003"/>
    <n v="-0.83760237693786599"/>
    <n v="27924059.1401315"/>
    <n v="1292.7330554652256"/>
    <n v="0.61454625007458086"/>
    <s v="."/>
  </r>
  <r>
    <x v="32"/>
    <s v="STP"/>
    <n v="2016"/>
    <n v="71.091999999999999"/>
    <n v="38.1"/>
    <n v="-0.87037813663482699"/>
    <n v="23331087.120574798"/>
    <n v="1428.2579078390731"/>
    <n v="0.62893389108252851"/>
    <s v="."/>
  </r>
  <r>
    <x v="32"/>
    <s v="STP"/>
    <n v="2017"/>
    <n v="71.968000000000004"/>
    <n v="39.200000000000003"/>
    <n v="-0.89411103725433405"/>
    <n v="34208489.033314399"/>
    <n v="1547.8227096720534"/>
    <n v="0.64604203118691006"/>
    <s v="."/>
  </r>
  <r>
    <x v="32"/>
    <s v="STP"/>
    <n v="2018"/>
    <n v="72.802999999999997"/>
    <n v="40.6"/>
    <n v="-0.90911674499511697"/>
    <n v="23698321.486444902"/>
    <n v="1815.6054954505821"/>
    <n v="0.65059807706866535"/>
    <s v="."/>
  </r>
  <r>
    <x v="32"/>
    <s v="STP"/>
    <n v="2019"/>
    <n v="73.597999999999999"/>
    <n v="38.6"/>
    <n v="-0.96767240762710605"/>
    <n v="24191799.512828801"/>
    <n v="1924.4081495217313"/>
    <n v="0.65331152521679969"/>
    <s v="."/>
  </r>
  <r>
    <x v="32"/>
    <s v="STP"/>
    <n v="2020"/>
    <n v="74.353999999999999"/>
    <n v="41.6"/>
    <n v="-0.97410047054290805"/>
    <n v="47112184.772581302"/>
    <n v="2155.2658678250846"/>
    <n v="0.6453501401841375"/>
    <s v="."/>
  </r>
  <r>
    <x v="32"/>
    <s v="STP"/>
    <n v="2021"/>
    <n v="75.072999999999993"/>
    <n v="40.799999999999997"/>
    <n v="-0.94723850488662698"/>
    <n v="59000132.740293197"/>
    <n v="2350.4527009713379"/>
    <s v="."/>
    <s v="."/>
  </r>
  <r>
    <x v="32"/>
    <s v="STP"/>
    <n v="2022"/>
    <n v="75.754999999999995"/>
    <n v="42.5"/>
    <n v="-0.89024293422698997"/>
    <n v="126744195.95660099"/>
    <n v="2386.6961758183975"/>
    <s v="."/>
    <s v="."/>
  </r>
  <r>
    <x v="32"/>
    <s v="STP"/>
    <n v="2023"/>
    <n v="76.400999999999996"/>
    <s v="."/>
    <s v="."/>
    <s v="."/>
    <n v="2601.7905465211456"/>
    <s v="."/>
    <s v="."/>
  </r>
  <r>
    <x v="33"/>
    <s v="SEN"/>
    <n v="2004"/>
    <n v="41.305999999999997"/>
    <n v="39.9"/>
    <n v="-0.32348725199699402"/>
    <n v="137583476.929811"/>
    <n v="941.87379246859621"/>
    <n v="0.50381864472952809"/>
    <n v="53.659203127552892"/>
  </r>
  <r>
    <x v="33"/>
    <s v="SEN"/>
    <n v="2005"/>
    <n v="41.713999999999999"/>
    <n v="40.299999999999997"/>
    <n v="-0.260493904352188"/>
    <n v="167944230.519191"/>
    <n v="1003.187193026156"/>
    <n v="0.51632682425469445"/>
    <n v="54.903243568948511"/>
  </r>
  <r>
    <x v="33"/>
    <s v="SEN"/>
    <n v="2006"/>
    <n v="42.124000000000002"/>
    <n v="43.4"/>
    <n v="-0.36864861845970198"/>
    <n v="289840300.29228002"/>
    <n v="1038.5790919732663"/>
    <n v="0.49446938119057787"/>
    <n v="54.136237809261267"/>
  </r>
  <r>
    <x v="33"/>
    <s v="SEN"/>
    <n v="2007"/>
    <n v="42.534999999999997"/>
    <n v="40"/>
    <n v="-0.40434858202934298"/>
    <n v="351458732.44261903"/>
    <n v="1210.1674978298242"/>
    <n v="0.53633433585247292"/>
    <n v="59.271304354979435"/>
  </r>
  <r>
    <x v="33"/>
    <s v="SEN"/>
    <n v="2008"/>
    <n v="42.947000000000003"/>
    <n v="39.799999999999997"/>
    <n v="-0.34791326522827098"/>
    <n v="455739867.97629303"/>
    <n v="1419.530903246203"/>
    <n v="0.54208190750572161"/>
    <n v="62.761769817631929"/>
  </r>
  <r>
    <x v="33"/>
    <s v="SEN"/>
    <n v="2009"/>
    <n v="43.359000000000002"/>
    <n v="51.3"/>
    <n v="-0.32428088784217801"/>
    <n v="331473910.25035799"/>
    <n v="1323.9712258938041"/>
    <n v="0.5466325664334214"/>
    <n v="52.307290877336477"/>
  </r>
  <r>
    <x v="33"/>
    <s v="SEN"/>
    <n v="2010"/>
    <n v="43.773000000000003"/>
    <n v="49.5"/>
    <n v="-0.31756988167762801"/>
    <n v="272092888.45661199"/>
    <n v="1286.6049664704562"/>
    <n v="0.56074478450766752"/>
    <n v="52.457855196294801"/>
  </r>
  <r>
    <x v="33"/>
    <s v="SEN"/>
    <n v="2011"/>
    <n v="44.188000000000002"/>
    <n v="48"/>
    <n v="-0.245334327220917"/>
    <n v="338661995.57934701"/>
    <n v="1383.5391164962607"/>
    <n v="0.58802971136730064"/>
    <n v="57.576878598957769"/>
  </r>
  <r>
    <x v="33"/>
    <s v="SEN"/>
    <n v="2012"/>
    <n v="44.603000000000002"/>
    <n v="49.6"/>
    <n v="-0.109142281115055"/>
    <n v="276159533.00447398"/>
    <n v="1334.7259152623462"/>
    <n v="0.56338377305699072"/>
    <n v="61.975304004037511"/>
  </r>
  <r>
    <x v="33"/>
    <s v="SEN"/>
    <n v="2013"/>
    <n v="45.018999999999998"/>
    <n v="42.7"/>
    <n v="-7.3225945234298706E-2"/>
    <n v="311366768.81942397"/>
    <n v="1391.5321896037049"/>
    <n v="0.58938333277187582"/>
    <n v="60.626766359673731"/>
  </r>
  <r>
    <x v="33"/>
    <s v="SEN"/>
    <n v="2014"/>
    <n v="45.436"/>
    <n v="42.5"/>
    <n v="-0.26208817958831798"/>
    <n v="403098056.38786298"/>
    <n v="1417.0949874739995"/>
    <n v="0.61358704475234183"/>
    <n v="58.442528976099226"/>
  </r>
  <r>
    <x v="33"/>
    <s v="SEN"/>
    <n v="2015"/>
    <n v="45.862000000000002"/>
    <n v="39.1"/>
    <n v="-0.22443972527980799"/>
    <n v="409166125.81490999"/>
    <n v="1238.1263997838907"/>
    <n v="0.64679457579978972"/>
    <n v="58.11033767420173"/>
  </r>
  <r>
    <x v="33"/>
    <s v="SEN"/>
    <n v="2016"/>
    <n v="46.295999999999999"/>
    <n v="36.700000000000003"/>
    <n v="-0.21080836653709401"/>
    <n v="472409799.84677601"/>
    <n v="1290.7499712695146"/>
    <n v="0.68690634271181583"/>
    <n v="54.108169207213855"/>
  </r>
  <r>
    <x v="33"/>
    <s v="SEN"/>
    <n v="2017"/>
    <n v="46.74"/>
    <n v="36.799999999999997"/>
    <n v="-0.193443179130554"/>
    <n v="588292997.95870805"/>
    <n v="1385.1992136056958"/>
    <n v="0.64658489530764796"/>
    <n v="57.705279845561719"/>
  </r>
  <r>
    <x v="33"/>
    <s v="SEN"/>
    <n v="2018"/>
    <n v="47.192"/>
    <n v="34.200000000000003"/>
    <n v="-0.147642567753792"/>
    <n v="847841574.79021597"/>
    <n v="1484.2270703564373"/>
    <n v="0.65339707602786001"/>
    <n v="61.789839479318289"/>
  </r>
  <r>
    <x v="33"/>
    <s v="SEN"/>
    <n v="2019"/>
    <n v="47.652999999999999"/>
    <n v="36.200000000000003"/>
    <n v="-0.17526425421237901"/>
    <n v="1065461344.0746599"/>
    <n v="1462.6783525213809"/>
    <n v="0.76857498393359669"/>
    <n v="64.23625060610054"/>
  </r>
  <r>
    <x v="33"/>
    <s v="SEN"/>
    <n v="2020"/>
    <n v="48.122"/>
    <n v="38.700000000000003"/>
    <n v="-0.294217169284821"/>
    <n v="1845665272.73823"/>
    <n v="1492.4759029352333"/>
    <n v="0.649800561203009"/>
    <n v="60.046871613706507"/>
  </r>
  <r>
    <x v="33"/>
    <s v="SEN"/>
    <n v="2021"/>
    <n v="48.6"/>
    <n v="35.4"/>
    <n v="-0.32273086905479398"/>
    <n v="2588126617.0069399"/>
    <n v="1630.695071657929"/>
    <s v="."/>
    <n v="69.375993988383158"/>
  </r>
  <r>
    <x v="33"/>
    <s v="SEN"/>
    <n v="2022"/>
    <n v="49.085999999999999"/>
    <s v="."/>
    <n v="-0.296521306037903"/>
    <n v="2586179934"/>
    <n v="1594.9851531115332"/>
    <s v="."/>
    <n v="80.033077705617131"/>
  </r>
  <r>
    <x v="33"/>
    <s v="SEN"/>
    <n v="2023"/>
    <n v="49.579000000000001"/>
    <s v="."/>
    <s v="."/>
    <s v="."/>
    <n v="1745.9720675414653"/>
    <s v="."/>
    <n v="69.437787693121251"/>
  </r>
  <r>
    <x v="34"/>
    <s v="SYC"/>
    <n v="2004"/>
    <n v="51.387999999999998"/>
    <n v="1"/>
    <n v="-0.170285999774933"/>
    <n v="38014852.100000001"/>
    <n v="10827.671636032957"/>
    <n v="4.6462564413458622"/>
    <n v="149.5409367502902"/>
  </r>
  <r>
    <x v="34"/>
    <s v="SYC"/>
    <n v="2005"/>
    <n v="51.67"/>
    <n v="0.9"/>
    <n v="0.45391827821731601"/>
    <n v="80729739.090909094"/>
    <n v="11802.111827683288"/>
    <n v="4.6090902507905085"/>
    <n v="171.10173595476434"/>
  </r>
  <r>
    <x v="34"/>
    <s v="SYC"/>
    <n v="2006"/>
    <n v="51.969000000000001"/>
    <n v="0.9"/>
    <n v="0.190891683101654"/>
    <n v="140555693.46697301"/>
    <n v="12782.993892647544"/>
    <n v="4.5981087470449173"/>
    <n v="177.56693551462007"/>
  </r>
  <r>
    <x v="34"/>
    <s v="SYC"/>
    <n v="2007"/>
    <n v="52.284999999999997"/>
    <n v="1"/>
    <n v="1.2542914599180201E-2"/>
    <n v="175923646.509835"/>
    <n v="12669.30266872219"/>
    <n v="4.7569767031623016"/>
    <n v="174.92846279825869"/>
  </r>
  <r>
    <x v="34"/>
    <s v="SYC"/>
    <n v="2008"/>
    <n v="52.619"/>
    <n v="0.9"/>
    <n v="-5.0411432981491103E-2"/>
    <n v="179825444.15250501"/>
    <n v="11265.437627000474"/>
    <n v="4.8024288145728873"/>
    <n v="208.84296850532732"/>
  </r>
  <r>
    <x v="34"/>
    <s v="SYC"/>
    <n v="2009"/>
    <n v="52.969000000000001"/>
    <n v="0.8"/>
    <n v="-6.8837115541100502E-3"/>
    <n v="168251661.93552199"/>
    <n v="9747.0918054629092"/>
    <n v="5.135283740750074"/>
    <n v="221.93382535800882"/>
  </r>
  <r>
    <x v="34"/>
    <s v="SYC"/>
    <n v="2010"/>
    <n v="53.335999999999999"/>
    <n v="0.7"/>
    <n v="-1.7649978399276699E-2"/>
    <n v="159795375"/>
    <n v="10934.794946290011"/>
    <n v="4.9426311685418289"/>
    <n v="198.16269242432782"/>
  </r>
  <r>
    <x v="34"/>
    <s v="SYC"/>
    <n v="2011"/>
    <n v="53.72"/>
    <n v="0.8"/>
    <n v="-8.1546515226364094E-2"/>
    <n v="143240665.10345501"/>
    <n v="12110.093746197281"/>
    <n v="4.6682906188172595"/>
    <n v="210.07538274799211"/>
  </r>
  <r>
    <x v="34"/>
    <s v="SYC"/>
    <n v="2012"/>
    <n v="54.12"/>
    <n v="0.8"/>
    <n v="-0.13128004968166401"/>
    <n v="613208776.273067"/>
    <n v="12337.155466938775"/>
    <n v="4.7982514750348226"/>
    <n v="222.17825485314134"/>
  </r>
  <r>
    <x v="34"/>
    <s v="SYC"/>
    <n v="2013"/>
    <n v="54.536999999999999"/>
    <n v="1.5"/>
    <n v="-0.11013201624155"/>
    <n v="57289065.622999102"/>
    <n v="14821.292147607652"/>
    <n v="4.5825968048560846"/>
    <n v="196.51773326879268"/>
  </r>
  <r>
    <x v="34"/>
    <s v="SYC"/>
    <n v="2014"/>
    <n v="54.969000000000001"/>
    <n v="1.4"/>
    <n v="-0.268454760313034"/>
    <n v="108355443.10197"/>
    <n v="15188.190217511252"/>
    <n v="4.9989601462362767"/>
    <n v="213.35446942648636"/>
  </r>
  <r>
    <x v="34"/>
    <s v="SYC"/>
    <n v="2015"/>
    <n v="55.4"/>
    <n v="1.4"/>
    <n v="0.13493049144744901"/>
    <n v="105893597.203315"/>
    <n v="15333.105172710513"/>
    <n v="5.3500893822455824"/>
    <n v="187.47501246767931"/>
  </r>
  <r>
    <x v="34"/>
    <s v="SYC"/>
    <n v="2016"/>
    <n v="55.831000000000003"/>
    <n v="1.2"/>
    <n v="-9.0723507106304196E-2"/>
    <n v="68346743.928173393"/>
    <n v="16566.994604229385"/>
    <n v="5.9739957962335097"/>
    <n v="180.86618839093919"/>
  </r>
  <r>
    <x v="34"/>
    <s v="SYC"/>
    <n v="2017"/>
    <n v="56.261000000000003"/>
    <n v="1.2"/>
    <n v="1.0892638936638801E-2"/>
    <n v="197311244.14602"/>
    <n v="17480.365191137193"/>
    <n v="5.9545298039502104"/>
    <n v="197.44223641786934"/>
  </r>
  <r>
    <x v="34"/>
    <s v="SYC"/>
    <n v="2018"/>
    <n v="56.691000000000003"/>
    <n v="1.2"/>
    <n v="1.9313707947731001E-2"/>
    <n v="305172393.79133302"/>
    <n v="18440.234046093155"/>
    <n v="6.2245509600876376"/>
    <n v="185.70753721089957"/>
  </r>
  <r>
    <x v="34"/>
    <s v="SYC"/>
    <n v="2019"/>
    <n v="57.119"/>
    <n v="1.2"/>
    <n v="2.8845680877566299E-2"/>
    <n v="257086351.80439201"/>
    <n v="19141.511874361498"/>
    <n v="6.0978233034571057"/>
    <n v="173.40784688019585"/>
  </r>
  <r>
    <x v="34"/>
    <s v="SYC"/>
    <n v="2020"/>
    <n v="57.545999999999999"/>
    <n v="1.3"/>
    <n v="2.1038040518760698E-2"/>
    <n v="80053481.405823305"/>
    <n v="14041.47540745751"/>
    <n v="6.0805183725701291"/>
    <n v="153.48333156592037"/>
  </r>
  <r>
    <x v="34"/>
    <s v="SYC"/>
    <n v="2021"/>
    <n v="57.972000000000001"/>
    <n v="1.7"/>
    <n v="6.2110270373523201E-3"/>
    <n v="111455091.564216"/>
    <n v="14982.911148776711"/>
    <s v="."/>
    <n v="183.77081501466012"/>
  </r>
  <r>
    <x v="34"/>
    <s v="SYC"/>
    <n v="2022"/>
    <n v="58.396000000000001"/>
    <n v="1.9"/>
    <n v="0.32758283615112299"/>
    <n v="189823893.166482"/>
    <n v="17167.19097608326"/>
    <s v="."/>
    <n v="186.17211165364634"/>
  </r>
  <r>
    <x v="34"/>
    <s v="SYC"/>
    <n v="2023"/>
    <n v="58.82"/>
    <s v="."/>
    <s v="."/>
    <s v="."/>
    <n v="17879.239654507455"/>
    <s v="."/>
    <n v="183.06689495431743"/>
  </r>
  <r>
    <x v="35"/>
    <s v="SLE"/>
    <n v="2004"/>
    <n v="36.595999999999997"/>
    <n v="86.5"/>
    <n v="-1.0911936759948699"/>
    <n v="61153314.193329699"/>
    <n v="258.47316880396329"/>
    <n v="9.6253087427116663E-2"/>
    <n v="46.171999738885916"/>
  </r>
  <r>
    <x v="35"/>
    <s v="SLE"/>
    <n v="2005"/>
    <n v="36.918999999999997"/>
    <n v="88.1"/>
    <n v="-1.1014994382858301"/>
    <n v="90731669.737714797"/>
    <n v="286.2859062898799"/>
    <n v="7.8563040637766493E-2"/>
    <n v="47.547983597249278"/>
  </r>
  <r>
    <x v="35"/>
    <s v="SLE"/>
    <n v="2006"/>
    <n v="37.302999999999997"/>
    <n v="84.4"/>
    <n v="-1.1421816349029501"/>
    <n v="58869143.907217897"/>
    <n v="320.51441080857865"/>
    <n v="0.10165627785177186"/>
    <n v="42.430393774253602"/>
  </r>
  <r>
    <x v="35"/>
    <s v="SLE"/>
    <n v="2007"/>
    <n v="37.689"/>
    <n v="86.3"/>
    <n v="-1.0905464887619001"/>
    <n v="95470171.315982804"/>
    <n v="358.0773155386085"/>
    <n v="8.4725743341275528E-2"/>
    <n v="40.898245169672244"/>
  </r>
  <r>
    <x v="35"/>
    <s v="SLE"/>
    <n v="2008"/>
    <n v="38.076999999999998"/>
    <n v="86"/>
    <n v="-0.977361500263214"/>
    <n v="53095068.067431197"/>
    <n v="402.55340546352522"/>
    <n v="8.5275314159248453E-2"/>
    <n v="40.070100457350563"/>
  </r>
  <r>
    <x v="35"/>
    <s v="SLE"/>
    <n v="2009"/>
    <n v="38.466000000000001"/>
    <n v="86.1"/>
    <n v="-0.80587738752365101"/>
    <n v="110430202.51769599"/>
    <n v="386.43386849055713"/>
    <n v="8.2717742716189951E-2"/>
    <n v="42.034091100567551"/>
  </r>
  <r>
    <x v="35"/>
    <s v="SLE"/>
    <n v="2010"/>
    <n v="38.856000000000002"/>
    <n v="84.9"/>
    <n v="-0.760722637176514"/>
    <n v="238404209.34276101"/>
    <n v="400.54074370833729"/>
    <n v="8.7032201914708451E-2"/>
    <n v="51.27490409651034"/>
  </r>
  <r>
    <x v="35"/>
    <s v="SLE"/>
    <n v="2011"/>
    <n v="39.247999999999998"/>
    <n v="81"/>
    <n v="-0.73083966970443703"/>
    <n v="950477791.38029695"/>
    <n v="443.45184217127331"/>
    <n v="0.11113992908761361"/>
    <n v="72.349641682511376"/>
  </r>
  <r>
    <x v="35"/>
    <s v="SLE"/>
    <n v="2012"/>
    <n v="39.642000000000003"/>
    <n v="79.099999999999994"/>
    <n v="-0.71057313680648804"/>
    <n v="722447405.06738698"/>
    <n v="558.17972331512522"/>
    <n v="0.12590248898629422"/>
    <n v="85.511562633633076"/>
  </r>
  <r>
    <x v="35"/>
    <s v="SLE"/>
    <n v="2013"/>
    <n v="40.036000000000001"/>
    <n v="74.599999999999994"/>
    <n v="-0.72058451175689697"/>
    <n v="429664580.13606799"/>
    <n v="706.45268150739776"/>
    <n v="0.1480001246256385"/>
    <n v="87.452801018136256"/>
  </r>
  <r>
    <x v="35"/>
    <s v="SLE"/>
    <n v="2014"/>
    <n v="40.432000000000002"/>
    <n v="73"/>
    <n v="-0.82283198833465598"/>
    <n v="375089628.51241797"/>
    <n v="702.33858773014583"/>
    <n v="0.15931237998355338"/>
    <n v="83.185413762419302"/>
  </r>
  <r>
    <x v="35"/>
    <s v="SLE"/>
    <n v="2015"/>
    <n v="40.829000000000001"/>
    <n v="74"/>
    <n v="-0.928697109222412"/>
    <n v="252435829.43390101"/>
    <n v="581.29341181495408"/>
    <n v="0.14826160702457888"/>
    <n v="66.279357360581685"/>
  </r>
  <r>
    <x v="35"/>
    <s v="SLE"/>
    <n v="2016"/>
    <n v="41.228000000000002"/>
    <n v="73.599999999999994"/>
    <n v="-0.94893002510070801"/>
    <n v="138509469.264081"/>
    <n v="515.44783960283701"/>
    <n v="0.1562334657474673"/>
    <n v="75.552305218678498"/>
  </r>
  <r>
    <x v="35"/>
    <s v="SLE"/>
    <n v="2017"/>
    <n v="41.636000000000003"/>
    <n v="74.599999999999994"/>
    <n v="-0.95210599899292003"/>
    <n v="413724476.11275297"/>
    <n v="484.45612876759145"/>
    <n v="0.14587958551962765"/>
    <n v="74.486343595205071"/>
  </r>
  <r>
    <x v="35"/>
    <s v="SLE"/>
    <n v="2018"/>
    <n v="42.055"/>
    <n v="75.900000000000006"/>
    <n v="-0.91837191581726096"/>
    <n v="250446053.545995"/>
    <n v="519.64996386162181"/>
    <n v="0.13276462194901822"/>
    <n v="56.695834134733488"/>
  </r>
  <r>
    <x v="35"/>
    <s v="SLE"/>
    <n v="2019"/>
    <n v="42.484000000000002"/>
    <n v="75.400000000000006"/>
    <n v="-0.91690039634704601"/>
    <n v="342400000"/>
    <n v="506.60691377907835"/>
    <n v="0.12909434624425922"/>
    <n v="56.190648875094865"/>
  </r>
  <r>
    <x v="35"/>
    <s v="SLE"/>
    <n v="2020"/>
    <n v="42.923000000000002"/>
    <n v="75.099999999999994"/>
    <n v="-0.90462321043014504"/>
    <n v="172699178.42460001"/>
    <n v="493.43224055142349"/>
    <n v="0.12727760727814164"/>
    <n v="51.557937749223349"/>
  </r>
  <r>
    <x v="35"/>
    <s v="SLE"/>
    <n v="2021"/>
    <n v="43.372"/>
    <n v="71.099999999999994"/>
    <n v="-0.98027122020721402"/>
    <n v="212289192.761103"/>
    <n v="504.62128762153145"/>
    <s v="."/>
    <n v="58.390828070977342"/>
  </r>
  <r>
    <x v="35"/>
    <s v="SLE"/>
    <n v="2022"/>
    <n v="43.831000000000003"/>
    <n v="71.599999999999994"/>
    <n v="-1.0555778741836499"/>
    <n v="293970572.80400997"/>
    <n v="475.79572784462187"/>
    <s v="."/>
    <n v="88.094368817260388"/>
  </r>
  <r>
    <x v="35"/>
    <s v="SLE"/>
    <n v="2023"/>
    <n v="44.3"/>
    <s v="."/>
    <s v="."/>
    <s v="."/>
    <n v="433.3741743300597"/>
    <s v="."/>
    <n v="107.75059136605559"/>
  </r>
  <r>
    <x v="36"/>
    <s v="SOM"/>
    <n v="2004"/>
    <n v="35.530999999999999"/>
    <n v="93"/>
    <n v="-2.2993726730346702"/>
    <n v="-4790000"/>
    <n v="381.48243237338085"/>
    <n v="5.7080141705034733E-2"/>
    <s v="."/>
  </r>
  <r>
    <x v="36"/>
    <s v="SOM"/>
    <n v="2005"/>
    <n v="36.311"/>
    <n v="93.3"/>
    <n v="-2.2069251537322998"/>
    <n v="24000000"/>
    <n v="447.41719769549604"/>
    <n v="5.5468023630180566E-2"/>
    <s v="."/>
  </r>
  <r>
    <x v="36"/>
    <s v="SOM"/>
    <n v="2006"/>
    <n v="37.1"/>
    <n v="93.5"/>
    <n v="-2.4933130741119398"/>
    <n v="96000000"/>
    <n v="466.08770203156865"/>
    <n v="5.3926885120621076E-2"/>
    <s v="."/>
  </r>
  <r>
    <x v="36"/>
    <s v="SOM"/>
    <n v="2007"/>
    <n v="34.404000000000003"/>
    <n v="93"/>
    <n v="-2.4326484203338601"/>
    <n v="141000000"/>
    <n v="488.45734761780534"/>
    <n v="5.608876055351944E-2"/>
    <s v="."/>
  </r>
  <r>
    <x v="36"/>
    <s v="SOM"/>
    <n v="2008"/>
    <n v="36.011000000000003"/>
    <n v="93.4"/>
    <n v="-2.5477256774902299"/>
    <n v="87000000"/>
    <n v="516.7048898681885"/>
    <n v="5.405915488773573E-2"/>
    <s v="."/>
  </r>
  <r>
    <x v="36"/>
    <s v="SOM"/>
    <n v="2009"/>
    <n v="37.645000000000003"/>
    <n v="93.6"/>
    <n v="-2.4904558658599898"/>
    <n v="108000000"/>
    <n v="251.37129170602927"/>
    <n v="5.2378351406734691E-2"/>
    <s v="."/>
  </r>
  <r>
    <x v="36"/>
    <s v="SOM"/>
    <n v="2010"/>
    <n v="39.31"/>
    <n v="93.6"/>
    <n v="-2.3012433052063002"/>
    <n v="112000000"/>
    <n v="223.4876068753108"/>
    <n v="5.248344738422149E-2"/>
    <s v="."/>
  </r>
  <r>
    <x v="36"/>
    <s v="SOM"/>
    <n v="2011"/>
    <n v="41"/>
    <n v="93.7"/>
    <n v="-2.3320457935333301"/>
    <n v="102000000"/>
    <n v="237.86845129655825"/>
    <n v="5.17728115714403E-2"/>
    <s v="."/>
  </r>
  <r>
    <x v="36"/>
    <s v="SOM"/>
    <n v="2012"/>
    <n v="41.558"/>
    <n v="93.9"/>
    <n v="-2.2246904373168901"/>
    <n v="107330000"/>
    <n v="324.88717649893863"/>
    <n v="5.0296109603558625E-2"/>
    <s v="."/>
  </r>
  <r>
    <x v="36"/>
    <s v="SOM"/>
    <n v="2013"/>
    <n v="42.116999999999997"/>
    <n v="94.4"/>
    <n v="-2.20779252052307"/>
    <n v="258000000"/>
    <n v="454.07726423924771"/>
    <n v="5.0527193768364641E-2"/>
    <n v="77.168214642165509"/>
  </r>
  <r>
    <x v="36"/>
    <s v="SOM"/>
    <n v="2014"/>
    <n v="42.679000000000002"/>
    <n v="94.6"/>
    <n v="-2.0722336769103999"/>
    <n v="261000000"/>
    <n v="491.18980412049126"/>
    <n v="4.8530212292442053E-2"/>
    <n v="76.510639043839006"/>
  </r>
  <r>
    <x v="36"/>
    <s v="SOM"/>
    <n v="2015"/>
    <n v="43.244999999999997"/>
    <n v="94.5"/>
    <n v="-2.1018948554992698"/>
    <n v="303000000"/>
    <n v="507.48291546709765"/>
    <n v="4.6948882097857976E-2"/>
    <n v="71.943550024245013"/>
  </r>
  <r>
    <x v="36"/>
    <s v="SOM"/>
    <n v="2016"/>
    <n v="43.816000000000003"/>
    <n v="94.8"/>
    <n v="-2.1845889091491699"/>
    <n v="330000000"/>
    <n v="517.09758150550169"/>
    <n v="4.578513993748061E-2"/>
    <n v="71.187989238313037"/>
  </r>
  <r>
    <x v="36"/>
    <s v="SOM"/>
    <n v="2017"/>
    <n v="44.390999999999998"/>
    <n v="94.9"/>
    <n v="-2.2013144493103001"/>
    <n v="369000000"/>
    <n v="555.18512361306921"/>
    <n v="4.4058817478561441E-2"/>
    <n v="68.081523116329862"/>
  </r>
  <r>
    <x v="36"/>
    <s v="SOM"/>
    <n v="2018"/>
    <n v="44.970999999999997"/>
    <n v="94.9"/>
    <n v="-2.0889406204223602"/>
    <n v="408000000"/>
    <n v="537.159290210329"/>
    <n v="4.2573226793633213E-2"/>
    <n v="75.390673367651203"/>
  </r>
  <r>
    <x v="36"/>
    <s v="SOM"/>
    <n v="2019"/>
    <n v="45.554000000000002"/>
    <n v="95"/>
    <n v="-2.14859175682068"/>
    <n v="447000000"/>
    <n v="589.46589190162683"/>
    <n v="4.1029202880867019E-2"/>
    <n v="69.572186456560104"/>
  </r>
  <r>
    <x v="36"/>
    <s v="SOM"/>
    <n v="2020"/>
    <n v="46.140999999999998"/>
    <n v="95.5"/>
    <n v="-1.95361256599426"/>
    <n v="534000000"/>
    <n v="556.57806602933192"/>
    <n v="3.9934653265135615E-2"/>
    <n v="76.009270923200063"/>
  </r>
  <r>
    <x v="36"/>
    <s v="SOM"/>
    <n v="2021"/>
    <n v="46.731000000000002"/>
    <n v="95.4"/>
    <n v="-1.83623266220093"/>
    <n v="601000000"/>
    <n v="576.52367824209898"/>
    <s v="."/>
    <n v="82.083919098055929"/>
  </r>
  <r>
    <x v="36"/>
    <s v="SOM"/>
    <n v="2022"/>
    <n v="47.323999999999998"/>
    <n v="95.4"/>
    <n v="-1.9001557826995801"/>
    <n v="636000000"/>
    <n v="592.10312197214148"/>
    <s v="."/>
    <n v="95.83957495177448"/>
  </r>
  <r>
    <x v="36"/>
    <s v="SOM"/>
    <n v="2023"/>
    <n v="47.92"/>
    <s v="."/>
    <s v="."/>
    <s v="."/>
    <n v="643.75002880677823"/>
    <s v="."/>
    <n v="94.575318977794936"/>
  </r>
  <r>
    <x v="37"/>
    <s v="ZAF"/>
    <n v="2004"/>
    <n v="58.993000000000002"/>
    <n v="11"/>
    <n v="0.69246727228164695"/>
    <n v="701422007.62977898"/>
    <n v="5268.2785762170197"/>
    <n v="7.8247640753305596"/>
    <n v="45.64357522400406"/>
  </r>
  <r>
    <x v="37"/>
    <s v="ZAF"/>
    <n v="2005"/>
    <n v="59.536000000000001"/>
    <n v="9.6999999999999993"/>
    <n v="0.71509718894958496"/>
    <n v="6522098178.1805096"/>
    <n v="5893.1870758723271"/>
    <n v="7.7042978449969768"/>
    <n v="47.427781397032902"/>
  </r>
  <r>
    <x v="37"/>
    <s v="ZAF"/>
    <n v="2006"/>
    <n v="60.076999999999998"/>
    <n v="9.3000000000000007"/>
    <n v="0.74697268009185802"/>
    <n v="623291744.343521"/>
    <n v="6139.5816176666422"/>
    <n v="7.672712198775085"/>
    <n v="53.768141274114534"/>
  </r>
  <r>
    <x v="37"/>
    <s v="ZAF"/>
    <n v="2007"/>
    <n v="60.616"/>
    <n v="8.6999999999999993"/>
    <n v="0.59566634893417403"/>
    <n v="6586792253.1097002"/>
    <n v="6662.0627854184722"/>
    <n v="7.94385857423182"/>
    <n v="57.125139137746963"/>
  </r>
  <r>
    <x v="37"/>
    <s v="ZAF"/>
    <n v="2008"/>
    <n v="61.154000000000003"/>
    <n v="9.6999999999999993"/>
    <n v="0.65696722269058205"/>
    <n v="9885001293.4435806"/>
    <n v="6251.8774269126543"/>
    <n v="8.4466496849689676"/>
    <n v="65.974523799623313"/>
  </r>
  <r>
    <x v="37"/>
    <s v="ZAF"/>
    <n v="2009"/>
    <n v="61.686999999999998"/>
    <n v="9.1999999999999993"/>
    <n v="0.44918203353881803"/>
    <n v="7624489973.8818903"/>
    <n v="6444.186840445188"/>
    <n v="7.9020489408613459"/>
    <n v="49.587535327880097"/>
  </r>
  <r>
    <x v="37"/>
    <s v="ZAF"/>
    <n v="2010"/>
    <n v="62.218000000000004"/>
    <n v="9.4"/>
    <n v="0.445573270320892"/>
    <n v="3693271715.48139"/>
    <n v="8059.5627982460892"/>
    <n v="8.2176122273122729"/>
    <n v="50.406087162599924"/>
  </r>
  <r>
    <x v="37"/>
    <s v="ZAF"/>
    <n v="2011"/>
    <n v="62.746000000000002"/>
    <n v="9"/>
    <n v="0.44640627503395103"/>
    <n v="4139289122.6873698"/>
    <n v="8737.041269424346"/>
    <n v="7.8080537418251037"/>
    <n v="54.636350435897121"/>
  </r>
  <r>
    <x v="37"/>
    <s v="ZAF"/>
    <n v="2012"/>
    <n v="63.271999999999998"/>
    <n v="8.3000000000000007"/>
    <n v="0.39866167306900002"/>
    <n v="4626029122.4000702"/>
    <n v="8173.8691381715971"/>
    <n v="8.0346492587557528"/>
    <n v="55.582617193334457"/>
  </r>
  <r>
    <x v="37"/>
    <s v="ZAF"/>
    <n v="2013"/>
    <n v="63.792999999999999"/>
    <n v="7.8"/>
    <n v="0.38048246502876298"/>
    <n v="8232518815.6208296"/>
    <n v="7441.2308539967535"/>
    <n v="8.1164349539856389"/>
    <n v="58.875027630051015"/>
  </r>
  <r>
    <x v="37"/>
    <s v="ZAF"/>
    <n v="2014"/>
    <n v="64.311999999999998"/>
    <n v="7.6"/>
    <n v="0.23083372414112099"/>
    <n v="5791659020.0999804"/>
    <n v="6965.1378973692963"/>
    <n v="8.1911525274526742"/>
    <n v="59.499574055059256"/>
  </r>
  <r>
    <x v="37"/>
    <s v="ZAF"/>
    <n v="2015"/>
    <n v="64.828000000000003"/>
    <n v="7.6"/>
    <n v="0.208593904972076"/>
    <n v="1521139945.30532"/>
    <n v="6204.9299014584567"/>
    <n v="7.6071885241782482"/>
    <n v="56.726676144715626"/>
  </r>
  <r>
    <x v="37"/>
    <s v="ZAF"/>
    <n v="2016"/>
    <n v="65.340999999999994"/>
    <n v="7.8"/>
    <n v="0.119783155620098"/>
    <n v="2215307020.3954101"/>
    <n v="5735.0667871784217"/>
    <n v="7.5445895711328479"/>
    <n v="55.861257504878189"/>
  </r>
  <r>
    <x v="37"/>
    <s v="ZAF"/>
    <n v="2017"/>
    <n v="65.849999999999994"/>
    <n v="7.9"/>
    <n v="0.13891342282295199"/>
    <n v="2058579911.05235"/>
    <n v="6734.4751531249349"/>
    <n v="7.683707810686033"/>
    <n v="53.535931829374093"/>
  </r>
  <r>
    <x v="37"/>
    <s v="ZAF"/>
    <n v="2018"/>
    <n v="66.355000000000004"/>
    <n v="8"/>
    <n v="-4.0778167545795399E-2"/>
    <n v="5569462350.15205"/>
    <n v="7067.7241648384552"/>
    <n v="7.6673770246357513"/>
    <n v="54.485545127634062"/>
  </r>
  <r>
    <x v="37"/>
    <s v="ZAF"/>
    <n v="2019"/>
    <n v="66.855999999999995"/>
    <n v="8.6999999999999993"/>
    <n v="8.5053909569978697E-3"/>
    <n v="5116098443.4871502"/>
    <n v="6702.5266167181153"/>
    <n v="7.6889076232217315"/>
    <n v="53.8979964081406"/>
  </r>
  <r>
    <x v="37"/>
    <s v="ZAF"/>
    <n v="2020"/>
    <n v="67.353999999999999"/>
    <n v="9.8000000000000007"/>
    <n v="2.0494822412729301E-2"/>
    <n v="3153552569.39325"/>
    <n v="5753.0664943463107"/>
    <n v="6.6875631473778059"/>
    <n v="50.686843336441576"/>
  </r>
  <r>
    <x v="37"/>
    <s v="ZAF"/>
    <n v="2021"/>
    <n v="67.846999999999994"/>
    <n v="9.6999999999999993"/>
    <n v="-9.0708635747432695E-2"/>
    <n v="40658789144.938202"/>
    <n v="7073.6127541552451"/>
    <s v="."/>
    <n v="56.084624744803513"/>
  </r>
  <r>
    <x v="37"/>
    <s v="ZAF"/>
    <n v="2022"/>
    <n v="68.334999999999994"/>
    <s v="."/>
    <n v="-0.185125753283501"/>
    <n v="9194808415.5922794"/>
    <n v="6766.4812542839445"/>
    <s v="."/>
    <n v="65.060735419014037"/>
  </r>
  <r>
    <x v="37"/>
    <s v="ZAF"/>
    <n v="2023"/>
    <n v="68.819000000000003"/>
    <s v="."/>
    <s v="."/>
    <s v="."/>
    <n v="6253.1616127201441"/>
    <s v="."/>
    <n v="65.722456444135872"/>
  </r>
  <r>
    <x v="38"/>
    <s v="SSD"/>
    <n v="2004"/>
    <n v="17.023"/>
    <s v="."/>
    <s v="."/>
    <s v="."/>
    <s v="."/>
    <n v="0.13010373250779883"/>
    <s v="."/>
  </r>
  <r>
    <x v="38"/>
    <s v="SSD"/>
    <n v="2005"/>
    <n v="17.154"/>
    <s v="."/>
    <s v="."/>
    <s v="."/>
    <s v="."/>
    <n v="0.11902054105535759"/>
    <s v="."/>
  </r>
  <r>
    <x v="38"/>
    <s v="SSD"/>
    <n v="2006"/>
    <n v="17.286999999999999"/>
    <s v="."/>
    <s v="."/>
    <s v="."/>
    <s v="."/>
    <n v="0.12437463075300795"/>
    <s v="."/>
  </r>
  <r>
    <x v="38"/>
    <s v="SSD"/>
    <n v="2007"/>
    <n v="17.420000000000002"/>
    <s v="."/>
    <s v="."/>
    <s v="."/>
    <s v="."/>
    <n v="0.13937079444412173"/>
    <s v="."/>
  </r>
  <r>
    <x v="38"/>
    <s v="SSD"/>
    <n v="2008"/>
    <n v="17.555"/>
    <s v="."/>
    <s v="."/>
    <s v="."/>
    <n v="1653.0415371390898"/>
    <n v="0.14042622571818683"/>
    <n v="97.266297318348776"/>
  </r>
  <r>
    <x v="38"/>
    <s v="SSD"/>
    <n v="2009"/>
    <n v="17.701000000000001"/>
    <s v="."/>
    <s v="."/>
    <s v="."/>
    <n v="1325.2750772157954"/>
    <n v="0.13984606814850259"/>
    <n v="94.835764087996338"/>
  </r>
  <r>
    <x v="38"/>
    <s v="SSD"/>
    <n v="2010"/>
    <n v="17.86"/>
    <s v="."/>
    <s v="."/>
    <s v="."/>
    <n v="1503.1338890108184"/>
    <n v="0.1351856682319344"/>
    <n v="90.943448366113088"/>
  </r>
  <r>
    <x v="38"/>
    <s v="SSD"/>
    <n v="2011"/>
    <n v="18.032"/>
    <s v="."/>
    <n v="-1.7209384441375699"/>
    <s v="."/>
    <n v="1455.3584071886235"/>
    <n v="0.12508113198705464"/>
    <n v="93.226859754919047"/>
  </r>
  <r>
    <x v="38"/>
    <s v="SSD"/>
    <n v="2012"/>
    <n v="18.216999999999999"/>
    <n v="30.6"/>
    <n v="-1.4498876333236701"/>
    <n v="161000000"/>
    <n v="1114.9237226019134"/>
    <n v="0.1325595677059252"/>
    <n v="71.619811394748851"/>
  </r>
  <r>
    <x v="38"/>
    <s v="SSD"/>
    <n v="2013"/>
    <n v="18.414999999999999"/>
    <n v="30.1"/>
    <n v="-1.51748442649841"/>
    <n v="-793000000"/>
    <n v="1659.1407872847781"/>
    <n v="0.13083882081726586"/>
    <n v="50.811246590746265"/>
  </r>
  <r>
    <x v="38"/>
    <s v="SSD"/>
    <n v="2014"/>
    <n v="18.626000000000001"/>
    <n v="29.4"/>
    <n v="-1.64380407333374"/>
    <n v="1035825.73"/>
    <n v="1245.1493110722627"/>
    <n v="0.13551783759334018"/>
    <n v="64.63451780708094"/>
  </r>
  <r>
    <x v="38"/>
    <s v="SSD"/>
    <n v="2015"/>
    <n v="18.852"/>
    <n v="27.5"/>
    <n v="-1.6734576225280799"/>
    <n v="150000"/>
    <n v="1071.7777647554512"/>
    <n v="0.17592883663371867"/>
    <n v="65.551349184500282"/>
  </r>
  <r>
    <x v="38"/>
    <s v="SSD"/>
    <n v="2016"/>
    <n v="19.091999999999999"/>
    <n v="28.7"/>
    <n v="-1.80466055870056"/>
    <n v="-7850000"/>
    <s v="."/>
    <n v="0.15635130879383488"/>
    <s v="."/>
  </r>
  <r>
    <x v="38"/>
    <s v="SSD"/>
    <n v="2017"/>
    <n v="19.346"/>
    <n v="35.1"/>
    <n v="-1.94608294963837"/>
    <n v="1420000"/>
    <s v="."/>
    <n v="0.14187163980197079"/>
    <s v="."/>
  </r>
  <r>
    <x v="38"/>
    <s v="SSD"/>
    <n v="2018"/>
    <n v="19.614999999999998"/>
    <n v="31.5"/>
    <n v="-2.03582668304443"/>
    <n v="60140000"/>
    <s v="."/>
    <n v="0.17016296453916946"/>
    <s v="."/>
  </r>
  <r>
    <x v="38"/>
    <s v="SSD"/>
    <n v="2019"/>
    <n v="19.899000000000001"/>
    <n v="31.4"/>
    <n v="-1.984623670578"/>
    <n v="-2210000"/>
    <s v="."/>
    <n v="0.17464187695127315"/>
    <s v="."/>
  </r>
  <r>
    <x v="38"/>
    <s v="SSD"/>
    <n v="2020"/>
    <n v="20.199000000000002"/>
    <n v="32.799999999999997"/>
    <n v="-2.01043677330017"/>
    <n v="17500000"/>
    <s v="."/>
    <n v="0.1643091365100898"/>
    <s v="."/>
  </r>
  <r>
    <x v="38"/>
    <s v="SSD"/>
    <n v="2021"/>
    <n v="20.513999999999999"/>
    <n v="32.4"/>
    <n v="-2.00442314147949"/>
    <n v="67500000"/>
    <s v="."/>
    <s v="."/>
    <s v="."/>
  </r>
  <r>
    <x v="38"/>
    <s v="SSD"/>
    <n v="2022"/>
    <n v="20.846"/>
    <s v="."/>
    <n v="-2.10399270057678"/>
    <n v="121500000"/>
    <s v="."/>
    <s v="."/>
    <s v="."/>
  </r>
  <r>
    <x v="38"/>
    <s v="SSD"/>
    <n v="2023"/>
    <n v="21.195"/>
    <s v="."/>
    <s v="."/>
    <s v="."/>
    <s v="."/>
    <s v="."/>
    <s v="."/>
  </r>
  <r>
    <x v="39"/>
    <s v="SDN"/>
    <n v="2004"/>
    <n v="32.707000000000001"/>
    <n v="75.400000000000006"/>
    <n v="-1.19761419296265"/>
    <n v="1511070000"/>
    <n v="737.122802734375"/>
    <n v="0.30618541146764566"/>
    <n v="30.432337619505194"/>
  </r>
  <r>
    <x v="39"/>
    <s v="SDN"/>
    <n v="2005"/>
    <n v="32.76"/>
    <n v="72.3"/>
    <n v="-1.3848619461059599"/>
    <n v="1561689996.8943501"/>
    <n v="945.689697265625"/>
    <n v="0.35530788718175677"/>
    <n v="35.871591402194589"/>
  </r>
  <r>
    <x v="39"/>
    <s v="SDN"/>
    <n v="2006"/>
    <n v="32.813000000000002"/>
    <n v="69.2"/>
    <n v="-1.2046523094177199"/>
    <n v="1841833814.0836699"/>
    <n v="1179.89831542969"/>
    <n v="0.42528808918401917"/>
    <n v="36.20259361727026"/>
  </r>
  <r>
    <x v="39"/>
    <s v="SDN"/>
    <n v="2007"/>
    <n v="32.866"/>
    <n v="65.599999999999994"/>
    <n v="-1.3158644437789899"/>
    <n v="1504379838.3858399"/>
    <n v="1500.67309570313"/>
    <n v="0.44788006141354847"/>
    <n v="34.403336161563189"/>
  </r>
  <r>
    <x v="39"/>
    <s v="SDN"/>
    <n v="2008"/>
    <n v="32.918999999999997"/>
    <n v="63.5"/>
    <n v="-1.4414659738540601"/>
    <n v="1653120315.4749999"/>
    <n v="1585.58239746094"/>
    <n v="0.46653508701213253"/>
    <n v="36.741097827383513"/>
  </r>
  <r>
    <x v="39"/>
    <s v="SDN"/>
    <n v="2009"/>
    <n v="32.993000000000002"/>
    <n v="63.1"/>
    <n v="-1.2747951745986901"/>
    <n v="1726298402.9514501"/>
    <n v="1223.90344238281"/>
    <n v="0.47014165133070424"/>
    <n v="32.780878334483305"/>
  </r>
  <r>
    <x v="39"/>
    <s v="SDN"/>
    <n v="2010"/>
    <n v="33.088999999999999"/>
    <n v="61.3"/>
    <n v="-1.3448506593704199"/>
    <n v="2063730997.6621301"/>
    <n v="1356.89465332031"/>
    <n v="0.48688300596210438"/>
    <n v="32.728309950034969"/>
  </r>
  <r>
    <x v="39"/>
    <s v="SDN"/>
    <n v="2011"/>
    <n v="33.207000000000001"/>
    <n v="63.7"/>
    <n v="-1.3165485858917201"/>
    <n v="1734376994.48388"/>
    <n v="1391.42565917969"/>
    <n v="0.46300912525947407"/>
    <n v="27.512339023517988"/>
  </r>
  <r>
    <x v="39"/>
    <s v="SDN"/>
    <n v="2012"/>
    <n v="33.345999999999997"/>
    <n v="63.7"/>
    <n v="-1.4779855012893699"/>
    <n v="2311460739.7595301"/>
    <n v="1070.33972167969"/>
    <n v="0.44955612934228956"/>
    <n v="21.8561745247301"/>
  </r>
  <r>
    <x v="39"/>
    <s v="SDN"/>
    <n v="2013"/>
    <n v="33.506999999999998"/>
    <n v="64.3"/>
    <n v="-1.46377813816071"/>
    <n v="1687884178.79722"/>
    <n v="1195.42028808594"/>
    <n v="0.44048040849659403"/>
    <n v="26.85852450201342"/>
  </r>
  <r>
    <x v="39"/>
    <s v="SDN"/>
    <n v="2014"/>
    <n v="33.689"/>
    <n v="63.7"/>
    <n v="-1.44510698318481"/>
    <n v="1251280889.37784"/>
    <n v="1338.17309570313"/>
    <n v="0.45019024682835246"/>
    <n v="20.845109004131313"/>
  </r>
  <r>
    <x v="39"/>
    <s v="SDN"/>
    <n v="2015"/>
    <n v="33.893999999999998"/>
    <n v="61.9"/>
    <n v="-1.50451040267944"/>
    <n v="1728373403.43067"/>
    <n v="1355.12609863281"/>
    <n v="0.50454822222148865"/>
    <n v="18.378272854654139"/>
  </r>
  <r>
    <x v="39"/>
    <s v="SDN"/>
    <n v="2016"/>
    <n v="34.121000000000002"/>
    <n v="58.9"/>
    <n v="-1.48627293109894"/>
    <n v="1063767535.33587"/>
    <n v="1082.61657714844"/>
    <n v="0.54608039496186223"/>
    <n v="15.281669890346109"/>
  </r>
  <r>
    <x v="39"/>
    <s v="SDN"/>
    <n v="2017"/>
    <n v="34.369999999999997"/>
    <n v="59.4"/>
    <n v="-1.58541584014893"/>
    <n v="1065298481.4186701"/>
    <n v="1014.84246826172"/>
    <n v="0.5304717610900419"/>
    <n v="17.83138982971024"/>
  </r>
  <r>
    <x v="39"/>
    <s v="SDN"/>
    <n v="2018"/>
    <n v="34.642000000000003"/>
    <n v="59.8"/>
    <n v="-1.6440646648407"/>
    <n v="1135787164.0494101"/>
    <n v="769.869140625"/>
    <n v="0.51597108401881098"/>
    <n v="21.867918727432269"/>
  </r>
  <r>
    <x v="39"/>
    <s v="SDN"/>
    <n v="2019"/>
    <n v="34.936"/>
    <n v="59.4"/>
    <n v="-1.6696801185607899"/>
    <n v="825354992.31027305"/>
    <n v="748.01092529296898"/>
    <n v="0.51192293650922704"/>
    <n v="26.119620455262481"/>
  </r>
  <r>
    <x v="39"/>
    <s v="SDN"/>
    <n v="2020"/>
    <n v="35.253"/>
    <n v="62.6"/>
    <n v="-1.5709011554718"/>
    <n v="716939710.59487998"/>
    <n v="608.33251953125"/>
    <n v="0.46795392831662552"/>
    <n v="9.9551450762615055"/>
  </r>
  <r>
    <x v="39"/>
    <s v="SDN"/>
    <n v="2021"/>
    <n v="35.593000000000004"/>
    <n v="61"/>
    <n v="-1.4769868850707999"/>
    <n v="522869616.85592097"/>
    <n v="749.706787109375"/>
    <s v="."/>
    <n v="4.1275486382842583"/>
  </r>
  <r>
    <x v="39"/>
    <s v="SDN"/>
    <n v="2022"/>
    <n v="35.956000000000003"/>
    <s v="."/>
    <n v="-1.58131110668182"/>
    <n v="573504494.77600002"/>
    <n v="1102.24536132813"/>
    <s v="."/>
    <n v="2.6988344358585579"/>
  </r>
  <r>
    <x v="39"/>
    <s v="SDN"/>
    <n v="2023"/>
    <n v="36.341999999999999"/>
    <s v="."/>
    <s v="."/>
    <s v="."/>
    <n v="2272.48559570313"/>
    <s v="."/>
    <n v="2.2084442823870445"/>
  </r>
  <r>
    <x v="40"/>
    <s v="TZA"/>
    <n v="2004"/>
    <n v="24.222999999999999"/>
    <n v="91.3"/>
    <n v="-0.49582165479660001"/>
    <n v="442539548.35000002"/>
    <n v="447.43588256835898"/>
    <n v="0.13247089567473153"/>
    <n v="33.609786736664979"/>
  </r>
  <r>
    <x v="40"/>
    <s v="TZA"/>
    <n v="2005"/>
    <n v="24.844999999999999"/>
    <n v="90.3"/>
    <n v="-0.49208000302314803"/>
    <n v="935520591.71000004"/>
    <n v="480.18005371093801"/>
    <n v="0.14351092895308906"/>
    <n v="36.959273289401345"/>
  </r>
  <r>
    <x v="40"/>
    <s v="TZA"/>
    <n v="2006"/>
    <n v="25.478000000000002"/>
    <n v="89.9"/>
    <n v="-0.40730112791061401"/>
    <n v="403038991.36000001"/>
    <n v="472.61334228515602"/>
    <n v="0.14771688572363154"/>
    <n v="42.768166469146728"/>
  </r>
  <r>
    <x v="40"/>
    <s v="TZA"/>
    <n v="2007"/>
    <n v="26.120999999999999"/>
    <n v="90.6"/>
    <n v="-0.457430690526962"/>
    <n v="581511806.98000002"/>
    <n v="539.53955078125"/>
    <n v="0.1415866725338899"/>
    <n v="48.058394779655401"/>
  </r>
  <r>
    <x v="40"/>
    <s v="TZA"/>
    <n v="2008"/>
    <n v="26.776"/>
    <n v="90.3"/>
    <n v="-0.54391109943389904"/>
    <n v="1383260000"/>
    <n v="671.24444580078102"/>
    <n v="0.14165791402855141"/>
    <n v="49.026544551086474"/>
  </r>
  <r>
    <x v="40"/>
    <s v="TZA"/>
    <n v="2009"/>
    <n v="27.439"/>
    <n v="91"/>
    <n v="-0.47070556879043601"/>
    <n v="952630000"/>
    <n v="688.71038818359398"/>
    <n v="0.13486985386687769"/>
    <n v="43.532600645631682"/>
  </r>
  <r>
    <x v="40"/>
    <s v="TZA"/>
    <n v="2010"/>
    <n v="28.114000000000001"/>
    <n v="89.4"/>
    <n v="-0.46234917640686002"/>
    <n v="1813200000"/>
    <n v="730.78234863281295"/>
    <n v="0.15317710653214048"/>
    <n v="47.640439429568289"/>
  </r>
  <r>
    <x v="40"/>
    <s v="TZA"/>
    <n v="2011"/>
    <n v="28.797999999999998"/>
    <n v="87.6"/>
    <n v="-0.44919550418853799"/>
    <n v="1229361018.44368"/>
    <n v="768.93341064453102"/>
    <n v="0.17277866778398179"/>
    <n v="56.166124182180852"/>
  </r>
  <r>
    <x v="40"/>
    <s v="TZA"/>
    <n v="2012"/>
    <n v="29.492999999999999"/>
    <n v="85.2"/>
    <n v="-0.41014212369918801"/>
    <n v="1799646137.43448"/>
    <n v="854.54046630859398"/>
    <n v="0.20064187234887806"/>
    <n v="54.368949081513819"/>
  </r>
  <r>
    <x v="40"/>
    <s v="TZA"/>
    <n v="2013"/>
    <n v="30.196000000000002"/>
    <n v="84.5"/>
    <n v="-0.35327386856079102"/>
    <n v="2087261309.7159801"/>
    <n v="954.65881347656295"/>
    <n v="0.21720220776359628"/>
    <n v="48.631627529549505"/>
  </r>
  <r>
    <x v="40"/>
    <s v="TZA"/>
    <n v="2014"/>
    <n v="30.904"/>
    <n v="84.7"/>
    <n v="-0.363270282745361"/>
    <n v="1416088064.8110001"/>
    <n v="1013.42877197266"/>
    <n v="0.19891939616037549"/>
    <n v="45.356022343306506"/>
  </r>
  <r>
    <x v="40"/>
    <s v="TZA"/>
    <n v="2015"/>
    <n v="31.617000000000001"/>
    <n v="82.8"/>
    <n v="-0.42790347337722801"/>
    <n v="1506024896.0109999"/>
    <n v="929.7998046875"/>
    <n v="0.2048976317850299"/>
    <n v="40.757680877831362"/>
  </r>
  <r>
    <x v="40"/>
    <s v="TZA"/>
    <n v="2016"/>
    <n v="32.332999999999998"/>
    <n v="81.7"/>
    <n v="-0.48307263851165799"/>
    <n v="864040000"/>
    <n v="942.88903808593795"/>
    <n v="0.19570859068234542"/>
    <n v="35.420470400263596"/>
  </r>
  <r>
    <x v="40"/>
    <s v="TZA"/>
    <n v="2017"/>
    <n v="33.052999999999997"/>
    <n v="82"/>
    <n v="-0.61030310392379805"/>
    <n v="937700000"/>
    <n v="975.90466308593795"/>
    <n v="0.20721370197738526"/>
    <n v="33.112591985312442"/>
  </r>
  <r>
    <x v="40"/>
    <s v="TZA"/>
    <n v="2018"/>
    <n v="33.776000000000003"/>
    <n v="81.3"/>
    <n v="-0.64099335670471203"/>
    <n v="971576866.04275596"/>
    <n v="1011.60015869141"/>
    <n v="0.20689978212078705"/>
    <n v="32.642609904373707"/>
  </r>
  <r>
    <x v="40"/>
    <s v="TZA"/>
    <n v="2019"/>
    <n v="34.5"/>
    <n v="80.400000000000006"/>
    <n v="-0.66820406913757302"/>
    <n v="1217235252.41974"/>
    <n v="1050.93176269531"/>
    <n v="0.24987732698135481"/>
    <n v="33.018589250231109"/>
  </r>
  <r>
    <x v="40"/>
    <s v="TZA"/>
    <n v="2020"/>
    <n v="35.226999999999997"/>
    <n v="80.8"/>
    <n v="-0.68933516740798995"/>
    <n v="943765261.69200003"/>
    <n v="1104.16442871094"/>
    <n v="0.23394559212017504"/>
    <n v="27.963015196988355"/>
  </r>
  <r>
    <x v="40"/>
    <s v="TZA"/>
    <n v="2021"/>
    <n v="35.954000000000001"/>
    <n v="78.3"/>
    <n v="-0.64013773202896096"/>
    <n v="1190507398.7839999"/>
    <n v="1146.03198242188"/>
    <s v="."/>
    <n v="29.915184007404825"/>
  </r>
  <r>
    <x v="40"/>
    <s v="TZA"/>
    <n v="2022"/>
    <n v="36.682000000000002"/>
    <s v="."/>
    <n v="-0.56353336572647095"/>
    <n v="1264667981.45789"/>
    <n v="1193.35961914063"/>
    <s v="."/>
    <n v="35.003451710199379"/>
  </r>
  <r>
    <x v="40"/>
    <s v="TZA"/>
    <n v="2023"/>
    <n v="37.408999999999999"/>
    <s v="."/>
    <s v="."/>
    <s v="."/>
    <n v="1211.05859375"/>
    <s v="."/>
    <n v="37.772537214668972"/>
  </r>
  <r>
    <x v="41"/>
    <s v="TGO"/>
    <n v="2004"/>
    <n v="34.723999999999997"/>
    <n v="76.099999999999994"/>
    <n v="-0.86437767744064298"/>
    <n v="79967681.861950994"/>
    <n v="573.48364587589128"/>
    <n v="0.31952027755246964"/>
    <n v="57.871093866055077"/>
  </r>
  <r>
    <x v="41"/>
    <s v="TGO"/>
    <n v="2005"/>
    <n v="35.185000000000002"/>
    <n v="77.2"/>
    <n v="-0.84233587980270397"/>
    <n v="96003598.208715707"/>
    <n v="564.09974450754657"/>
    <n v="0.30606150959180067"/>
    <n v="61.454280012479934"/>
  </r>
  <r>
    <x v="41"/>
    <s v="TGO"/>
    <n v="2006"/>
    <n v="35.649000000000001"/>
    <n v="79.7"/>
    <n v="-0.91953963041305498"/>
    <n v="91396741.899060905"/>
    <n v="565.33402139016232"/>
    <n v="0.26720052296126817"/>
    <n v="61.612860461228905"/>
  </r>
  <r>
    <x v="41"/>
    <s v="TGO"/>
    <n v="2007"/>
    <n v="36.116"/>
    <n v="79.900000000000006"/>
    <n v="-0.975777387619019"/>
    <n v="62406802.627874397"/>
    <n v="621.73492173849945"/>
    <n v="0.24864668045850735"/>
    <n v="60.927478328275264"/>
  </r>
  <r>
    <x v="41"/>
    <s v="TGO"/>
    <n v="2008"/>
    <n v="36.587000000000003"/>
    <n v="76.5"/>
    <n v="-0.97306841611862205"/>
    <n v="50892371.953782797"/>
    <n v="735.85583020740899"/>
    <n v="0.25211804550017181"/>
    <n v="61.442480062522989"/>
  </r>
  <r>
    <x v="41"/>
    <s v="TGO"/>
    <n v="2009"/>
    <n v="37.058"/>
    <n v="63.4"/>
    <n v="-0.87742692232132002"/>
    <n v="46304496.127711602"/>
    <n v="737.95411328105683"/>
    <n v="0.44145428767184941"/>
    <n v="61.333407318488774"/>
  </r>
  <r>
    <x v="41"/>
    <s v="TGO"/>
    <n v="2010"/>
    <n v="37.533000000000001"/>
    <n v="65.8"/>
    <n v="-0.88726657629013095"/>
    <n v="125064101.838993"/>
    <n v="722.22980143562017"/>
    <n v="0.40020663876485407"/>
    <n v="65.856792062716579"/>
  </r>
  <r>
    <x v="41"/>
    <s v="TGO"/>
    <n v="2011"/>
    <n v="38.031999999999996"/>
    <n v="69.099999999999994"/>
    <n v="-1.01898193359375"/>
    <n v="728710878.416044"/>
    <n v="803.48284320391099"/>
    <n v="0.37275481754039902"/>
    <n v="76.655274259496139"/>
  </r>
  <r>
    <x v="41"/>
    <s v="TGO"/>
    <n v="2012"/>
    <n v="38.545999999999999"/>
    <n v="72.7"/>
    <n v="-0.85540068149566695"/>
    <n v="121511565.575361"/>
    <n v="781.55477493826425"/>
    <n v="0.32278299636114799"/>
    <n v="74.611097699526297"/>
  </r>
  <r>
    <x v="41"/>
    <s v="TGO"/>
    <n v="2013"/>
    <n v="39.061"/>
    <n v="76.2"/>
    <n v="-0.94092595577240001"/>
    <n v="183599248.95818299"/>
    <n v="847.38797149206835"/>
    <n v="0.2461220993581828"/>
    <n v="80.990588646849844"/>
  </r>
  <r>
    <x v="41"/>
    <s v="TGO"/>
    <n v="2014"/>
    <n v="39.579000000000001"/>
    <n v="81.400000000000006"/>
    <n v="-0.84518820047378496"/>
    <n v="54020342.354685999"/>
    <n v="877.19296061418174"/>
    <n v="0.2179495781162982"/>
    <n v="69.923746686144582"/>
  </r>
  <r>
    <x v="41"/>
    <s v="TGO"/>
    <n v="2015"/>
    <n v="40.1"/>
    <n v="81"/>
    <n v="-0.86392897367477395"/>
    <n v="257860036.464441"/>
    <n v="770.14380737474141"/>
    <n v="0.24428530157445996"/>
    <n v="68.200088419863391"/>
  </r>
  <r>
    <x v="41"/>
    <s v="TGO"/>
    <n v="2016"/>
    <n v="40.628"/>
    <n v="80.7"/>
    <n v="-0.83429765701293901"/>
    <n v="-46308331.617851697"/>
    <n v="792.4409913862396"/>
    <n v="0.300938972406183"/>
    <n v="65.52875221315189"/>
  </r>
  <r>
    <x v="41"/>
    <s v="TGO"/>
    <n v="2017"/>
    <n v="41.161999999999999"/>
    <n v="78.400000000000006"/>
    <n v="-0.83392345905303999"/>
    <n v="88558699.502223402"/>
    <n v="813.39478716714893"/>
    <n v="0.2570677064662964"/>
    <n v="57.601984415864536"/>
  </r>
  <r>
    <x v="41"/>
    <s v="TGO"/>
    <n v="2018"/>
    <n v="41.701999999999998"/>
    <n v="76.7"/>
    <n v="-0.70613569021224998"/>
    <n v="-180972714.79572901"/>
    <n v="873.56540295447451"/>
    <n v="0.27214954144436482"/>
    <n v="57.355803708636408"/>
  </r>
  <r>
    <x v="41"/>
    <s v="TGO"/>
    <n v="2019"/>
    <n v="42.247999999999998"/>
    <n v="78.599999999999994"/>
    <n v="-0.744945108890533"/>
    <n v="345697546.97143197"/>
    <n v="848.31012498121197"/>
    <n v="0.29628438059786771"/>
    <n v="56.142393400209897"/>
  </r>
  <r>
    <x v="41"/>
    <s v="TGO"/>
    <n v="2020"/>
    <n v="42.8"/>
    <n v="76.2"/>
    <n v="-0.66430193185806297"/>
    <n v="-59206820.0004109"/>
    <n v="876.54297238341769"/>
    <n v="0.28606184365442788"/>
    <n v="55.548538560863946"/>
  </r>
  <r>
    <x v="41"/>
    <s v="TGO"/>
    <n v="2021"/>
    <n v="43.357999999999997"/>
    <n v="75.099999999999994"/>
    <n v="-0.64679086208343495"/>
    <n v="-136221499"/>
    <n v="964.99810996196493"/>
    <s v="."/>
    <n v="57.585013499696281"/>
  </r>
  <r>
    <x v="41"/>
    <s v="TGO"/>
    <n v="2022"/>
    <n v="43.920999999999999"/>
    <s v="."/>
    <n v="-0.56286799907684304"/>
    <n v="-226939150"/>
    <n v="923.2403711502584"/>
    <s v="."/>
    <n v="65.487785014688598"/>
  </r>
  <r>
    <x v="41"/>
    <s v="TGO"/>
    <n v="2023"/>
    <n v="44.49"/>
    <s v="."/>
    <s v="."/>
    <s v="."/>
    <n v="1012.9738726321008"/>
    <s v="."/>
    <n v="61.427356772682415"/>
  </r>
  <r>
    <x v="42"/>
    <s v="UGA"/>
    <n v="2004"/>
    <n v="16.507000000000001"/>
    <n v="95.3"/>
    <n v="-0.113614901900291"/>
    <n v="295416479.80069202"/>
    <n v="292.47266558866602"/>
    <n v="6.0030758027566702E-2"/>
    <n v="35.460086245643637"/>
  </r>
  <r>
    <x v="42"/>
    <s v="UGA"/>
    <n v="2005"/>
    <n v="16.96"/>
    <n v="94.5"/>
    <n v="-0.26843237876892101"/>
    <n v="379808340.66706097"/>
    <n v="330.602854382722"/>
    <n v="7.2423867987032972E-2"/>
    <n v="38.994285483906097"/>
  </r>
  <r>
    <x v="42"/>
    <s v="UGA"/>
    <n v="2006"/>
    <n v="17.425000000000001"/>
    <n v="94.2"/>
    <n v="-0.25223761796951299"/>
    <n v="644262499.94651198"/>
    <n v="346.76846232678531"/>
    <n v="8.3393496322119162E-2"/>
    <n v="43.633285789620437"/>
  </r>
  <r>
    <x v="42"/>
    <s v="UGA"/>
    <n v="2007"/>
    <n v="17.899000000000001"/>
    <n v="94.1"/>
    <n v="-0.25069066882133501"/>
    <n v="792305780.89124405"/>
    <n v="401.70918764374352"/>
    <n v="9.6801180325053776E-2"/>
    <n v="46.777416652282248"/>
  </r>
  <r>
    <x v="42"/>
    <s v="UGA"/>
    <n v="2008"/>
    <n v="18.384"/>
    <n v="94.1"/>
    <n v="-0.25598925352096602"/>
    <n v="728860900.652408"/>
    <n v="473.30283343152081"/>
    <n v="9.740457036482171E-2"/>
    <n v="56.258268205063423"/>
  </r>
  <r>
    <x v="42"/>
    <s v="UGA"/>
    <n v="2009"/>
    <n v="18.878"/>
    <n v="94.3"/>
    <n v="-0.19296929240226701"/>
    <n v="841570802.74764001"/>
    <n v="799.92963209122911"/>
    <n v="0.10687776720874353"/>
    <n v="47.063878074837852"/>
  </r>
  <r>
    <x v="42"/>
    <s v="UGA"/>
    <n v="2010"/>
    <n v="19.382999999999999"/>
    <n v="93.6"/>
    <n v="-0.20133316516876201"/>
    <n v="543872727.27272797"/>
    <n v="824.73767112213966"/>
    <n v="0.10302479818023329"/>
    <n v="38.269249037129107"/>
  </r>
  <r>
    <x v="42"/>
    <s v="UGA"/>
    <n v="2011"/>
    <n v="19.898"/>
    <n v="93.3"/>
    <n v="-0.176683008670807"/>
    <n v="894293858"/>
    <n v="837.09588420813202"/>
    <n v="0.11245283105002808"/>
    <n v="39.755225560612175"/>
  </r>
  <r>
    <x v="42"/>
    <s v="UGA"/>
    <n v="2012"/>
    <n v="20.423999999999999"/>
    <n v="93.4"/>
    <n v="-0.26237374544143699"/>
    <n v="1205388487.79374"/>
    <n v="796.71113941007741"/>
    <n v="0.1102053362537801"/>
    <n v="43.502137139731374"/>
  </r>
  <r>
    <x v="42"/>
    <s v="UGA"/>
    <n v="2013"/>
    <n v="20.957999999999998"/>
    <n v="93.1"/>
    <n v="-0.27647203207016002"/>
    <n v="1096000000"/>
    <n v="819.75786733841608"/>
    <n v="0.10473280702803828"/>
    <n v="43.109154873468704"/>
  </r>
  <r>
    <x v="42"/>
    <s v="UGA"/>
    <n v="2014"/>
    <n v="21.504000000000001"/>
    <n v="92.4"/>
    <n v="-0.25664940476417503"/>
    <n v="1058564540.34685"/>
    <n v="897.50972863556956"/>
    <n v="0.1131698316121962"/>
    <n v="36.01440108190846"/>
  </r>
  <r>
    <x v="42"/>
    <s v="UGA"/>
    <n v="2015"/>
    <n v="22.06"/>
    <n v="91.7"/>
    <n v="-0.31901320815086398"/>
    <n v="737652140.15142798"/>
    <n v="864.18005928967216"/>
    <n v="0.12573192196375862"/>
    <n v="37.689298332435776"/>
  </r>
  <r>
    <x v="42"/>
    <s v="UGA"/>
    <n v="2016"/>
    <n v="22.623999999999999"/>
    <n v="91.4"/>
    <n v="-0.27256032824516302"/>
    <n v="625704361.86706805"/>
    <n v="753.68440550803575"/>
    <n v="0.12765205512634245"/>
    <n v="31.209362023211874"/>
  </r>
  <r>
    <x v="42"/>
    <s v="UGA"/>
    <n v="2017"/>
    <n v="23.196000000000002"/>
    <n v="91.3"/>
    <n v="-0.26206561923027"/>
    <n v="802704141.00856805"/>
    <n v="766.17760401544217"/>
    <n v="0.12889049877408237"/>
    <n v="36.837052933410071"/>
  </r>
  <r>
    <x v="42"/>
    <s v="UGA"/>
    <n v="2018"/>
    <n v="23.774000000000001"/>
    <n v="90.5"/>
    <n v="-0.286415815353394"/>
    <n v="1055353352.63033"/>
    <n v="793.12808223743377"/>
    <n v="0.14131143398731966"/>
    <n v="36.638405599956691"/>
  </r>
  <r>
    <x v="42"/>
    <s v="UGA"/>
    <n v="2019"/>
    <n v="24.361000000000001"/>
    <n v="90.5"/>
    <n v="-0.41451624035835299"/>
    <n v="1303005005.3393199"/>
    <n v="823.0247329028108"/>
    <n v="0.13837316189310689"/>
    <n v="39.361053964743462"/>
  </r>
  <r>
    <x v="42"/>
    <s v="UGA"/>
    <n v="2020"/>
    <n v="24.954000000000001"/>
    <n v="91.6"/>
    <n v="-0.48221445083618197"/>
    <n v="1191485423.7197499"/>
    <n v="846.76720261962021"/>
    <n v="0.12779303482694623"/>
    <n v="37.000692391636903"/>
  </r>
  <r>
    <x v="42"/>
    <s v="UGA"/>
    <n v="2021"/>
    <n v="25.553000000000001"/>
    <n v="91"/>
    <n v="-0.49078068137168901"/>
    <n v="1648240262.65061"/>
    <n v="883.89202617196531"/>
    <s v="."/>
    <n v="41.713630742478145"/>
  </r>
  <r>
    <x v="42"/>
    <s v="UGA"/>
    <n v="2022"/>
    <n v="26.158999999999999"/>
    <n v="90.9"/>
    <n v="-0.49033933877944902"/>
    <n v="2952941687.83428"/>
    <n v="964.35414652666589"/>
    <s v="."/>
    <n v="34.505301927093733"/>
  </r>
  <r>
    <x v="42"/>
    <s v="UGA"/>
    <n v="2023"/>
    <n v="26.771000000000001"/>
    <s v="."/>
    <s v="."/>
    <s v="."/>
    <n v="1014.2139777315557"/>
    <s v="."/>
    <n v="37.229185338573302"/>
  </r>
  <r>
    <x v="43"/>
    <s v="ZMB"/>
    <n v="2004"/>
    <n v="36.43"/>
    <n v="89.4"/>
    <n v="-0.62970328330993697"/>
    <n v="364040000"/>
    <n v="556.05005161363522"/>
    <n v="0.18825460044833589"/>
    <n v="70.813074931772164"/>
  </r>
  <r>
    <x v="43"/>
    <s v="ZMB"/>
    <n v="2005"/>
    <n v="36.911000000000001"/>
    <n v="88.9"/>
    <n v="-0.74261868000030495"/>
    <n v="356940000"/>
    <n v="720.44650472938918"/>
    <n v="0.19828151980956119"/>
    <n v="62.200282191364032"/>
  </r>
  <r>
    <x v="43"/>
    <s v="ZMB"/>
    <n v="2006"/>
    <n v="37.395000000000003"/>
    <n v="89.7"/>
    <n v="-0.65560656785964999"/>
    <n v="615790000"/>
    <n v="1065.5964168501228"/>
    <n v="0.18188930488381344"/>
    <n v="57.856818873902668"/>
  </r>
  <r>
    <x v="43"/>
    <s v="ZMB"/>
    <n v="2007"/>
    <n v="37.881"/>
    <n v="90.7"/>
    <n v="-0.56713771820068404"/>
    <n v="1323900000"/>
    <n v="1133.4361583152133"/>
    <n v="0.15977974004829676"/>
    <n v="65.771458690906783"/>
  </r>
  <r>
    <x v="43"/>
    <s v="ZMB"/>
    <n v="2008"/>
    <n v="38.371000000000002"/>
    <n v="89.8"/>
    <n v="-0.50877404212951705"/>
    <n v="938620000"/>
    <n v="1393.5194909801205"/>
    <n v="0.17006969441917144"/>
    <n v="59.454889120587438"/>
  </r>
  <r>
    <x v="43"/>
    <s v="ZMB"/>
    <n v="2009"/>
    <n v="38.860999999999997"/>
    <n v="89.2"/>
    <n v="-0.54249209165573098"/>
    <n v="694800000"/>
    <n v="1150.9417459097176"/>
    <n v="0.18660337629570975"/>
    <n v="56.121380955516486"/>
  </r>
  <r>
    <x v="43"/>
    <s v="ZMB"/>
    <n v="2010"/>
    <n v="39.354999999999997"/>
    <n v="89.2"/>
    <n v="-0.52483230829238903"/>
    <n v="1729300000"/>
    <n v="1469.3614500268363"/>
    <n v="0.19263946004977059"/>
    <n v="67.900919029971917"/>
  </r>
  <r>
    <x v="43"/>
    <s v="ZMB"/>
    <n v="2011"/>
    <n v="39.850999999999999"/>
    <n v="87.9"/>
    <n v="-0.46742373704910301"/>
    <n v="1108500000"/>
    <n v="1644.4568305445168"/>
    <n v="0.21384689299888529"/>
    <n v="76.214728258710082"/>
  </r>
  <r>
    <x v="43"/>
    <s v="ZMB"/>
    <n v="2012"/>
    <n v="40.353999999999999"/>
    <n v="85.4"/>
    <n v="-0.44407978653907798"/>
    <n v="1731500000"/>
    <n v="1729.6474709705731"/>
    <n v="0.27333967325657876"/>
    <n v="79.100704496605573"/>
  </r>
  <r>
    <x v="43"/>
    <s v="ZMB"/>
    <n v="2013"/>
    <n v="40.865000000000002"/>
    <n v="85.3"/>
    <n v="-0.49472293257713301"/>
    <n v="2099800000"/>
    <n v="1840.320553357893"/>
    <n v="0.27821507562598069"/>
    <n v="80.456020247008212"/>
  </r>
  <r>
    <x v="43"/>
    <s v="ZMB"/>
    <n v="2014"/>
    <n v="41.381999999999998"/>
    <n v="84.6"/>
    <n v="-0.53390485048294101"/>
    <n v="1507800000"/>
    <n v="1724.5762196823189"/>
    <n v="0.29775458350481543"/>
    <n v="76.193663088959795"/>
  </r>
  <r>
    <x v="43"/>
    <s v="ZMB"/>
    <n v="2015"/>
    <n v="41.906999999999996"/>
    <n v="84"/>
    <n v="-0.49538692831993097"/>
    <n v="1582666666.6666701"/>
    <n v="1307.9096491603236"/>
    <n v="0.30505476596527747"/>
    <n v="79.865416809811265"/>
  </r>
  <r>
    <x v="43"/>
    <s v="ZMB"/>
    <n v="2016"/>
    <n v="42.438000000000002"/>
    <n v="84"/>
    <n v="-0.53962522745132402"/>
    <n v="662813935.42047203"/>
    <n v="1249.9231434840551"/>
    <n v="0.31699521480536369"/>
    <n v="73.958561254615958"/>
  </r>
  <r>
    <x v="43"/>
    <s v="ZMB"/>
    <n v="2017"/>
    <n v="42.975999999999999"/>
    <n v="83.5"/>
    <n v="-0.51582837104797397"/>
    <n v="1107519804.84533"/>
    <n v="1495.752138410211"/>
    <n v="0.39372636945173134"/>
    <n v="71.585694654256613"/>
  </r>
  <r>
    <x v="43"/>
    <s v="ZMB"/>
    <n v="2018"/>
    <n v="43.521000000000001"/>
    <n v="83.8"/>
    <n v="-0.52729851007461503"/>
    <n v="408438491.70233601"/>
    <n v="1475.1998833853477"/>
    <n v="0.44052742411047208"/>
    <n v="74.88836952746648"/>
  </r>
  <r>
    <x v="43"/>
    <s v="ZMB"/>
    <n v="2019"/>
    <n v="44.072000000000003"/>
    <n v="86.1"/>
    <n v="-0.61341202259063698"/>
    <n v="547967909.61240196"/>
    <n v="1268.1209405624106"/>
    <n v="0.41433636352310116"/>
    <n v="68.791204936095994"/>
  </r>
  <r>
    <x v="43"/>
    <s v="ZMB"/>
    <n v="2020"/>
    <n v="44.628999999999998"/>
    <n v="85.4"/>
    <n v="-0.68779391050338701"/>
    <n v="245205491.395466"/>
    <n v="958.26490050599159"/>
    <n v="0.40190271250386012"/>
    <n v="79.206849406845194"/>
  </r>
  <r>
    <x v="43"/>
    <s v="ZMB"/>
    <n v="2021"/>
    <n v="45.192"/>
    <n v="83"/>
    <n v="-0.57034826278686501"/>
    <n v="394217415.17706901"/>
    <n v="1134.713454158431"/>
    <s v="."/>
    <n v="86.208511193464474"/>
  </r>
  <r>
    <x v="43"/>
    <s v="ZMB"/>
    <n v="2022"/>
    <n v="45.761000000000003"/>
    <s v="."/>
    <n v="-0.52905791997909501"/>
    <n v="-65118862.8223029"/>
    <n v="1456.9015702615729"/>
    <s v="."/>
    <n v="69.297315419320299"/>
  </r>
  <r>
    <x v="43"/>
    <s v="ZMB"/>
    <n v="2023"/>
    <n v="46.335000000000001"/>
    <s v="."/>
    <s v="."/>
    <s v="."/>
    <n v="1369.1293648493659"/>
    <s v="."/>
    <n v="79.884314353796995"/>
  </r>
  <r>
    <x v="44"/>
    <s v="ZWE"/>
    <n v="2004"/>
    <n v="34.293999999999997"/>
    <n v="81.8"/>
    <n v="-1.97493207454681"/>
    <n v="8700000"/>
    <n v="477.39949104016392"/>
    <n v="0.79536178341026431"/>
    <n v="76.039608595730641"/>
  </r>
  <r>
    <x v="44"/>
    <s v="ZWE"/>
    <n v="2005"/>
    <n v="34.11"/>
    <n v="80.3"/>
    <n v="-2.2015440464019802"/>
    <n v="102800000"/>
    <n v="470.78376143877915"/>
    <n v="0.85530562457989945"/>
    <n v="76.043707279616584"/>
  </r>
  <r>
    <x v="44"/>
    <s v="ZWE"/>
    <n v="2006"/>
    <n v="33.926000000000002"/>
    <n v="78.7"/>
    <n v="-1.9344217777252199"/>
    <n v="40000000"/>
    <n v="441.49879688479535"/>
    <n v="0.79411280492502723"/>
    <n v="82.820648776111"/>
  </r>
  <r>
    <x v="44"/>
    <s v="ZWE"/>
    <n v="2007"/>
    <n v="33.743000000000002"/>
    <n v="78"/>
    <n v="-2.0752596855163601"/>
    <n v="68900000"/>
    <n v="425.03684169268422"/>
    <n v="0.78344216906409403"/>
    <n v="84.17290442704666"/>
  </r>
  <r>
    <x v="44"/>
    <s v="ZWE"/>
    <n v="2008"/>
    <n v="33.56"/>
    <n v="81.599999999999994"/>
    <n v="-2.0648961067199698"/>
    <n v="51600000"/>
    <n v="351.83910054439133"/>
    <n v="0.61445313026006376"/>
    <n v="109.52163718989421"/>
  </r>
  <r>
    <x v="44"/>
    <s v="ZWE"/>
    <n v="2009"/>
    <n v="33.378"/>
    <n v="82.6"/>
    <n v="-2.08098173141479"/>
    <n v="105000000"/>
    <n v="762.297960300667"/>
    <n v="0.5972250372836817"/>
    <n v="61.778437782235628"/>
  </r>
  <r>
    <x v="44"/>
    <s v="ZWE"/>
    <n v="2010"/>
    <n v="33.195999999999998"/>
    <n v="81.2"/>
    <n v="-2.0018239021301301"/>
    <n v="122586666.666667"/>
    <n v="937.84033998737209"/>
    <n v="0.74129047940185222"/>
    <n v="83.124190435215255"/>
  </r>
  <r>
    <x v="44"/>
    <s v="ZWE"/>
    <n v="2011"/>
    <n v="33.015000000000001"/>
    <n v="77.2"/>
    <n v="-1.8921492099762001"/>
    <n v="344300000"/>
    <n v="1082.6157732528213"/>
    <n v="0.87193209468757549"/>
    <n v="89.46652676798918"/>
  </r>
  <r>
    <x v="44"/>
    <s v="ZWE"/>
    <n v="2012"/>
    <n v="32.834000000000003"/>
    <n v="77"/>
    <n v="-1.8718905448913601"/>
    <n v="349850000"/>
    <n v="1290.1939574670246"/>
    <n v="0.90121384833895213"/>
    <n v="74.162534723719659"/>
  </r>
  <r>
    <x v="44"/>
    <s v="ZWE"/>
    <n v="2013"/>
    <n v="32.654000000000003"/>
    <n v="79.3"/>
    <n v="-1.8548986911773699"/>
    <n v="373050000"/>
    <n v="1408.3678103123607"/>
    <n v="0.90124822377348335"/>
    <n v="58.656493995606304"/>
  </r>
  <r>
    <x v="44"/>
    <s v="ZWE"/>
    <n v="2014"/>
    <n v="32.503999999999998"/>
    <n v="80.8"/>
    <n v="-1.8926579952239999"/>
    <n v="472800000"/>
    <n v="1407.0342910991558"/>
    <n v="0.86683848939859143"/>
    <n v="54.671615420806738"/>
  </r>
  <r>
    <x v="44"/>
    <s v="ZWE"/>
    <n v="2015"/>
    <n v="32.384999999999998"/>
    <n v="80.8"/>
    <n v="-1.65623307228088"/>
    <n v="399200000"/>
    <n v="1410.3291734890802"/>
    <n v="0.84696244144357558"/>
    <n v="56.748811105213683"/>
  </r>
  <r>
    <x v="44"/>
    <s v="ZWE"/>
    <n v="2016"/>
    <n v="32.295999999999999"/>
    <n v="81.7"/>
    <n v="-1.6949219703674301"/>
    <n v="343013813.38"/>
    <n v="1421.7877914056774"/>
    <n v="0.72306192668167846"/>
    <n v="51.219024643731217"/>
  </r>
  <r>
    <x v="44"/>
    <s v="ZWE"/>
    <n v="2017"/>
    <n v="32.237000000000002"/>
    <n v="82"/>
    <n v="-1.5834535360336299"/>
    <n v="307187738.78799999"/>
    <n v="1192.1070119886174"/>
    <n v="0.66306914988921839"/>
    <n v="50.029712259102929"/>
  </r>
  <r>
    <x v="44"/>
    <s v="ZWE"/>
    <n v="2018"/>
    <n v="32.209000000000003"/>
    <n v="79.7"/>
    <n v="-1.52565240859985"/>
    <n v="717865322.24884999"/>
    <n v="2269.1770123233241"/>
    <n v="0.73543480467684952"/>
    <n v="54.550270396528809"/>
  </r>
  <r>
    <x v="44"/>
    <s v="ZWE"/>
    <n v="2019"/>
    <n v="32.21"/>
    <n v="81"/>
    <n v="-1.4865152835845901"/>
    <n v="249500000"/>
    <n v="1421.8685964175797"/>
    <n v="0.66333832814227489"/>
    <n v="55.795960973365702"/>
  </r>
  <r>
    <x v="44"/>
    <s v="ZWE"/>
    <n v="2020"/>
    <n v="32.241999999999997"/>
    <n v="84.1"/>
    <n v="-1.43441534042358"/>
    <n v="150360000"/>
    <n v="1372.6966743331732"/>
    <n v="0.53048354700093803"/>
    <n v="47.313365422386546"/>
  </r>
  <r>
    <x v="44"/>
    <s v="ZWE"/>
    <n v="2021"/>
    <n v="32.302999999999997"/>
    <n v="82.4"/>
    <n v="-1.38610911369324"/>
    <n v="250000000"/>
    <n v="1773.9204108807812"/>
    <s v="."/>
    <n v="50.847128366456843"/>
  </r>
  <r>
    <x v="44"/>
    <s v="ZWE"/>
    <n v="2022"/>
    <n v="32.395000000000003"/>
    <s v="."/>
    <n v="-1.4259673357009901"/>
    <n v="341500000"/>
    <n v="1676.8214889678823"/>
    <s v="."/>
    <n v="64.956640885209339"/>
  </r>
  <r>
    <x v="44"/>
    <s v="ZWE"/>
    <n v="2023"/>
    <n v="32.517000000000003"/>
    <s v="."/>
    <s v="."/>
    <s v="."/>
    <n v="1592.4165736854188"/>
    <s v="."/>
    <s v="."/>
  </r>
  <r>
    <x v="45"/>
    <m/>
    <m/>
    <m/>
    <m/>
    <m/>
    <m/>
    <m/>
    <m/>
    <m/>
  </r>
  <r>
    <x v="45"/>
    <m/>
    <m/>
    <m/>
    <m/>
    <m/>
    <m/>
    <m/>
    <m/>
    <m/>
  </r>
  <r>
    <x v="45"/>
    <m/>
    <m/>
    <m/>
    <m/>
    <m/>
    <m/>
    <m/>
    <m/>
    <m/>
  </r>
  <r>
    <x v="46"/>
    <m/>
    <m/>
    <m/>
    <m/>
    <m/>
    <m/>
    <m/>
    <m/>
    <m/>
  </r>
  <r>
    <x v="47"/>
    <m/>
    <m/>
    <m/>
    <m/>
    <m/>
    <m/>
    <m/>
    <m/>
    <m/>
  </r>
  <r>
    <x v="45"/>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529D5C-549B-47AB-9D75-CB0D230B100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7:C52" firstHeaderRow="0" firstDataRow="1" firstDataCol="1"/>
  <pivotFields count="10">
    <pivotField axis="axisRow" showAll="0">
      <items count="50">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f="1" x="45"/>
        <item f="1" x="46"/>
        <item f="1" x="47"/>
        <item f="1" x="48"/>
        <item t="default"/>
      </items>
    </pivotField>
    <pivotField showAll="0"/>
    <pivotField showAll="0">
      <items count="21">
        <item h="1" x="0"/>
        <item h="1" x="1"/>
        <item x="2"/>
        <item h="1" x="3"/>
        <item h="1" x="4"/>
        <item h="1" x="5"/>
        <item h="1" x="6"/>
        <item h="1" x="7"/>
        <item h="1" x="8"/>
        <item h="1" x="9"/>
        <item h="1" x="10"/>
        <item h="1" x="11"/>
        <item h="1" x="12"/>
        <item h="1" x="13"/>
        <item h="1" x="14"/>
        <item h="1" x="15"/>
        <item h="1" x="16"/>
        <item h="1" x="17"/>
        <item h="1" x="18"/>
        <item h="1" x="19"/>
        <item t="default"/>
      </items>
    </pivotField>
    <pivotField dataField="1" showAll="0"/>
    <pivotField showAll="0"/>
    <pivotField showAll="0"/>
    <pivotField showAll="0">
      <items count="847">
        <item x="13"/>
        <item x="9"/>
        <item x="18"/>
        <item x="14"/>
        <item x="17"/>
        <item x="15"/>
        <item x="6"/>
        <item x="7"/>
        <item x="226"/>
        <item x="16"/>
        <item x="8"/>
        <item x="225"/>
        <item x="1"/>
        <item x="3"/>
        <item x="490"/>
        <item x="252"/>
        <item x="723"/>
        <item x="163"/>
        <item x="156"/>
        <item x="227"/>
        <item x="56"/>
        <item x="155"/>
        <item x="196"/>
        <item x="789"/>
        <item x="588"/>
        <item x="785"/>
        <item x="12"/>
        <item x="547"/>
        <item x="548"/>
        <item x="788"/>
        <item x="154"/>
        <item x="74"/>
        <item x="75"/>
        <item x="371"/>
        <item x="218"/>
        <item x="827"/>
        <item x="787"/>
        <item x="280"/>
        <item x="783"/>
        <item x="268"/>
        <item x="20"/>
        <item x="2"/>
        <item x="25"/>
        <item x="435"/>
        <item x="22"/>
        <item x="21"/>
        <item x="726"/>
        <item x="436"/>
        <item x="684"/>
        <item x="480"/>
        <item x="729"/>
        <item x="79"/>
        <item x="77"/>
        <item x="89"/>
        <item x="725"/>
        <item x="370"/>
        <item x="90"/>
        <item x="82"/>
        <item x="80"/>
        <item x="173"/>
        <item x="78"/>
        <item x="85"/>
        <item x="172"/>
        <item x="174"/>
        <item x="83"/>
        <item x="91"/>
        <item x="724"/>
        <item x="92"/>
        <item x="727"/>
        <item x="150"/>
        <item x="143"/>
        <item x="380"/>
        <item x="71"/>
        <item x="145"/>
        <item x="84"/>
        <item x="144"/>
        <item x="608"/>
        <item x="184"/>
        <item x="81"/>
        <item x="190"/>
        <item x="188"/>
        <item x="185"/>
        <item x="189"/>
        <item x="181"/>
        <item x="187"/>
        <item x="176"/>
        <item x="182"/>
        <item x="183"/>
        <item x="151"/>
        <item x="186"/>
        <item x="388"/>
        <item x="384"/>
        <item x="147"/>
        <item x="146"/>
        <item x="175"/>
        <item x="589"/>
        <item x="590"/>
        <item x="178"/>
        <item x="381"/>
        <item x="828"/>
        <item x="93"/>
        <item x="424"/>
        <item x="94"/>
        <item x="135"/>
        <item x="180"/>
        <item x="422"/>
        <item x="617"/>
        <item x="95"/>
        <item x="285"/>
        <item x="177"/>
        <item x="494"/>
        <item x="392"/>
        <item x="58"/>
        <item x="134"/>
        <item x="613"/>
        <item x="609"/>
        <item x="393"/>
        <item x="730"/>
        <item x="382"/>
        <item x="148"/>
        <item x="397"/>
        <item x="391"/>
        <item x="383"/>
        <item x="385"/>
        <item x="389"/>
        <item x="394"/>
        <item x="396"/>
        <item x="119"/>
        <item x="400"/>
        <item x="61"/>
        <item x="398"/>
        <item x="616"/>
        <item x="334"/>
        <item x="179"/>
        <item x="620"/>
        <item x="622"/>
        <item x="685"/>
        <item x="152"/>
        <item x="623"/>
        <item x="420"/>
        <item x="551"/>
        <item x="387"/>
        <item x="149"/>
        <item x="277"/>
        <item x="386"/>
        <item x="275"/>
        <item x="618"/>
        <item x="279"/>
        <item x="419"/>
        <item x="619"/>
        <item x="434"/>
        <item x="390"/>
        <item x="591"/>
        <item x="281"/>
        <item x="278"/>
        <item x="55"/>
        <item x="615"/>
        <item x="62"/>
        <item x="621"/>
        <item x="136"/>
        <item x="433"/>
        <item x="611"/>
        <item x="331"/>
        <item x="141"/>
        <item x="330"/>
        <item x="270"/>
        <item x="646"/>
        <item x="610"/>
        <item x="283"/>
        <item x="64"/>
        <item x="329"/>
        <item x="830"/>
        <item x="553"/>
        <item x="432"/>
        <item x="332"/>
        <item x="316"/>
        <item x="495"/>
        <item x="431"/>
        <item x="139"/>
        <item x="376"/>
        <item x="399"/>
        <item x="776"/>
        <item x="624"/>
        <item x="24"/>
        <item x="88"/>
        <item x="552"/>
        <item x="427"/>
        <item x="614"/>
        <item x="222"/>
        <item x="401"/>
        <item x="775"/>
        <item x="832"/>
        <item x="59"/>
        <item x="437"/>
        <item x="669"/>
        <item x="372"/>
        <item x="26"/>
        <item x="325"/>
        <item x="260"/>
        <item x="781"/>
        <item x="324"/>
        <item x="418"/>
        <item x="426"/>
        <item x="63"/>
        <item x="137"/>
        <item x="655"/>
        <item x="667"/>
        <item x="625"/>
        <item x="117"/>
        <item x="728"/>
        <item x="665"/>
        <item x="425"/>
        <item x="140"/>
        <item x="774"/>
        <item x="337"/>
        <item x="272"/>
        <item x="48"/>
        <item x="731"/>
        <item x="112"/>
        <item x="96"/>
        <item x="115"/>
        <item x="333"/>
        <item x="658"/>
        <item x="831"/>
        <item x="267"/>
        <item x="336"/>
        <item x="142"/>
        <item x="328"/>
        <item x="339"/>
        <item x="395"/>
        <item x="335"/>
        <item x="421"/>
        <item x="327"/>
        <item x="612"/>
        <item x="430"/>
        <item x="771"/>
        <item x="662"/>
        <item x="97"/>
        <item x="647"/>
        <item x="87"/>
        <item x="276"/>
        <item x="338"/>
        <item x="326"/>
        <item x="592"/>
        <item x="60"/>
        <item x="456"/>
        <item x="438"/>
        <item x="688"/>
        <item x="210"/>
        <item x="784"/>
        <item x="105"/>
        <item x="666"/>
        <item x="367"/>
        <item x="423"/>
        <item x="773"/>
        <item x="113"/>
        <item x="54"/>
        <item x="428"/>
        <item x="668"/>
        <item x="403"/>
        <item x="686"/>
        <item x="772"/>
        <item x="107"/>
        <item x="362"/>
        <item x="274"/>
        <item x="554"/>
        <item x="691"/>
        <item x="103"/>
        <item x="593"/>
        <item x="829"/>
        <item x="110"/>
        <item x="363"/>
        <item x="271"/>
        <item x="657"/>
        <item x="496"/>
        <item x="692"/>
        <item x="689"/>
        <item x="656"/>
        <item x="290"/>
        <item x="670"/>
        <item x="663"/>
        <item x="109"/>
        <item x="690"/>
        <item x="596"/>
        <item x="284"/>
        <item x="429"/>
        <item x="102"/>
        <item x="404"/>
        <item x="86"/>
        <item x="138"/>
        <item x="594"/>
        <item x="269"/>
        <item x="732"/>
        <item x="779"/>
        <item x="114"/>
        <item x="514"/>
        <item x="833"/>
        <item x="111"/>
        <item x="364"/>
        <item x="777"/>
        <item x="101"/>
        <item x="108"/>
        <item x="626"/>
        <item x="282"/>
        <item x="104"/>
        <item x="481"/>
        <item x="98"/>
        <item x="32"/>
        <item x="273"/>
        <item x="627"/>
        <item x="677"/>
        <item x="23"/>
        <item x="343"/>
        <item x="478"/>
        <item x="648"/>
        <item x="687"/>
        <item x="51"/>
        <item x="653"/>
        <item x="65"/>
        <item x="466"/>
        <item x="344"/>
        <item x="47"/>
        <item x="458"/>
        <item x="31"/>
        <item x="843"/>
        <item x="605"/>
        <item x="477"/>
        <item x="652"/>
        <item x="457"/>
        <item x="722"/>
        <item x="27"/>
        <item x="600"/>
        <item x="73"/>
        <item x="258"/>
        <item x="628"/>
        <item x="651"/>
        <item x="681"/>
        <item x="36"/>
        <item x="649"/>
        <item x="377"/>
        <item x="405"/>
        <item x="650"/>
        <item x="192"/>
        <item x="106"/>
        <item x="780"/>
        <item x="340"/>
        <item x="118"/>
        <item x="664"/>
        <item x="99"/>
        <item x="34"/>
        <item x="659"/>
        <item x="378"/>
        <item x="33"/>
        <item x="459"/>
        <item x="44"/>
        <item x="100"/>
        <item x="606"/>
        <item x="682"/>
        <item x="595"/>
        <item x="505"/>
        <item x="57"/>
        <item x="35"/>
        <item x="45"/>
        <item x="291"/>
        <item x="289"/>
        <item x="532"/>
        <item x="510"/>
        <item x="342"/>
        <item x="69"/>
        <item x="259"/>
        <item x="598"/>
        <item x="546"/>
        <item x="671"/>
        <item x="116"/>
        <item x="165"/>
        <item x="825"/>
        <item x="842"/>
        <item x="844"/>
        <item x="679"/>
        <item x="515"/>
        <item x="341"/>
        <item x="512"/>
        <item x="676"/>
        <item x="511"/>
        <item x="193"/>
        <item x="499"/>
        <item x="661"/>
        <item x="782"/>
        <item x="693"/>
        <item x="52"/>
        <item x="694"/>
        <item x="604"/>
        <item x="287"/>
        <item x="38"/>
        <item x="460"/>
        <item x="307"/>
        <item x="72"/>
        <item x="597"/>
        <item x="487"/>
        <item x="633"/>
        <item x="602"/>
        <item x="467"/>
        <item x="635"/>
        <item x="294"/>
        <item x="601"/>
        <item x="545"/>
        <item x="28"/>
        <item x="160"/>
        <item x="229"/>
        <item x="555"/>
        <item x="53"/>
        <item x="538"/>
        <item x="292"/>
        <item x="629"/>
        <item x="46"/>
        <item x="503"/>
        <item x="683"/>
        <item x="439"/>
        <item x="790"/>
        <item x="217"/>
        <item x="563"/>
        <item x="236"/>
        <item x="695"/>
        <item x="261"/>
        <item x="660"/>
        <item x="840"/>
        <item x="465"/>
        <item x="636"/>
        <item x="159"/>
        <item x="305"/>
        <item x="599"/>
        <item x="314"/>
        <item x="306"/>
        <item x="448"/>
        <item x="66"/>
        <item x="696"/>
        <item x="237"/>
        <item x="632"/>
        <item x="634"/>
        <item x="564"/>
        <item x="497"/>
        <item x="248"/>
        <item x="845"/>
        <item x="680"/>
        <item x="479"/>
        <item x="839"/>
        <item x="834"/>
        <item x="786"/>
        <item x="37"/>
        <item x="230"/>
        <item x="835"/>
        <item x="231"/>
        <item x="630"/>
        <item x="375"/>
        <item x="468"/>
        <item x="810"/>
        <item x="68"/>
        <item x="454"/>
        <item x="453"/>
        <item x="235"/>
        <item x="544"/>
        <item x="29"/>
        <item x="567"/>
        <item x="166"/>
        <item x="809"/>
        <item x="603"/>
        <item x="697"/>
        <item x="462"/>
        <item x="447"/>
        <item x="836"/>
        <item x="158"/>
        <item x="675"/>
        <item x="498"/>
        <item x="50"/>
        <item x="506"/>
        <item x="791"/>
        <item x="366"/>
        <item x="365"/>
        <item x="533"/>
        <item x="70"/>
        <item x="39"/>
        <item x="417"/>
        <item x="826"/>
        <item x="262"/>
        <item x="234"/>
        <item x="464"/>
        <item x="607"/>
        <item x="838"/>
        <item x="754"/>
        <item x="637"/>
        <item x="475"/>
        <item x="30"/>
        <item x="238"/>
        <item x="698"/>
        <item x="823"/>
        <item x="191"/>
        <item x="638"/>
        <item x="264"/>
        <item x="678"/>
        <item x="516"/>
        <item x="40"/>
        <item x="415"/>
        <item x="674"/>
        <item x="500"/>
        <item x="501"/>
        <item x="239"/>
        <item x="752"/>
        <item x="232"/>
        <item x="509"/>
        <item x="542"/>
        <item x="699"/>
        <item x="263"/>
        <item x="504"/>
        <item x="631"/>
        <item x="266"/>
        <item x="265"/>
        <item x="508"/>
        <item x="167"/>
        <item x="416"/>
        <item x="450"/>
        <item x="565"/>
        <item x="157"/>
        <item x="153"/>
        <item x="470"/>
        <item x="455"/>
        <item x="233"/>
        <item x="250"/>
        <item x="411"/>
        <item x="414"/>
        <item x="639"/>
        <item x="837"/>
        <item x="452"/>
        <item x="513"/>
        <item x="507"/>
        <item x="41"/>
        <item x="67"/>
        <item x="240"/>
        <item x="42"/>
        <item x="486"/>
        <item x="485"/>
        <item x="49"/>
        <item x="162"/>
        <item x="43"/>
        <item x="750"/>
        <item x="311"/>
        <item x="123"/>
        <item x="562"/>
        <item x="228"/>
        <item x="700"/>
        <item x="121"/>
        <item x="472"/>
        <item x="449"/>
        <item x="796"/>
        <item x="286"/>
        <item x="288"/>
        <item x="124"/>
        <item x="824"/>
        <item x="463"/>
        <item x="169"/>
        <item x="164"/>
        <item x="469"/>
        <item x="446"/>
        <item x="168"/>
        <item x="751"/>
        <item x="374"/>
        <item x="241"/>
        <item x="161"/>
        <item x="755"/>
        <item x="257"/>
        <item x="488"/>
        <item x="640"/>
        <item x="482"/>
        <item x="502"/>
        <item x="568"/>
        <item x="701"/>
        <item x="369"/>
        <item x="534"/>
        <item x="451"/>
        <item x="654"/>
        <item x="171"/>
        <item x="811"/>
        <item x="410"/>
        <item x="243"/>
        <item x="705"/>
        <item x="802"/>
        <item x="293"/>
        <item x="556"/>
        <item x="310"/>
        <item x="702"/>
        <item x="345"/>
        <item x="473"/>
        <item x="517"/>
        <item x="792"/>
        <item x="461"/>
        <item x="122"/>
        <item x="308"/>
        <item x="379"/>
        <item x="821"/>
        <item x="127"/>
        <item x="535"/>
        <item x="76"/>
        <item x="131"/>
        <item x="313"/>
        <item x="309"/>
        <item x="126"/>
        <item x="814"/>
        <item x="703"/>
        <item x="170"/>
        <item x="245"/>
        <item x="474"/>
        <item x="749"/>
        <item x="566"/>
        <item x="841"/>
        <item x="560"/>
        <item x="673"/>
        <item x="125"/>
        <item x="778"/>
        <item x="794"/>
        <item x="402"/>
        <item x="801"/>
        <item x="120"/>
        <item x="536"/>
        <item x="129"/>
        <item x="413"/>
        <item x="249"/>
        <item x="489"/>
        <item x="584"/>
        <item x="541"/>
        <item x="440"/>
        <item x="793"/>
        <item x="557"/>
        <item x="211"/>
        <item x="803"/>
        <item x="539"/>
        <item x="476"/>
        <item x="128"/>
        <item x="445"/>
        <item x="444"/>
        <item x="409"/>
        <item x="561"/>
        <item x="748"/>
        <item x="537"/>
        <item x="543"/>
        <item x="549"/>
        <item x="559"/>
        <item x="795"/>
        <item x="641"/>
        <item x="244"/>
        <item x="471"/>
        <item x="764"/>
        <item x="797"/>
        <item x="443"/>
        <item x="133"/>
        <item x="491"/>
        <item x="518"/>
        <item x="203"/>
        <item x="753"/>
        <item x="765"/>
        <item x="813"/>
        <item x="768"/>
        <item x="672"/>
        <item x="757"/>
        <item x="368"/>
        <item x="132"/>
        <item x="569"/>
        <item x="766"/>
        <item x="242"/>
        <item x="256"/>
        <item x="130"/>
        <item x="540"/>
        <item x="204"/>
        <item x="804"/>
        <item x="550"/>
        <item x="800"/>
        <item x="745"/>
        <item x="746"/>
        <item x="642"/>
        <item x="558"/>
        <item x="492"/>
        <item x="799"/>
        <item x="323"/>
        <item x="822"/>
        <item x="816"/>
        <item x="408"/>
        <item x="312"/>
        <item x="484"/>
        <item x="441"/>
        <item x="747"/>
        <item x="202"/>
        <item x="215"/>
        <item x="769"/>
        <item x="806"/>
        <item x="798"/>
        <item x="767"/>
        <item x="759"/>
        <item x="251"/>
        <item x="317"/>
        <item x="743"/>
        <item x="519"/>
        <item x="315"/>
        <item x="770"/>
        <item x="442"/>
        <item x="805"/>
        <item x="318"/>
        <item x="812"/>
        <item x="295"/>
        <item x="412"/>
        <item x="206"/>
        <item x="319"/>
        <item x="407"/>
        <item x="346"/>
        <item x="756"/>
        <item x="483"/>
        <item x="246"/>
        <item x="493"/>
        <item x="205"/>
        <item x="762"/>
        <item x="213"/>
        <item x="406"/>
        <item x="212"/>
        <item x="207"/>
        <item x="201"/>
        <item x="736"/>
        <item x="763"/>
        <item x="819"/>
        <item x="361"/>
        <item x="733"/>
        <item x="714"/>
        <item x="216"/>
        <item x="322"/>
        <item x="320"/>
        <item x="734"/>
        <item x="820"/>
        <item x="198"/>
        <item x="247"/>
        <item x="373"/>
        <item x="253"/>
        <item x="807"/>
        <item x="737"/>
        <item x="208"/>
        <item x="527"/>
        <item x="4"/>
        <item x="742"/>
        <item x="200"/>
        <item x="321"/>
        <item x="738"/>
        <item x="195"/>
        <item x="744"/>
        <item x="815"/>
        <item x="817"/>
        <item x="740"/>
        <item x="760"/>
        <item x="194"/>
        <item x="758"/>
        <item x="735"/>
        <item x="643"/>
        <item x="209"/>
        <item x="296"/>
        <item x="570"/>
        <item x="359"/>
        <item x="219"/>
        <item x="214"/>
        <item x="255"/>
        <item x="716"/>
        <item x="739"/>
        <item x="761"/>
        <item x="818"/>
        <item x="0"/>
        <item x="5"/>
        <item x="715"/>
        <item x="585"/>
        <item x="741"/>
        <item x="526"/>
        <item x="348"/>
        <item x="586"/>
        <item x="302"/>
        <item x="583"/>
        <item x="349"/>
        <item x="301"/>
        <item x="645"/>
        <item x="644"/>
        <item x="360"/>
        <item x="297"/>
        <item x="347"/>
        <item x="254"/>
        <item x="197"/>
        <item x="220"/>
        <item x="199"/>
        <item x="808"/>
        <item x="357"/>
        <item x="531"/>
        <item x="581"/>
        <item x="525"/>
        <item x="719"/>
        <item x="529"/>
        <item x="354"/>
        <item x="352"/>
        <item x="350"/>
        <item x="356"/>
        <item x="351"/>
        <item x="587"/>
        <item x="300"/>
        <item x="353"/>
        <item x="528"/>
        <item x="582"/>
        <item x="355"/>
        <item x="10"/>
        <item x="520"/>
        <item x="304"/>
        <item x="709"/>
        <item x="524"/>
        <item x="358"/>
        <item x="299"/>
        <item x="710"/>
        <item x="298"/>
        <item x="303"/>
        <item x="221"/>
        <item x="224"/>
        <item x="223"/>
        <item x="711"/>
        <item x="580"/>
        <item x="572"/>
        <item x="571"/>
        <item x="523"/>
        <item x="718"/>
        <item x="530"/>
        <item x="579"/>
        <item x="717"/>
        <item x="521"/>
        <item x="713"/>
        <item x="576"/>
        <item x="573"/>
        <item x="704"/>
        <item x="706"/>
        <item x="522"/>
        <item x="578"/>
        <item x="708"/>
        <item x="574"/>
        <item x="712"/>
        <item x="575"/>
        <item x="577"/>
        <item x="721"/>
        <item x="707"/>
        <item x="11"/>
        <item x="720"/>
        <item x="19"/>
        <item t="default"/>
      </items>
    </pivotField>
    <pivotField dataField="1" showAll="0">
      <items count="890">
        <item x="80"/>
        <item x="300"/>
        <item x="81"/>
        <item x="301"/>
        <item x="82"/>
        <item x="83"/>
        <item x="200"/>
        <item x="302"/>
        <item x="84"/>
        <item x="99"/>
        <item x="85"/>
        <item x="201"/>
        <item x="96"/>
        <item x="95"/>
        <item x="97"/>
        <item x="86"/>
        <item x="726"/>
        <item x="94"/>
        <item x="87"/>
        <item x="727"/>
        <item x="88"/>
        <item x="303"/>
        <item x="89"/>
        <item x="92"/>
        <item x="93"/>
        <item x="202"/>
        <item x="725"/>
        <item x="90"/>
        <item x="700"/>
        <item x="98"/>
        <item x="620"/>
        <item x="460"/>
        <item x="203"/>
        <item x="580"/>
        <item x="701"/>
        <item x="91"/>
        <item x="205"/>
        <item x="829"/>
        <item x="140"/>
        <item x="461"/>
        <item x="581"/>
        <item x="141"/>
        <item x="204"/>
        <item x="702"/>
        <item x="304"/>
        <item x="206"/>
        <item x="728"/>
        <item x="621"/>
        <item x="462"/>
        <item x="830"/>
        <item x="582"/>
        <item x="306"/>
        <item x="142"/>
        <item x="831"/>
        <item x="307"/>
        <item x="873"/>
        <item x="151"/>
        <item x="149"/>
        <item x="703"/>
        <item x="622"/>
        <item x="152"/>
        <item x="305"/>
        <item x="207"/>
        <item x="720"/>
        <item x="583"/>
        <item x="705"/>
        <item x="143"/>
        <item x="150"/>
        <item x="706"/>
        <item x="832"/>
        <item x="704"/>
        <item x="540"/>
        <item x="360"/>
        <item x="60"/>
        <item x="208"/>
        <item x="153"/>
        <item x="872"/>
        <item x="155"/>
        <item x="158"/>
        <item x="623"/>
        <item x="480"/>
        <item x="463"/>
        <item x="400"/>
        <item x="719"/>
        <item x="156"/>
        <item x="552"/>
        <item x="154"/>
        <item x="541"/>
        <item x="871"/>
        <item x="61"/>
        <item x="707"/>
        <item x="209"/>
        <item x="159"/>
        <item x="144"/>
        <item x="721"/>
        <item x="789"/>
        <item x="402"/>
        <item x="213"/>
        <item x="382"/>
        <item x="145"/>
        <item x="729"/>
        <item x="465"/>
        <item x="471"/>
        <item x="212"/>
        <item x="556"/>
        <item x="62"/>
        <item x="585"/>
        <item x="308"/>
        <item x="542"/>
        <item x="466"/>
        <item x="146"/>
        <item x="160"/>
        <item x="157"/>
        <item x="476"/>
        <item x="420"/>
        <item x="401"/>
        <item x="553"/>
        <item x="472"/>
        <item x="722"/>
        <item x="381"/>
        <item x="870"/>
        <item x="586"/>
        <item x="584"/>
        <item x="210"/>
        <item x="791"/>
        <item x="833"/>
        <item x="481"/>
        <item x="718"/>
        <item x="869"/>
        <item x="361"/>
        <item x="790"/>
        <item x="591"/>
        <item x="211"/>
        <item x="713"/>
        <item x="723"/>
        <item x="309"/>
        <item x="730"/>
        <item x="716"/>
        <item x="546"/>
        <item x="592"/>
        <item x="477"/>
        <item x="473"/>
        <item x="557"/>
        <item x="468"/>
        <item x="717"/>
        <item x="715"/>
        <item x="482"/>
        <item x="731"/>
        <item x="587"/>
        <item x="543"/>
        <item x="554"/>
        <item x="555"/>
        <item x="475"/>
        <item x="474"/>
        <item x="593"/>
        <item x="147"/>
        <item x="712"/>
        <item x="724"/>
        <item x="63"/>
        <item x="478"/>
        <item x="467"/>
        <item x="732"/>
        <item x="470"/>
        <item x="403"/>
        <item x="714"/>
        <item x="421"/>
        <item x="464"/>
        <item x="216"/>
        <item x="588"/>
        <item x="148"/>
        <item x="469"/>
        <item x="479"/>
        <item x="624"/>
        <item x="734"/>
        <item x="792"/>
        <item x="214"/>
        <item x="545"/>
        <item x="589"/>
        <item x="595"/>
        <item x="733"/>
        <item x="849"/>
        <item x="736"/>
        <item x="310"/>
        <item x="708"/>
        <item x="558"/>
        <item x="590"/>
        <item x="350"/>
        <item x="810"/>
        <item x="596"/>
        <item x="625"/>
        <item x="811"/>
        <item x="594"/>
        <item x="809"/>
        <item x="215"/>
        <item x="737"/>
        <item x="217"/>
        <item x="483"/>
        <item x="711"/>
        <item x="405"/>
        <item x="598"/>
        <item x="735"/>
        <item x="597"/>
        <item x="544"/>
        <item x="380"/>
        <item x="738"/>
        <item x="626"/>
        <item x="340"/>
        <item x="406"/>
        <item x="551"/>
        <item x="65"/>
        <item x="785"/>
        <item x="559"/>
        <item x="351"/>
        <item x="547"/>
        <item x="342"/>
        <item x="599"/>
        <item x="341"/>
        <item x="812"/>
        <item x="64"/>
        <item x="66"/>
        <item x="311"/>
        <item x="353"/>
        <item x="71"/>
        <item x="408"/>
        <item x="404"/>
        <item x="352"/>
        <item x="739"/>
        <item x="176"/>
        <item x="411"/>
        <item x="387"/>
        <item x="349"/>
        <item x="219"/>
        <item x="627"/>
        <item x="410"/>
        <item x="409"/>
        <item x="383"/>
        <item x="173"/>
        <item x="218"/>
        <item x="161"/>
        <item x="72"/>
        <item x="386"/>
        <item x="385"/>
        <item x="793"/>
        <item x="484"/>
        <item x="412"/>
        <item x="485"/>
        <item x="549"/>
        <item x="548"/>
        <item x="354"/>
        <item x="177"/>
        <item x="348"/>
        <item x="486"/>
        <item x="794"/>
        <item x="550"/>
        <item x="172"/>
        <item x="422"/>
        <item x="178"/>
        <item x="175"/>
        <item x="710"/>
        <item x="356"/>
        <item x="629"/>
        <item x="347"/>
        <item x="312"/>
        <item x="628"/>
        <item x="709"/>
        <item x="388"/>
        <item x="73"/>
        <item x="384"/>
        <item x="162"/>
        <item x="407"/>
        <item x="179"/>
        <item x="174"/>
        <item x="850"/>
        <item x="392"/>
        <item x="815"/>
        <item x="355"/>
        <item x="491"/>
        <item x="630"/>
        <item x="343"/>
        <item x="640"/>
        <item x="67"/>
        <item x="632"/>
        <item x="795"/>
        <item x="631"/>
        <item x="68"/>
        <item x="813"/>
        <item x="769"/>
        <item x="814"/>
        <item x="784"/>
        <item x="786"/>
        <item x="492"/>
        <item x="488"/>
        <item x="841"/>
        <item x="416"/>
        <item x="415"/>
        <item x="313"/>
        <item x="391"/>
        <item x="633"/>
        <item x="389"/>
        <item x="314"/>
        <item x="440"/>
        <item x="874"/>
        <item x="69"/>
        <item x="357"/>
        <item x="75"/>
        <item x="842"/>
        <item x="70"/>
        <item x="796"/>
        <item x="634"/>
        <item x="783"/>
        <item x="820"/>
        <item x="345"/>
        <item x="636"/>
        <item x="171"/>
        <item x="390"/>
        <item x="489"/>
        <item x="74"/>
        <item x="817"/>
        <item x="413"/>
        <item x="20"/>
        <item x="821"/>
        <item x="843"/>
        <item x="493"/>
        <item x="346"/>
        <item x="837"/>
        <item x="834"/>
        <item x="500"/>
        <item x="816"/>
        <item x="358"/>
        <item x="21"/>
        <item x="635"/>
        <item x="163"/>
        <item x="414"/>
        <item x="165"/>
        <item x="487"/>
        <item x="822"/>
        <item x="418"/>
        <item x="490"/>
        <item x="838"/>
        <item x="637"/>
        <item x="496"/>
        <item x="844"/>
        <item x="76"/>
        <item x="835"/>
        <item x="78"/>
        <item x="498"/>
        <item x="417"/>
        <item x="836"/>
        <item x="22"/>
        <item x="495"/>
        <item x="423"/>
        <item x="315"/>
        <item x="393"/>
        <item x="359"/>
        <item x="641"/>
        <item x="845"/>
        <item x="818"/>
        <item x="443"/>
        <item x="824"/>
        <item x="441"/>
        <item x="797"/>
        <item x="494"/>
        <item x="344"/>
        <item x="642"/>
        <item x="840"/>
        <item x="445"/>
        <item x="823"/>
        <item x="79"/>
        <item x="825"/>
        <item x="819"/>
        <item x="459"/>
        <item x="643"/>
        <item x="497"/>
        <item x="846"/>
        <item x="444"/>
        <item x="77"/>
        <item x="166"/>
        <item x="499"/>
        <item x="839"/>
        <item x="362"/>
        <item x="442"/>
        <item x="456"/>
        <item x="419"/>
        <item x="424"/>
        <item x="316"/>
        <item x="827"/>
        <item x="317"/>
        <item x="800"/>
        <item x="164"/>
        <item x="875"/>
        <item x="660"/>
        <item x="801"/>
        <item x="394"/>
        <item x="23"/>
        <item x="770"/>
        <item x="798"/>
        <item x="865"/>
        <item x="847"/>
        <item x="826"/>
        <item x="638"/>
        <item x="168"/>
        <item x="501"/>
        <item x="802"/>
        <item x="169"/>
        <item x="452"/>
        <item x="167"/>
        <item x="600"/>
        <item x="458"/>
        <item x="639"/>
        <item x="661"/>
        <item x="26"/>
        <item x="803"/>
        <item x="828"/>
        <item x="799"/>
        <item x="848"/>
        <item x="782"/>
        <item x="170"/>
        <item x="318"/>
        <item x="662"/>
        <item x="31"/>
        <item x="646"/>
        <item x="395"/>
        <item x="365"/>
        <item x="363"/>
        <item x="425"/>
        <item x="32"/>
        <item x="804"/>
        <item x="457"/>
        <item x="25"/>
        <item x="453"/>
        <item x="851"/>
        <item x="777"/>
        <item x="768"/>
        <item x="396"/>
        <item x="455"/>
        <item x="644"/>
        <item x="876"/>
        <item x="781"/>
        <item x="180"/>
        <item x="426"/>
        <item x="33"/>
        <item x="24"/>
        <item x="427"/>
        <item x="27"/>
        <item x="787"/>
        <item x="181"/>
        <item x="805"/>
        <item x="446"/>
        <item x="28"/>
        <item x="451"/>
        <item x="765"/>
        <item x="120"/>
        <item x="645"/>
        <item x="121"/>
        <item x="852"/>
        <item x="866"/>
        <item x="449"/>
        <item x="806"/>
        <item x="854"/>
        <item x="182"/>
        <item x="454"/>
        <item x="450"/>
        <item x="35"/>
        <item x="122"/>
        <item x="364"/>
        <item x="771"/>
        <item x="397"/>
        <item x="882"/>
        <item x="807"/>
        <item x="34"/>
        <item x="778"/>
        <item x="448"/>
        <item x="648"/>
        <item x="663"/>
        <item x="808"/>
        <item x="29"/>
        <item x="647"/>
        <item x="774"/>
        <item x="671"/>
        <item x="36"/>
        <item x="767"/>
        <item x="861"/>
        <item x="601"/>
        <item x="30"/>
        <item x="0"/>
        <item x="366"/>
        <item x="447"/>
        <item x="241"/>
        <item x="240"/>
        <item x="864"/>
        <item x="502"/>
        <item x="666"/>
        <item x="428"/>
        <item x="183"/>
        <item x="877"/>
        <item x="672"/>
        <item x="651"/>
        <item x="319"/>
        <item x="242"/>
        <item x="38"/>
        <item x="860"/>
        <item x="123"/>
        <item x="220"/>
        <item x="191"/>
        <item x="665"/>
        <item x="762"/>
        <item x="668"/>
        <item x="779"/>
        <item x="780"/>
        <item x="775"/>
        <item x="192"/>
        <item x="37"/>
        <item x="868"/>
        <item x="885"/>
        <item x="429"/>
        <item x="503"/>
        <item x="649"/>
        <item x="667"/>
        <item x="126"/>
        <item x="186"/>
        <item x="673"/>
        <item x="776"/>
        <item x="669"/>
        <item x="853"/>
        <item x="131"/>
        <item x="879"/>
        <item x="878"/>
        <item x="185"/>
        <item x="880"/>
        <item x="193"/>
        <item x="670"/>
        <item x="505"/>
        <item x="664"/>
        <item x="881"/>
        <item x="884"/>
        <item x="132"/>
        <item x="652"/>
        <item x="128"/>
        <item x="39"/>
        <item x="125"/>
        <item x="16"/>
        <item x="243"/>
        <item x="184"/>
        <item x="764"/>
        <item x="867"/>
        <item x="675"/>
        <item x="855"/>
        <item x="863"/>
        <item x="124"/>
        <item x="133"/>
        <item x="188"/>
        <item x="650"/>
        <item x="674"/>
        <item x="198"/>
        <item x="430"/>
        <item x="676"/>
        <item x="862"/>
        <item x="431"/>
        <item x="127"/>
        <item x="772"/>
        <item x="367"/>
        <item x="763"/>
        <item x="195"/>
        <item x="398"/>
        <item x="196"/>
        <item x="187"/>
        <item x="194"/>
        <item x="368"/>
        <item x="135"/>
        <item x="136"/>
        <item x="653"/>
        <item x="129"/>
        <item x="432"/>
        <item x="511"/>
        <item x="138"/>
        <item x="197"/>
        <item x="512"/>
        <item x="773"/>
        <item x="199"/>
        <item x="888"/>
        <item x="134"/>
        <item x="678"/>
        <item x="189"/>
        <item x="190"/>
        <item x="504"/>
        <item x="619"/>
        <item x="677"/>
        <item x="130"/>
        <item x="513"/>
        <item x="245"/>
        <item x="856"/>
        <item x="506"/>
        <item x="248"/>
        <item x="602"/>
        <item x="761"/>
        <item x="246"/>
        <item x="137"/>
        <item x="766"/>
        <item x="399"/>
        <item x="139"/>
        <item x="433"/>
        <item x="887"/>
        <item x="244"/>
        <item x="247"/>
        <item x="371"/>
        <item x="510"/>
        <item x="859"/>
        <item x="857"/>
        <item x="679"/>
        <item x="514"/>
        <item x="886"/>
        <item x="515"/>
        <item x="12"/>
        <item x="221"/>
        <item x="654"/>
        <item x="516"/>
        <item x="858"/>
        <item x="434"/>
        <item x="508"/>
        <item x="603"/>
        <item x="605"/>
        <item x="372"/>
        <item x="1"/>
        <item x="100"/>
        <item x="249"/>
        <item x="507"/>
        <item x="655"/>
        <item x="17"/>
        <item x="509"/>
        <item x="436"/>
        <item x="251"/>
        <item x="613"/>
        <item x="370"/>
        <item x="439"/>
        <item x="435"/>
        <item x="101"/>
        <item x="517"/>
        <item x="373"/>
        <item x="252"/>
        <item x="236"/>
        <item x="518"/>
        <item x="617"/>
        <item x="437"/>
        <item x="616"/>
        <item x="438"/>
        <item x="232"/>
        <item x="253"/>
        <item x="222"/>
        <item x="250"/>
        <item x="614"/>
        <item x="612"/>
        <item x="519"/>
        <item x="656"/>
        <item x="618"/>
        <item x="375"/>
        <item x="376"/>
        <item x="374"/>
        <item x="15"/>
        <item x="378"/>
        <item x="223"/>
        <item x="102"/>
        <item x="233"/>
        <item x="604"/>
        <item x="379"/>
        <item x="883"/>
        <item x="788"/>
        <item x="606"/>
        <item x="369"/>
        <item x="225"/>
        <item x="254"/>
        <item x="255"/>
        <item x="19"/>
        <item x="615"/>
        <item x="657"/>
        <item x="256"/>
        <item x="658"/>
        <item x="377"/>
        <item x="13"/>
        <item x="231"/>
        <item x="258"/>
        <item x="607"/>
        <item x="239"/>
        <item x="235"/>
        <item x="237"/>
        <item x="14"/>
        <item x="2"/>
        <item x="280"/>
        <item x="659"/>
        <item x="257"/>
        <item x="238"/>
        <item x="611"/>
        <item x="234"/>
        <item x="608"/>
        <item x="259"/>
        <item x="224"/>
        <item x="18"/>
        <item x="226"/>
        <item x="281"/>
        <item x="609"/>
        <item x="284"/>
        <item x="282"/>
        <item x="3"/>
        <item x="5"/>
        <item x="116"/>
        <item x="111"/>
        <item x="283"/>
        <item x="610"/>
        <item x="11"/>
        <item x="103"/>
        <item x="285"/>
        <item x="112"/>
        <item x="292"/>
        <item x="296"/>
        <item x="560"/>
        <item x="227"/>
        <item x="117"/>
        <item x="106"/>
        <item x="113"/>
        <item x="291"/>
        <item x="108"/>
        <item x="6"/>
        <item x="105"/>
        <item x="230"/>
        <item x="561"/>
        <item x="229"/>
        <item x="110"/>
        <item x="228"/>
        <item x="109"/>
        <item x="299"/>
        <item x="293"/>
        <item x="104"/>
        <item x="295"/>
        <item x="114"/>
        <item x="107"/>
        <item x="118"/>
        <item x="115"/>
        <item x="290"/>
        <item x="298"/>
        <item x="294"/>
        <item x="562"/>
        <item x="286"/>
        <item x="297"/>
        <item x="4"/>
        <item x="289"/>
        <item x="564"/>
        <item x="576"/>
        <item x="119"/>
        <item x="565"/>
        <item x="287"/>
        <item x="563"/>
        <item x="288"/>
        <item x="7"/>
        <item x="572"/>
        <item x="579"/>
        <item x="40"/>
        <item x="578"/>
        <item x="577"/>
        <item x="45"/>
        <item x="571"/>
        <item x="10"/>
        <item x="9"/>
        <item x="8"/>
        <item x="575"/>
        <item x="42"/>
        <item x="41"/>
        <item x="740"/>
        <item x="260"/>
        <item x="44"/>
        <item x="521"/>
        <item x="43"/>
        <item x="566"/>
        <item x="573"/>
        <item x="520"/>
        <item x="569"/>
        <item x="320"/>
        <item x="570"/>
        <item x="574"/>
        <item x="522"/>
        <item x="752"/>
        <item x="756"/>
        <item x="51"/>
        <item x="567"/>
        <item x="56"/>
        <item x="741"/>
        <item x="568"/>
        <item x="46"/>
        <item x="742"/>
        <item x="276"/>
        <item x="751"/>
        <item x="744"/>
        <item x="759"/>
        <item x="48"/>
        <item x="52"/>
        <item x="49"/>
        <item x="745"/>
        <item x="321"/>
        <item x="523"/>
        <item x="743"/>
        <item x="336"/>
        <item x="55"/>
        <item x="755"/>
        <item x="53"/>
        <item x="332"/>
        <item x="753"/>
        <item x="758"/>
        <item x="50"/>
        <item x="322"/>
        <item x="54"/>
        <item x="750"/>
        <item x="333"/>
        <item x="279"/>
        <item x="754"/>
        <item x="757"/>
        <item x="47"/>
        <item x="331"/>
        <item x="57"/>
        <item x="59"/>
        <item x="275"/>
        <item x="525"/>
        <item x="325"/>
        <item x="749"/>
        <item x="277"/>
        <item x="335"/>
        <item x="334"/>
        <item x="58"/>
        <item x="526"/>
        <item x="524"/>
        <item x="272"/>
        <item x="323"/>
        <item x="278"/>
        <item x="746"/>
        <item x="748"/>
        <item x="326"/>
        <item x="273"/>
        <item x="339"/>
        <item x="337"/>
        <item x="274"/>
        <item x="747"/>
        <item x="338"/>
        <item x="536"/>
        <item x="537"/>
        <item x="527"/>
        <item x="329"/>
        <item x="330"/>
        <item x="528"/>
        <item x="328"/>
        <item x="261"/>
        <item x="531"/>
        <item x="324"/>
        <item x="685"/>
        <item x="529"/>
        <item x="271"/>
        <item x="532"/>
        <item x="538"/>
        <item x="327"/>
        <item x="530"/>
        <item x="680"/>
        <item x="533"/>
        <item x="686"/>
        <item x="262"/>
        <item x="684"/>
        <item x="535"/>
        <item x="539"/>
        <item x="534"/>
        <item x="681"/>
        <item x="687"/>
        <item x="688"/>
        <item x="683"/>
        <item x="682"/>
        <item x="263"/>
        <item x="696"/>
        <item x="265"/>
        <item x="689"/>
        <item x="266"/>
        <item x="697"/>
        <item x="690"/>
        <item x="691"/>
        <item x="692"/>
        <item x="270"/>
        <item x="698"/>
        <item x="693"/>
        <item x="269"/>
        <item x="699"/>
        <item x="694"/>
        <item x="267"/>
        <item x="268"/>
        <item x="695"/>
        <item x="264"/>
        <item x="760"/>
        <item t="default"/>
      </items>
    </pivotField>
    <pivotField showAll="0"/>
    <pivotField showAll="0"/>
  </pivotFields>
  <rowFields count="1">
    <field x="0"/>
  </rowFields>
  <rowItems count="5">
    <i>
      <x v="45"/>
    </i>
    <i>
      <x v="46"/>
    </i>
    <i>
      <x v="47"/>
    </i>
    <i>
      <x v="48"/>
    </i>
    <i t="grand">
      <x/>
    </i>
  </rowItems>
  <colFields count="1">
    <field x="-2"/>
  </colFields>
  <colItems count="2">
    <i>
      <x/>
    </i>
    <i i="1">
      <x v="1"/>
    </i>
  </colItems>
  <dataFields count="2">
    <dataField name="Sum of urbanization" fld="3" baseField="0" baseItem="0"/>
    <dataField name="Sum of GDP per capita (current US$) [NY.GDP.PCAP.CD]" fld="7" baseField="0" baseItem="4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2E6F34-72A1-48EB-99B7-A6449B637D1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19:F41" firstHeaderRow="1" firstDataRow="2" firstDataCol="1"/>
  <pivotFields count="10">
    <pivotField axis="axisCol" showAll="0">
      <items count="50">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f="1" x="45"/>
        <item f="1" x="46"/>
        <item f="1" x="47"/>
        <item f="1" x="48"/>
        <item t="default"/>
      </items>
    </pivotField>
    <pivotField showAll="0"/>
    <pivotField axis="axisRow" multipleItemSelectionAllowed="1" showAll="0">
      <items count="21">
        <item x="0"/>
        <item x="1"/>
        <item x="2"/>
        <item x="3"/>
        <item x="4"/>
        <item x="5"/>
        <item x="6"/>
        <item x="7"/>
        <item x="8"/>
        <item x="9"/>
        <item x="10"/>
        <item x="11"/>
        <item x="12"/>
        <item x="13"/>
        <item x="14"/>
        <item x="15"/>
        <item x="16"/>
        <item x="17"/>
        <item x="18"/>
        <item x="19"/>
        <item t="default"/>
      </items>
    </pivotField>
    <pivotField showAll="0"/>
    <pivotField showAll="0">
      <items count="488">
        <item x="424"/>
        <item x="423"/>
        <item x="422"/>
        <item x="421"/>
        <item x="427"/>
        <item x="428"/>
        <item x="426"/>
        <item x="425"/>
        <item x="429"/>
        <item x="430"/>
        <item x="195"/>
        <item x="203"/>
        <item x="194"/>
        <item x="198"/>
        <item x="196"/>
        <item x="199"/>
        <item x="202"/>
        <item x="197"/>
        <item x="193"/>
        <item x="192"/>
        <item x="201"/>
        <item x="189"/>
        <item x="188"/>
        <item x="187"/>
        <item x="200"/>
        <item x="452"/>
        <item x="451"/>
        <item x="453"/>
        <item x="454"/>
        <item x="450"/>
        <item x="190"/>
        <item x="361"/>
        <item x="448"/>
        <item x="360"/>
        <item x="449"/>
        <item x="191"/>
        <item x="447"/>
        <item x="359"/>
        <item x="446"/>
        <item x="455"/>
        <item x="358"/>
        <item x="356"/>
        <item x="445"/>
        <item x="355"/>
        <item x="357"/>
        <item x="354"/>
        <item x="352"/>
        <item x="353"/>
        <item x="351"/>
        <item x="350"/>
        <item x="349"/>
        <item x="348"/>
        <item x="347"/>
        <item x="94"/>
        <item x="88"/>
        <item x="346"/>
        <item x="85"/>
        <item x="84"/>
        <item x="345"/>
        <item x="92"/>
        <item x="93"/>
        <item x="87"/>
        <item x="96"/>
        <item x="95"/>
        <item x="86"/>
        <item x="83"/>
        <item x="89"/>
        <item x="82"/>
        <item x="344"/>
        <item x="43"/>
        <item x="41"/>
        <item x="90"/>
        <item x="42"/>
        <item x="44"/>
        <item x="91"/>
        <item x="40"/>
        <item x="46"/>
        <item x="459"/>
        <item x="45"/>
        <item x="37"/>
        <item x="342"/>
        <item x="460"/>
        <item x="38"/>
        <item x="36"/>
        <item x="379"/>
        <item x="378"/>
        <item x="458"/>
        <item x="39"/>
        <item x="381"/>
        <item x="457"/>
        <item x="377"/>
        <item x="456"/>
        <item x="376"/>
        <item x="380"/>
        <item x="341"/>
        <item x="374"/>
        <item x="462"/>
        <item x="461"/>
        <item x="375"/>
        <item x="343"/>
        <item x="35"/>
        <item x="339"/>
        <item x="464"/>
        <item x="373"/>
        <item x="463"/>
        <item x="34"/>
        <item x="338"/>
        <item x="336"/>
        <item x="310"/>
        <item x="337"/>
        <item x="417"/>
        <item x="33"/>
        <item x="371"/>
        <item x="370"/>
        <item x="311"/>
        <item x="340"/>
        <item x="420"/>
        <item x="334"/>
        <item x="335"/>
        <item x="418"/>
        <item x="372"/>
        <item x="415"/>
        <item x="416"/>
        <item x="405"/>
        <item x="399"/>
        <item x="403"/>
        <item x="331"/>
        <item x="419"/>
        <item x="332"/>
        <item x="263"/>
        <item x="333"/>
        <item x="404"/>
        <item x="149"/>
        <item x="410"/>
        <item x="407"/>
        <item x="262"/>
        <item x="401"/>
        <item x="408"/>
        <item x="406"/>
        <item x="302"/>
        <item x="148"/>
        <item x="307"/>
        <item x="309"/>
        <item x="260"/>
        <item x="301"/>
        <item x="400"/>
        <item x="308"/>
        <item x="261"/>
        <item x="414"/>
        <item x="402"/>
        <item x="304"/>
        <item x="409"/>
        <item x="30"/>
        <item x="306"/>
        <item x="258"/>
        <item x="259"/>
        <item x="29"/>
        <item x="305"/>
        <item x="303"/>
        <item x="32"/>
        <item x="31"/>
        <item x="9"/>
        <item x="11"/>
        <item x="24"/>
        <item x="398"/>
        <item x="250"/>
        <item x="10"/>
        <item x="252"/>
        <item x="397"/>
        <item x="249"/>
        <item x="12"/>
        <item x="248"/>
        <item x="25"/>
        <item x="396"/>
        <item x="8"/>
        <item x="412"/>
        <item x="413"/>
        <item x="251"/>
        <item x="28"/>
        <item x="257"/>
        <item x="26"/>
        <item x="147"/>
        <item x="14"/>
        <item x="411"/>
        <item x="7"/>
        <item x="256"/>
        <item x="27"/>
        <item x="13"/>
        <item x="23"/>
        <item x="16"/>
        <item x="5"/>
        <item x="6"/>
        <item x="247"/>
        <item x="242"/>
        <item x="300"/>
        <item x="21"/>
        <item x="22"/>
        <item x="299"/>
        <item x="146"/>
        <item x="4"/>
        <item x="298"/>
        <item x="166"/>
        <item x="244"/>
        <item x="241"/>
        <item x="243"/>
        <item x="165"/>
        <item x="245"/>
        <item x="20"/>
        <item x="145"/>
        <item x="186"/>
        <item x="255"/>
        <item x="3"/>
        <item x="19"/>
        <item x="246"/>
        <item x="469"/>
        <item x="144"/>
        <item x="470"/>
        <item x="15"/>
        <item x="164"/>
        <item x="184"/>
        <item x="18"/>
        <item x="471"/>
        <item x="185"/>
        <item x="239"/>
        <item x="467"/>
        <item x="254"/>
        <item x="240"/>
        <item x="133"/>
        <item x="468"/>
        <item x="169"/>
        <item x="0"/>
        <item x="253"/>
        <item x="183"/>
        <item x="2"/>
        <item x="162"/>
        <item x="476"/>
        <item x="131"/>
        <item x="140"/>
        <item x="213"/>
        <item x="143"/>
        <item x="170"/>
        <item x="167"/>
        <item x="212"/>
        <item x="182"/>
        <item x="215"/>
        <item x="168"/>
        <item x="211"/>
        <item x="214"/>
        <item x="466"/>
        <item x="132"/>
        <item x="276"/>
        <item x="137"/>
        <item x="210"/>
        <item x="204"/>
        <item x="208"/>
        <item x="205"/>
        <item x="206"/>
        <item x="142"/>
        <item x="171"/>
        <item x="207"/>
        <item x="141"/>
        <item x="296"/>
        <item x="139"/>
        <item x="136"/>
        <item x="297"/>
        <item x="209"/>
        <item x="1"/>
        <item x="138"/>
        <item x="477"/>
        <item x="295"/>
        <item x="163"/>
        <item x="172"/>
        <item x="129"/>
        <item x="130"/>
        <item x="173"/>
        <item x="330"/>
        <item x="64"/>
        <item x="65"/>
        <item x="438"/>
        <item x="294"/>
        <item x="128"/>
        <item x="274"/>
        <item x="181"/>
        <item x="465"/>
        <item x="126"/>
        <item x="125"/>
        <item x="62"/>
        <item x="127"/>
        <item x="434"/>
        <item x="63"/>
        <item x="275"/>
        <item x="135"/>
        <item x="435"/>
        <item x="61"/>
        <item x="291"/>
        <item x="178"/>
        <item x="293"/>
        <item x="134"/>
        <item x="60"/>
        <item x="292"/>
        <item x="176"/>
        <item x="180"/>
        <item x="325"/>
        <item x="437"/>
        <item x="273"/>
        <item x="174"/>
        <item x="232"/>
        <item x="290"/>
        <item x="269"/>
        <item x="436"/>
        <item x="124"/>
        <item x="272"/>
        <item x="177"/>
        <item x="270"/>
        <item x="475"/>
        <item x="479"/>
        <item x="102"/>
        <item x="328"/>
        <item x="59"/>
        <item x="329"/>
        <item x="367"/>
        <item x="369"/>
        <item x="288"/>
        <item x="101"/>
        <item x="175"/>
        <item x="484"/>
        <item x="103"/>
        <item x="289"/>
        <item x="474"/>
        <item x="478"/>
        <item x="271"/>
        <item x="100"/>
        <item x="56"/>
        <item x="58"/>
        <item x="57"/>
        <item x="368"/>
        <item x="179"/>
        <item x="55"/>
        <item x="486"/>
        <item x="122"/>
        <item x="383"/>
        <item x="231"/>
        <item x="121"/>
        <item x="387"/>
        <item x="366"/>
        <item x="268"/>
        <item x="287"/>
        <item x="267"/>
        <item x="123"/>
        <item x="99"/>
        <item x="433"/>
        <item x="266"/>
        <item x="326"/>
        <item x="234"/>
        <item x="54"/>
        <item x="236"/>
        <item x="265"/>
        <item x="324"/>
        <item x="388"/>
        <item x="235"/>
        <item x="47"/>
        <item x="53"/>
        <item x="233"/>
        <item x="323"/>
        <item x="120"/>
        <item x="320"/>
        <item x="485"/>
        <item x="395"/>
        <item x="50"/>
        <item x="81"/>
        <item x="80"/>
        <item x="264"/>
        <item x="52"/>
        <item x="79"/>
        <item x="51"/>
        <item x="322"/>
        <item x="119"/>
        <item x="118"/>
        <item x="318"/>
        <item x="117"/>
        <item x="386"/>
        <item x="319"/>
        <item x="312"/>
        <item x="432"/>
        <item x="317"/>
        <item x="327"/>
        <item x="321"/>
        <item x="49"/>
        <item x="313"/>
        <item x="227"/>
        <item x="483"/>
        <item x="48"/>
        <item x="97"/>
        <item x="78"/>
        <item x="226"/>
        <item x="314"/>
        <item x="385"/>
        <item x="365"/>
        <item x="228"/>
        <item x="98"/>
        <item x="315"/>
        <item x="431"/>
        <item x="285"/>
        <item x="316"/>
        <item x="284"/>
        <item x="382"/>
        <item x="384"/>
        <item x="283"/>
        <item x="229"/>
        <item x="286"/>
        <item x="363"/>
        <item x="389"/>
        <item x="282"/>
        <item x="281"/>
        <item x="230"/>
        <item x="394"/>
        <item x="364"/>
        <item x="77"/>
        <item x="279"/>
        <item x="280"/>
        <item x="278"/>
        <item x="277"/>
        <item x="393"/>
        <item x="481"/>
        <item x="390"/>
        <item x="224"/>
        <item x="473"/>
        <item x="76"/>
        <item x="392"/>
        <item x="482"/>
        <item x="472"/>
        <item x="223"/>
        <item x="237"/>
        <item x="238"/>
        <item x="222"/>
        <item x="391"/>
        <item x="104"/>
        <item x="225"/>
        <item x="73"/>
        <item x="106"/>
        <item x="105"/>
        <item x="75"/>
        <item x="74"/>
        <item x="116"/>
        <item x="221"/>
        <item x="115"/>
        <item x="72"/>
        <item x="71"/>
        <item x="220"/>
        <item x="114"/>
        <item x="439"/>
        <item x="111"/>
        <item x="70"/>
        <item x="110"/>
        <item x="441"/>
        <item x="440"/>
        <item x="107"/>
        <item x="362"/>
        <item x="109"/>
        <item x="108"/>
        <item x="216"/>
        <item x="219"/>
        <item x="480"/>
        <item x="442"/>
        <item x="218"/>
        <item x="69"/>
        <item x="217"/>
        <item x="113"/>
        <item x="443"/>
        <item x="68"/>
        <item x="112"/>
        <item x="67"/>
        <item x="444"/>
        <item x="157"/>
        <item x="158"/>
        <item x="66"/>
        <item x="156"/>
        <item x="161"/>
        <item x="160"/>
        <item x="159"/>
        <item x="155"/>
        <item x="154"/>
        <item x="153"/>
        <item x="152"/>
        <item x="151"/>
        <item x="150"/>
        <item x="17"/>
        <item t="default"/>
      </items>
    </pivotField>
    <pivotField showAll="0">
      <items count="850">
        <item x="689"/>
        <item x="687"/>
        <item x="690"/>
        <item x="688"/>
        <item x="692"/>
        <item x="691"/>
        <item x="685"/>
        <item x="693"/>
        <item x="694"/>
        <item x="686"/>
        <item x="831"/>
        <item x="698"/>
        <item x="697"/>
        <item x="700"/>
        <item x="734"/>
        <item x="696"/>
        <item x="699"/>
        <item x="835"/>
        <item x="833"/>
        <item x="695"/>
        <item x="834"/>
        <item x="730"/>
        <item x="732"/>
        <item x="733"/>
        <item x="836"/>
        <item x="731"/>
        <item x="830"/>
        <item x="701"/>
        <item x="729"/>
        <item x="832"/>
        <item x="703"/>
        <item x="840"/>
        <item x="837"/>
        <item x="838"/>
        <item x="839"/>
        <item x="702"/>
        <item x="728"/>
        <item x="265"/>
        <item x="723"/>
        <item x="264"/>
        <item x="842"/>
        <item x="263"/>
        <item x="727"/>
        <item x="750"/>
        <item x="191"/>
        <item x="841"/>
        <item x="262"/>
        <item x="749"/>
        <item x="726"/>
        <item x="192"/>
        <item x="256"/>
        <item x="748"/>
        <item x="843"/>
        <item x="753"/>
        <item x="261"/>
        <item x="751"/>
        <item x="248"/>
        <item x="260"/>
        <item x="173"/>
        <item x="254"/>
        <item x="197"/>
        <item x="257"/>
        <item x="177"/>
        <item x="844"/>
        <item x="206"/>
        <item x="725"/>
        <item x="196"/>
        <item x="207"/>
        <item x="151"/>
        <item x="250"/>
        <item x="746"/>
        <item x="198"/>
        <item x="150"/>
        <item x="147"/>
        <item x="266"/>
        <item x="205"/>
        <item x="259"/>
        <item x="255"/>
        <item x="204"/>
        <item x="845"/>
        <item x="747"/>
        <item x="174"/>
        <item x="199"/>
        <item x="743"/>
        <item x="752"/>
        <item x="209"/>
        <item x="152"/>
        <item x="253"/>
        <item x="249"/>
        <item x="258"/>
        <item x="744"/>
        <item x="176"/>
        <item x="251"/>
        <item x="226"/>
        <item x="724"/>
        <item x="252"/>
        <item x="745"/>
        <item x="145"/>
        <item x="739"/>
        <item x="208"/>
        <item x="175"/>
        <item x="846"/>
        <item x="848"/>
        <item x="223"/>
        <item x="146"/>
        <item x="224"/>
        <item x="172"/>
        <item x="178"/>
        <item x="148"/>
        <item x="144"/>
        <item x="180"/>
        <item x="847"/>
        <item x="736"/>
        <item x="149"/>
        <item x="201"/>
        <item x="179"/>
        <item x="202"/>
        <item x="218"/>
        <item x="219"/>
        <item x="741"/>
        <item x="78"/>
        <item x="203"/>
        <item x="399"/>
        <item x="135"/>
        <item x="742"/>
        <item x="738"/>
        <item x="211"/>
        <item x="571"/>
        <item x="225"/>
        <item x="390"/>
        <item x="397"/>
        <item x="195"/>
        <item x="215"/>
        <item x="221"/>
        <item x="398"/>
        <item x="740"/>
        <item x="396"/>
        <item x="189"/>
        <item x="136"/>
        <item x="193"/>
        <item x="137"/>
        <item x="228"/>
        <item x="200"/>
        <item x="188"/>
        <item x="139"/>
        <item x="217"/>
        <item x="194"/>
        <item x="216"/>
        <item x="393"/>
        <item x="395"/>
        <item x="81"/>
        <item x="1"/>
        <item x="392"/>
        <item x="227"/>
        <item x="166"/>
        <item x="389"/>
        <item x="80"/>
        <item x="0"/>
        <item x="394"/>
        <item x="164"/>
        <item x="214"/>
        <item x="220"/>
        <item x="181"/>
        <item x="391"/>
        <item x="222"/>
        <item x="737"/>
        <item x="154"/>
        <item x="134"/>
        <item x="190"/>
        <item x="187"/>
        <item x="735"/>
        <item x="385"/>
        <item x="141"/>
        <item x="386"/>
        <item x="138"/>
        <item x="77"/>
        <item x="186"/>
        <item x="79"/>
        <item x="381"/>
        <item x="365"/>
        <item x="165"/>
        <item x="213"/>
        <item x="170"/>
        <item x="143"/>
        <item x="212"/>
        <item x="82"/>
        <item x="366"/>
        <item x="140"/>
        <item x="163"/>
        <item x="2"/>
        <item x="589"/>
        <item x="157"/>
        <item x="171"/>
        <item x="364"/>
        <item x="668"/>
        <item x="295"/>
        <item x="384"/>
        <item x="169"/>
        <item x="382"/>
        <item x="388"/>
        <item x="167"/>
        <item x="168"/>
        <item x="387"/>
        <item x="367"/>
        <item x="182"/>
        <item x="83"/>
        <item x="156"/>
        <item x="287"/>
        <item x="298"/>
        <item x="7"/>
        <item x="185"/>
        <item x="667"/>
        <item x="4"/>
        <item x="184"/>
        <item x="183"/>
        <item x="666"/>
        <item x="669"/>
        <item x="159"/>
        <item x="155"/>
        <item x="296"/>
        <item x="493"/>
        <item x="3"/>
        <item x="158"/>
        <item x="142"/>
        <item x="161"/>
        <item x="372"/>
        <item x="494"/>
        <item x="93"/>
        <item x="6"/>
        <item x="368"/>
        <item x="5"/>
        <item x="297"/>
        <item x="684"/>
        <item x="380"/>
        <item x="294"/>
        <item x="13"/>
        <item x="9"/>
        <item x="160"/>
        <item x="363"/>
        <item x="299"/>
        <item x="229"/>
        <item x="288"/>
        <item x="587"/>
        <item x="371"/>
        <item x="84"/>
        <item x="370"/>
        <item x="780"/>
        <item x="362"/>
        <item x="91"/>
        <item x="210"/>
        <item x="162"/>
        <item x="369"/>
        <item x="94"/>
        <item x="591"/>
        <item x="293"/>
        <item x="92"/>
        <item x="286"/>
        <item x="8"/>
        <item x="300"/>
        <item x="289"/>
        <item x="379"/>
        <item x="683"/>
        <item x="383"/>
        <item x="670"/>
        <item x="776"/>
        <item x="302"/>
        <item x="625"/>
        <item x="777"/>
        <item x="234"/>
        <item x="12"/>
        <item x="624"/>
        <item x="124"/>
        <item x="320"/>
        <item x="230"/>
        <item x="85"/>
        <item x="679"/>
        <item x="678"/>
        <item x="304"/>
        <item x="573"/>
        <item x="95"/>
        <item x="626"/>
        <item x="588"/>
        <item x="583"/>
        <item x="303"/>
        <item x="782"/>
        <item x="586"/>
        <item x="126"/>
        <item x="132"/>
        <item x="291"/>
        <item x="123"/>
        <item x="233"/>
        <item x="609"/>
        <item x="677"/>
        <item x="231"/>
        <item x="235"/>
        <item x="775"/>
        <item x="584"/>
        <item x="680"/>
        <item x="681"/>
        <item x="610"/>
        <item x="116"/>
        <item x="487"/>
        <item x="301"/>
        <item x="623"/>
        <item x="682"/>
        <item x="86"/>
        <item x="373"/>
        <item x="290"/>
        <item x="133"/>
        <item x="125"/>
        <item x="574"/>
        <item x="492"/>
        <item x="622"/>
        <item x="627"/>
        <item x="319"/>
        <item x="341"/>
        <item x="236"/>
        <item x="374"/>
        <item x="582"/>
        <item x="779"/>
        <item x="321"/>
        <item x="232"/>
        <item x="585"/>
        <item x="378"/>
        <item x="778"/>
        <item x="90"/>
        <item x="621"/>
        <item x="375"/>
        <item x="490"/>
        <item x="773"/>
        <item x="784"/>
        <item x="11"/>
        <item x="10"/>
        <item x="16"/>
        <item x="781"/>
        <item x="615"/>
        <item x="89"/>
        <item x="292"/>
        <item x="128"/>
        <item x="130"/>
        <item x="783"/>
        <item x="482"/>
        <item x="774"/>
        <item x="117"/>
        <item x="581"/>
        <item x="620"/>
        <item x="118"/>
        <item x="455"/>
        <item x="785"/>
        <item x="786"/>
        <item x="15"/>
        <item x="619"/>
        <item x="486"/>
        <item x="153"/>
        <item x="131"/>
        <item x="491"/>
        <item x="676"/>
        <item x="489"/>
        <item x="322"/>
        <item x="119"/>
        <item x="612"/>
        <item x="575"/>
        <item x="456"/>
        <item x="129"/>
        <item x="377"/>
        <item x="454"/>
        <item x="122"/>
        <item x="449"/>
        <item x="127"/>
        <item x="618"/>
        <item x="376"/>
        <item x="671"/>
        <item x="483"/>
        <item x="14"/>
        <item x="617"/>
        <item x="568"/>
        <item x="528"/>
        <item x="531"/>
        <item x="572"/>
        <item x="453"/>
        <item x="488"/>
        <item x="452"/>
        <item x="529"/>
        <item x="563"/>
        <item x="237"/>
        <item x="614"/>
        <item x="530"/>
        <item x="527"/>
        <item x="120"/>
        <item x="672"/>
        <item x="569"/>
        <item x="576"/>
        <item x="340"/>
        <item x="436"/>
        <item x="88"/>
        <item x="238"/>
        <item x="121"/>
        <item x="616"/>
        <item x="526"/>
        <item x="788"/>
        <item x="562"/>
        <item x="577"/>
        <item x="812"/>
        <item x="515"/>
        <item x="613"/>
        <item x="451"/>
        <item x="450"/>
        <item x="87"/>
        <item x="316"/>
        <item x="673"/>
        <item x="565"/>
        <item x="532"/>
        <item x="567"/>
        <item x="579"/>
        <item x="570"/>
        <item x="564"/>
        <item x="115"/>
        <item x="675"/>
        <item x="285"/>
        <item x="317"/>
        <item x="339"/>
        <item x="448"/>
        <item x="422"/>
        <item x="342"/>
        <item x="318"/>
        <item x="481"/>
        <item x="674"/>
        <item x="787"/>
        <item x="323"/>
        <item x="578"/>
        <item x="315"/>
        <item x="593"/>
        <item x="770"/>
        <item x="827"/>
        <item x="592"/>
        <item x="552"/>
        <item x="566"/>
        <item x="580"/>
        <item x="611"/>
        <item x="590"/>
        <item x="480"/>
        <item x="338"/>
        <item x="473"/>
        <item x="485"/>
        <item x="423"/>
        <item x="17"/>
        <item x="435"/>
        <item x="769"/>
        <item x="421"/>
        <item x="789"/>
        <item x="447"/>
        <item x="813"/>
        <item x="484"/>
        <item x="424"/>
        <item x="790"/>
        <item x="21"/>
        <item x="768"/>
        <item x="771"/>
        <item x="469"/>
        <item x="426"/>
        <item x="517"/>
        <item x="474"/>
        <item x="475"/>
        <item x="467"/>
        <item x="420"/>
        <item x="468"/>
        <item x="425"/>
        <item x="811"/>
        <item x="516"/>
        <item x="472"/>
        <item x="31"/>
        <item x="30"/>
        <item x="20"/>
        <item x="239"/>
        <item x="470"/>
        <item x="437"/>
        <item x="325"/>
        <item x="314"/>
        <item x="826"/>
        <item x="767"/>
        <item x="560"/>
        <item x="434"/>
        <item x="18"/>
        <item x="444"/>
        <item x="284"/>
        <item x="471"/>
        <item x="419"/>
        <item x="32"/>
        <item x="561"/>
        <item x="336"/>
        <item x="335"/>
        <item x="446"/>
        <item x="270"/>
        <item x="828"/>
        <item x="559"/>
        <item x="814"/>
        <item x="558"/>
        <item x="772"/>
        <item x="791"/>
        <item x="525"/>
        <item x="309"/>
        <item x="458"/>
        <item x="555"/>
        <item x="433"/>
        <item x="240"/>
        <item x="24"/>
        <item x="554"/>
        <item x="445"/>
        <item x="443"/>
        <item x="758"/>
        <item x="816"/>
        <item x="427"/>
        <item x="823"/>
        <item x="267"/>
        <item x="821"/>
        <item x="313"/>
        <item x="594"/>
        <item x="282"/>
        <item x="829"/>
        <item x="457"/>
        <item x="825"/>
        <item x="557"/>
        <item x="817"/>
        <item x="33"/>
        <item x="466"/>
        <item x="324"/>
        <item x="416"/>
        <item x="824"/>
        <item x="518"/>
        <item x="337"/>
        <item x="815"/>
        <item x="23"/>
        <item x="281"/>
        <item x="334"/>
        <item x="754"/>
        <item x="822"/>
        <item x="820"/>
        <item x="479"/>
        <item x="514"/>
        <item x="328"/>
        <item x="283"/>
        <item x="755"/>
        <item x="809"/>
        <item x="810"/>
        <item x="327"/>
        <item x="326"/>
        <item x="463"/>
        <item x="36"/>
        <item x="766"/>
        <item x="74"/>
        <item x="808"/>
        <item x="71"/>
        <item x="330"/>
        <item x="75"/>
        <item x="310"/>
        <item x="521"/>
        <item x="759"/>
        <item x="76"/>
        <item x="818"/>
        <item x="478"/>
        <item x="522"/>
        <item x="556"/>
        <item x="760"/>
        <item x="430"/>
        <item x="96"/>
        <item x="22"/>
        <item x="417"/>
        <item x="431"/>
        <item x="459"/>
        <item x="757"/>
        <item x="312"/>
        <item x="59"/>
        <item x="520"/>
        <item x="761"/>
        <item x="37"/>
        <item x="70"/>
        <item x="35"/>
        <item x="429"/>
        <item x="819"/>
        <item x="519"/>
        <item x="271"/>
        <item x="524"/>
        <item x="311"/>
        <item x="268"/>
        <item x="305"/>
        <item x="765"/>
        <item x="465"/>
        <item x="69"/>
        <item x="461"/>
        <item x="73"/>
        <item x="241"/>
        <item x="523"/>
        <item x="29"/>
        <item x="807"/>
        <item x="329"/>
        <item x="553"/>
        <item x="762"/>
        <item x="462"/>
        <item x="274"/>
        <item x="756"/>
        <item x="242"/>
        <item x="72"/>
        <item x="464"/>
        <item x="631"/>
        <item x="27"/>
        <item x="26"/>
        <item x="28"/>
        <item x="25"/>
        <item x="273"/>
        <item x="60"/>
        <item x="34"/>
        <item x="460"/>
        <item x="438"/>
        <item x="432"/>
        <item x="308"/>
        <item x="245"/>
        <item x="418"/>
        <item x="343"/>
        <item x="333"/>
        <item x="477"/>
        <item x="428"/>
        <item x="442"/>
        <item x="272"/>
        <item x="630"/>
        <item x="411"/>
        <item x="97"/>
        <item x="269"/>
        <item x="764"/>
        <item x="412"/>
        <item x="763"/>
        <item x="331"/>
        <item x="410"/>
        <item x="38"/>
        <item x="632"/>
        <item x="68"/>
        <item x="415"/>
        <item x="595"/>
        <item x="58"/>
        <item x="99"/>
        <item x="409"/>
        <item x="633"/>
        <item x="628"/>
        <item x="645"/>
        <item x="803"/>
        <item x="403"/>
        <item x="634"/>
        <item x="408"/>
        <item x="61"/>
        <item x="275"/>
        <item x="307"/>
        <item x="244"/>
        <item x="355"/>
        <item x="646"/>
        <item x="644"/>
        <item x="439"/>
        <item x="401"/>
        <item x="98"/>
        <item x="441"/>
        <item x="806"/>
        <item x="413"/>
        <item x="404"/>
        <item x="801"/>
        <item x="400"/>
        <item x="804"/>
        <item x="246"/>
        <item x="657"/>
        <item x="793"/>
        <item x="414"/>
        <item x="279"/>
        <item x="800"/>
        <item x="638"/>
        <item x="805"/>
        <item x="280"/>
        <item x="629"/>
        <item x="278"/>
        <item x="332"/>
        <item x="802"/>
        <item x="796"/>
        <item x="243"/>
        <item x="794"/>
        <item x="440"/>
        <item x="795"/>
        <item x="635"/>
        <item x="106"/>
        <item x="407"/>
        <item x="596"/>
        <item x="402"/>
        <item x="62"/>
        <item x="639"/>
        <item x="277"/>
        <item x="360"/>
        <item x="640"/>
        <item x="64"/>
        <item x="65"/>
        <item x="798"/>
        <item x="67"/>
        <item x="108"/>
        <item x="641"/>
        <item x="797"/>
        <item x="100"/>
        <item x="356"/>
        <item x="358"/>
        <item x="722"/>
        <item x="344"/>
        <item x="597"/>
        <item x="361"/>
        <item x="405"/>
        <item x="799"/>
        <item x="643"/>
        <item x="647"/>
        <item x="107"/>
        <item x="247"/>
        <item x="476"/>
        <item x="642"/>
        <item x="276"/>
        <item x="102"/>
        <item x="357"/>
        <item x="63"/>
        <item x="66"/>
        <item x="406"/>
        <item x="655"/>
        <item x="359"/>
        <item x="598"/>
        <item x="546"/>
        <item x="105"/>
        <item x="792"/>
        <item x="346"/>
        <item x="347"/>
        <item x="656"/>
        <item x="636"/>
        <item x="345"/>
        <item x="354"/>
        <item x="659"/>
        <item x="721"/>
        <item x="654"/>
        <item x="109"/>
        <item x="637"/>
        <item x="306"/>
        <item x="101"/>
        <item x="651"/>
        <item x="353"/>
        <item x="718"/>
        <item x="110"/>
        <item x="599"/>
        <item x="111"/>
        <item x="550"/>
        <item x="653"/>
        <item x="551"/>
        <item x="605"/>
        <item x="545"/>
        <item x="652"/>
        <item x="547"/>
        <item x="606"/>
        <item x="548"/>
        <item x="103"/>
        <item x="664"/>
        <item x="719"/>
        <item x="549"/>
        <item x="660"/>
        <item x="602"/>
        <item x="650"/>
        <item x="661"/>
        <item x="104"/>
        <item x="720"/>
        <item x="663"/>
        <item x="662"/>
        <item x="604"/>
        <item x="348"/>
        <item x="544"/>
        <item x="536"/>
        <item x="349"/>
        <item x="607"/>
        <item x="352"/>
        <item x="543"/>
        <item x="350"/>
        <item x="603"/>
        <item x="540"/>
        <item x="351"/>
        <item x="716"/>
        <item x="658"/>
        <item x="717"/>
        <item x="534"/>
        <item x="601"/>
        <item x="541"/>
        <item x="112"/>
        <item x="608"/>
        <item x="542"/>
        <item x="535"/>
        <item x="600"/>
        <item x="649"/>
        <item x="715"/>
        <item x="539"/>
        <item x="533"/>
        <item x="714"/>
        <item x="538"/>
        <item x="114"/>
        <item x="113"/>
        <item x="665"/>
        <item x="537"/>
        <item x="713"/>
        <item x="495"/>
        <item x="712"/>
        <item x="496"/>
        <item x="710"/>
        <item x="711"/>
        <item x="709"/>
        <item x="648"/>
        <item x="497"/>
        <item x="498"/>
        <item x="54"/>
        <item x="55"/>
        <item x="50"/>
        <item x="46"/>
        <item x="45"/>
        <item x="52"/>
        <item x="707"/>
        <item x="56"/>
        <item x="44"/>
        <item x="41"/>
        <item x="57"/>
        <item x="53"/>
        <item x="42"/>
        <item x="48"/>
        <item x="43"/>
        <item x="708"/>
        <item x="704"/>
        <item x="47"/>
        <item x="705"/>
        <item x="40"/>
        <item x="51"/>
        <item x="499"/>
        <item x="706"/>
        <item x="500"/>
        <item x="39"/>
        <item x="49"/>
        <item x="502"/>
        <item x="501"/>
        <item x="504"/>
        <item x="503"/>
        <item x="510"/>
        <item x="509"/>
        <item x="508"/>
        <item x="507"/>
        <item x="506"/>
        <item x="512"/>
        <item x="513"/>
        <item x="511"/>
        <item x="505"/>
        <item x="19"/>
        <item t="default"/>
      </items>
    </pivotField>
    <pivotField showAll="0"/>
    <pivotField dataField="1" showAll="0">
      <items count="890">
        <item x="80"/>
        <item x="300"/>
        <item x="81"/>
        <item x="301"/>
        <item x="82"/>
        <item x="83"/>
        <item x="200"/>
        <item x="302"/>
        <item x="84"/>
        <item x="99"/>
        <item x="85"/>
        <item x="201"/>
        <item x="96"/>
        <item x="95"/>
        <item x="97"/>
        <item x="86"/>
        <item x="726"/>
        <item x="94"/>
        <item x="87"/>
        <item x="727"/>
        <item x="88"/>
        <item x="303"/>
        <item x="89"/>
        <item x="92"/>
        <item x="93"/>
        <item x="202"/>
        <item x="725"/>
        <item x="90"/>
        <item x="700"/>
        <item x="98"/>
        <item x="620"/>
        <item x="460"/>
        <item x="203"/>
        <item x="580"/>
        <item x="701"/>
        <item x="91"/>
        <item x="205"/>
        <item x="829"/>
        <item x="140"/>
        <item x="461"/>
        <item x="581"/>
        <item x="141"/>
        <item x="204"/>
        <item x="702"/>
        <item x="304"/>
        <item x="206"/>
        <item x="728"/>
        <item x="621"/>
        <item x="462"/>
        <item x="830"/>
        <item x="582"/>
        <item x="306"/>
        <item x="142"/>
        <item x="831"/>
        <item x="307"/>
        <item x="873"/>
        <item x="151"/>
        <item x="149"/>
        <item x="703"/>
        <item x="622"/>
        <item x="152"/>
        <item x="305"/>
        <item x="207"/>
        <item x="720"/>
        <item x="583"/>
        <item x="705"/>
        <item x="143"/>
        <item x="150"/>
        <item x="706"/>
        <item x="832"/>
        <item x="704"/>
        <item x="540"/>
        <item x="360"/>
        <item x="60"/>
        <item x="208"/>
        <item x="153"/>
        <item x="872"/>
        <item x="155"/>
        <item x="158"/>
        <item x="623"/>
        <item x="480"/>
        <item x="463"/>
        <item x="400"/>
        <item x="719"/>
        <item x="156"/>
        <item x="552"/>
        <item x="154"/>
        <item x="541"/>
        <item x="871"/>
        <item x="61"/>
        <item x="707"/>
        <item x="209"/>
        <item x="159"/>
        <item x="144"/>
        <item x="721"/>
        <item x="789"/>
        <item x="402"/>
        <item x="213"/>
        <item x="382"/>
        <item x="145"/>
        <item x="729"/>
        <item x="465"/>
        <item x="471"/>
        <item x="212"/>
        <item x="556"/>
        <item x="62"/>
        <item x="585"/>
        <item x="308"/>
        <item x="542"/>
        <item x="466"/>
        <item x="146"/>
        <item x="160"/>
        <item x="157"/>
        <item x="476"/>
        <item x="420"/>
        <item x="401"/>
        <item x="553"/>
        <item x="472"/>
        <item x="722"/>
        <item x="381"/>
        <item x="870"/>
        <item x="586"/>
        <item x="584"/>
        <item x="210"/>
        <item x="791"/>
        <item x="833"/>
        <item x="481"/>
        <item x="718"/>
        <item x="869"/>
        <item x="361"/>
        <item x="790"/>
        <item x="591"/>
        <item x="211"/>
        <item x="713"/>
        <item x="723"/>
        <item x="309"/>
        <item x="730"/>
        <item x="716"/>
        <item x="546"/>
        <item x="592"/>
        <item x="477"/>
        <item x="473"/>
        <item x="557"/>
        <item x="468"/>
        <item x="717"/>
        <item x="715"/>
        <item x="482"/>
        <item x="731"/>
        <item x="587"/>
        <item x="543"/>
        <item x="554"/>
        <item x="555"/>
        <item x="475"/>
        <item x="474"/>
        <item x="593"/>
        <item x="147"/>
        <item x="712"/>
        <item x="724"/>
        <item x="63"/>
        <item x="478"/>
        <item x="467"/>
        <item x="732"/>
        <item x="470"/>
        <item x="403"/>
        <item x="714"/>
        <item x="421"/>
        <item x="464"/>
        <item x="216"/>
        <item x="588"/>
        <item x="148"/>
        <item x="469"/>
        <item x="479"/>
        <item x="624"/>
        <item x="734"/>
        <item x="792"/>
        <item x="214"/>
        <item x="545"/>
        <item x="589"/>
        <item x="595"/>
        <item x="733"/>
        <item x="849"/>
        <item x="736"/>
        <item x="310"/>
        <item x="708"/>
        <item x="558"/>
        <item x="590"/>
        <item x="350"/>
        <item x="810"/>
        <item x="596"/>
        <item x="625"/>
        <item x="811"/>
        <item x="594"/>
        <item x="809"/>
        <item x="215"/>
        <item x="737"/>
        <item x="217"/>
        <item x="483"/>
        <item x="711"/>
        <item x="405"/>
        <item x="598"/>
        <item x="735"/>
        <item x="597"/>
        <item x="544"/>
        <item x="380"/>
        <item x="738"/>
        <item x="626"/>
        <item x="340"/>
        <item x="406"/>
        <item x="551"/>
        <item x="65"/>
        <item x="785"/>
        <item x="559"/>
        <item x="351"/>
        <item x="547"/>
        <item x="342"/>
        <item x="599"/>
        <item x="341"/>
        <item x="812"/>
        <item x="64"/>
        <item x="66"/>
        <item x="311"/>
        <item x="353"/>
        <item x="71"/>
        <item x="408"/>
        <item x="404"/>
        <item x="352"/>
        <item x="739"/>
        <item x="176"/>
        <item x="411"/>
        <item x="387"/>
        <item x="349"/>
        <item x="219"/>
        <item x="627"/>
        <item x="410"/>
        <item x="409"/>
        <item x="383"/>
        <item x="173"/>
        <item x="218"/>
        <item x="161"/>
        <item x="72"/>
        <item x="386"/>
        <item x="385"/>
        <item x="793"/>
        <item x="484"/>
        <item x="412"/>
        <item x="485"/>
        <item x="549"/>
        <item x="548"/>
        <item x="354"/>
        <item x="177"/>
        <item x="348"/>
        <item x="486"/>
        <item x="794"/>
        <item x="550"/>
        <item x="172"/>
        <item x="422"/>
        <item x="178"/>
        <item x="175"/>
        <item x="710"/>
        <item x="356"/>
        <item x="629"/>
        <item x="347"/>
        <item x="312"/>
        <item x="628"/>
        <item x="709"/>
        <item x="388"/>
        <item x="73"/>
        <item x="384"/>
        <item x="162"/>
        <item x="407"/>
        <item x="179"/>
        <item x="174"/>
        <item x="850"/>
        <item x="392"/>
        <item x="815"/>
        <item x="355"/>
        <item x="491"/>
        <item x="630"/>
        <item x="343"/>
        <item x="640"/>
        <item x="67"/>
        <item x="632"/>
        <item x="795"/>
        <item x="631"/>
        <item x="68"/>
        <item x="813"/>
        <item x="769"/>
        <item x="814"/>
        <item x="784"/>
        <item x="786"/>
        <item x="492"/>
        <item x="488"/>
        <item x="841"/>
        <item x="416"/>
        <item x="415"/>
        <item x="313"/>
        <item x="391"/>
        <item x="633"/>
        <item x="389"/>
        <item x="314"/>
        <item x="440"/>
        <item x="874"/>
        <item x="69"/>
        <item x="357"/>
        <item x="75"/>
        <item x="842"/>
        <item x="70"/>
        <item x="796"/>
        <item x="634"/>
        <item x="783"/>
        <item x="820"/>
        <item x="345"/>
        <item x="636"/>
        <item x="171"/>
        <item x="390"/>
        <item x="489"/>
        <item x="74"/>
        <item x="817"/>
        <item x="413"/>
        <item x="20"/>
        <item x="821"/>
        <item x="843"/>
        <item x="493"/>
        <item x="346"/>
        <item x="837"/>
        <item x="834"/>
        <item x="500"/>
        <item x="816"/>
        <item x="358"/>
        <item x="21"/>
        <item x="635"/>
        <item x="163"/>
        <item x="414"/>
        <item x="165"/>
        <item x="487"/>
        <item x="822"/>
        <item x="418"/>
        <item x="490"/>
        <item x="838"/>
        <item x="637"/>
        <item x="496"/>
        <item x="844"/>
        <item x="76"/>
        <item x="835"/>
        <item x="78"/>
        <item x="498"/>
        <item x="417"/>
        <item x="836"/>
        <item x="22"/>
        <item x="495"/>
        <item x="423"/>
        <item x="315"/>
        <item x="393"/>
        <item x="359"/>
        <item x="641"/>
        <item x="845"/>
        <item x="818"/>
        <item x="443"/>
        <item x="824"/>
        <item x="441"/>
        <item x="797"/>
        <item x="494"/>
        <item x="344"/>
        <item x="642"/>
        <item x="840"/>
        <item x="445"/>
        <item x="823"/>
        <item x="79"/>
        <item x="825"/>
        <item x="819"/>
        <item x="459"/>
        <item x="643"/>
        <item x="497"/>
        <item x="846"/>
        <item x="444"/>
        <item x="77"/>
        <item x="166"/>
        <item x="499"/>
        <item x="839"/>
        <item x="362"/>
        <item x="442"/>
        <item x="456"/>
        <item x="419"/>
        <item x="424"/>
        <item x="316"/>
        <item x="827"/>
        <item x="317"/>
        <item x="800"/>
        <item x="164"/>
        <item x="875"/>
        <item x="660"/>
        <item x="801"/>
        <item x="394"/>
        <item x="23"/>
        <item x="770"/>
        <item x="798"/>
        <item x="865"/>
        <item x="847"/>
        <item x="826"/>
        <item x="638"/>
        <item x="168"/>
        <item x="501"/>
        <item x="802"/>
        <item x="169"/>
        <item x="452"/>
        <item x="167"/>
        <item x="600"/>
        <item x="458"/>
        <item x="639"/>
        <item x="661"/>
        <item x="26"/>
        <item x="803"/>
        <item x="828"/>
        <item x="799"/>
        <item x="848"/>
        <item x="782"/>
        <item x="170"/>
        <item x="318"/>
        <item x="662"/>
        <item x="31"/>
        <item x="646"/>
        <item x="395"/>
        <item x="365"/>
        <item x="363"/>
        <item x="425"/>
        <item x="32"/>
        <item x="804"/>
        <item x="457"/>
        <item x="25"/>
        <item x="453"/>
        <item x="851"/>
        <item x="777"/>
        <item x="768"/>
        <item x="396"/>
        <item x="455"/>
        <item x="644"/>
        <item x="876"/>
        <item x="781"/>
        <item x="180"/>
        <item x="426"/>
        <item x="33"/>
        <item x="24"/>
        <item x="427"/>
        <item x="27"/>
        <item x="787"/>
        <item x="181"/>
        <item x="805"/>
        <item x="446"/>
        <item x="28"/>
        <item x="451"/>
        <item x="765"/>
        <item x="120"/>
        <item x="645"/>
        <item x="121"/>
        <item x="852"/>
        <item x="866"/>
        <item x="449"/>
        <item x="806"/>
        <item x="854"/>
        <item x="182"/>
        <item x="454"/>
        <item x="450"/>
        <item x="35"/>
        <item x="122"/>
        <item x="364"/>
        <item x="771"/>
        <item x="397"/>
        <item x="882"/>
        <item x="807"/>
        <item x="34"/>
        <item x="778"/>
        <item x="448"/>
        <item x="648"/>
        <item x="663"/>
        <item x="808"/>
        <item x="29"/>
        <item x="647"/>
        <item x="774"/>
        <item x="671"/>
        <item x="36"/>
        <item x="767"/>
        <item x="861"/>
        <item x="601"/>
        <item x="30"/>
        <item x="0"/>
        <item x="366"/>
        <item x="447"/>
        <item x="241"/>
        <item x="240"/>
        <item x="864"/>
        <item x="502"/>
        <item x="666"/>
        <item x="428"/>
        <item x="183"/>
        <item x="877"/>
        <item x="672"/>
        <item x="651"/>
        <item x="319"/>
        <item x="242"/>
        <item x="38"/>
        <item x="860"/>
        <item x="123"/>
        <item x="220"/>
        <item x="191"/>
        <item x="665"/>
        <item x="762"/>
        <item x="668"/>
        <item x="779"/>
        <item x="780"/>
        <item x="775"/>
        <item x="192"/>
        <item x="37"/>
        <item x="868"/>
        <item x="885"/>
        <item x="429"/>
        <item x="503"/>
        <item x="649"/>
        <item x="667"/>
        <item x="126"/>
        <item x="186"/>
        <item x="673"/>
        <item x="776"/>
        <item x="669"/>
        <item x="853"/>
        <item x="131"/>
        <item x="879"/>
        <item x="878"/>
        <item x="185"/>
        <item x="880"/>
        <item x="193"/>
        <item x="670"/>
        <item x="505"/>
        <item x="664"/>
        <item x="881"/>
        <item x="884"/>
        <item x="132"/>
        <item x="652"/>
        <item x="128"/>
        <item x="39"/>
        <item x="125"/>
        <item x="16"/>
        <item x="243"/>
        <item x="184"/>
        <item x="764"/>
        <item x="867"/>
        <item x="675"/>
        <item x="855"/>
        <item x="863"/>
        <item x="124"/>
        <item x="133"/>
        <item x="188"/>
        <item x="650"/>
        <item x="674"/>
        <item x="198"/>
        <item x="430"/>
        <item x="676"/>
        <item x="862"/>
        <item x="431"/>
        <item x="127"/>
        <item x="772"/>
        <item x="367"/>
        <item x="763"/>
        <item x="195"/>
        <item x="398"/>
        <item x="196"/>
        <item x="187"/>
        <item x="194"/>
        <item x="368"/>
        <item x="135"/>
        <item x="136"/>
        <item x="653"/>
        <item x="129"/>
        <item x="432"/>
        <item x="511"/>
        <item x="138"/>
        <item x="197"/>
        <item x="512"/>
        <item x="773"/>
        <item x="199"/>
        <item x="888"/>
        <item x="134"/>
        <item x="678"/>
        <item x="189"/>
        <item x="190"/>
        <item x="504"/>
        <item x="619"/>
        <item x="677"/>
        <item x="130"/>
        <item x="513"/>
        <item x="245"/>
        <item x="856"/>
        <item x="506"/>
        <item x="248"/>
        <item x="602"/>
        <item x="761"/>
        <item x="246"/>
        <item x="137"/>
        <item x="766"/>
        <item x="399"/>
        <item x="139"/>
        <item x="433"/>
        <item x="887"/>
        <item x="244"/>
        <item x="247"/>
        <item x="371"/>
        <item x="510"/>
        <item x="859"/>
        <item x="857"/>
        <item x="679"/>
        <item x="514"/>
        <item x="886"/>
        <item x="515"/>
        <item x="12"/>
        <item x="221"/>
        <item x="654"/>
        <item x="516"/>
        <item x="858"/>
        <item x="434"/>
        <item x="508"/>
        <item x="603"/>
        <item x="605"/>
        <item x="372"/>
        <item x="1"/>
        <item x="100"/>
        <item x="249"/>
        <item x="507"/>
        <item x="655"/>
        <item x="17"/>
        <item x="509"/>
        <item x="436"/>
        <item x="251"/>
        <item x="613"/>
        <item x="370"/>
        <item x="439"/>
        <item x="435"/>
        <item x="101"/>
        <item x="517"/>
        <item x="373"/>
        <item x="252"/>
        <item x="236"/>
        <item x="518"/>
        <item x="617"/>
        <item x="437"/>
        <item x="616"/>
        <item x="438"/>
        <item x="232"/>
        <item x="253"/>
        <item x="222"/>
        <item x="250"/>
        <item x="614"/>
        <item x="612"/>
        <item x="519"/>
        <item x="656"/>
        <item x="618"/>
        <item x="375"/>
        <item x="376"/>
        <item x="374"/>
        <item x="15"/>
        <item x="378"/>
        <item x="223"/>
        <item x="102"/>
        <item x="233"/>
        <item x="604"/>
        <item x="379"/>
        <item x="883"/>
        <item x="788"/>
        <item x="606"/>
        <item x="369"/>
        <item x="225"/>
        <item x="254"/>
        <item x="255"/>
        <item x="19"/>
        <item x="615"/>
        <item x="657"/>
        <item x="256"/>
        <item x="658"/>
        <item x="377"/>
        <item x="13"/>
        <item x="231"/>
        <item x="258"/>
        <item x="607"/>
        <item x="239"/>
        <item x="235"/>
        <item x="237"/>
        <item x="14"/>
        <item x="2"/>
        <item x="280"/>
        <item x="659"/>
        <item x="257"/>
        <item x="238"/>
        <item x="611"/>
        <item x="234"/>
        <item x="608"/>
        <item x="259"/>
        <item x="224"/>
        <item x="18"/>
        <item x="226"/>
        <item x="281"/>
        <item x="609"/>
        <item x="284"/>
        <item x="282"/>
        <item x="3"/>
        <item x="5"/>
        <item x="116"/>
        <item x="111"/>
        <item x="283"/>
        <item x="610"/>
        <item x="11"/>
        <item x="103"/>
        <item x="285"/>
        <item x="112"/>
        <item x="292"/>
        <item x="296"/>
        <item x="560"/>
        <item x="227"/>
        <item x="117"/>
        <item x="106"/>
        <item x="113"/>
        <item x="291"/>
        <item x="108"/>
        <item x="6"/>
        <item x="105"/>
        <item x="230"/>
        <item x="561"/>
        <item x="229"/>
        <item x="110"/>
        <item x="228"/>
        <item x="109"/>
        <item x="299"/>
        <item x="293"/>
        <item x="104"/>
        <item x="295"/>
        <item x="114"/>
        <item x="107"/>
        <item x="118"/>
        <item x="115"/>
        <item x="290"/>
        <item x="298"/>
        <item x="294"/>
        <item x="562"/>
        <item x="286"/>
        <item x="297"/>
        <item x="4"/>
        <item x="289"/>
        <item x="564"/>
        <item x="576"/>
        <item x="119"/>
        <item x="565"/>
        <item x="287"/>
        <item x="563"/>
        <item x="288"/>
        <item x="7"/>
        <item x="572"/>
        <item x="579"/>
        <item x="40"/>
        <item x="578"/>
        <item x="577"/>
        <item x="45"/>
        <item x="571"/>
        <item x="10"/>
        <item x="9"/>
        <item x="8"/>
        <item x="575"/>
        <item x="42"/>
        <item x="41"/>
        <item x="740"/>
        <item x="260"/>
        <item x="44"/>
        <item x="521"/>
        <item x="43"/>
        <item x="566"/>
        <item x="573"/>
        <item x="520"/>
        <item x="569"/>
        <item x="320"/>
        <item x="570"/>
        <item x="574"/>
        <item x="522"/>
        <item x="752"/>
        <item x="756"/>
        <item x="51"/>
        <item x="567"/>
        <item x="56"/>
        <item x="741"/>
        <item x="568"/>
        <item x="46"/>
        <item x="742"/>
        <item x="276"/>
        <item x="751"/>
        <item x="744"/>
        <item x="759"/>
        <item x="48"/>
        <item x="52"/>
        <item x="49"/>
        <item x="745"/>
        <item x="321"/>
        <item x="523"/>
        <item x="743"/>
        <item x="336"/>
        <item x="55"/>
        <item x="755"/>
        <item x="53"/>
        <item x="332"/>
        <item x="753"/>
        <item x="758"/>
        <item x="50"/>
        <item x="322"/>
        <item x="54"/>
        <item x="750"/>
        <item x="333"/>
        <item x="279"/>
        <item x="754"/>
        <item x="757"/>
        <item x="47"/>
        <item x="331"/>
        <item x="57"/>
        <item x="59"/>
        <item x="275"/>
        <item x="525"/>
        <item x="325"/>
        <item x="749"/>
        <item x="277"/>
        <item x="335"/>
        <item x="334"/>
        <item x="58"/>
        <item x="526"/>
        <item x="524"/>
        <item x="272"/>
        <item x="323"/>
        <item x="278"/>
        <item x="746"/>
        <item x="748"/>
        <item x="326"/>
        <item x="273"/>
        <item x="339"/>
        <item x="337"/>
        <item x="274"/>
        <item x="747"/>
        <item x="338"/>
        <item x="536"/>
        <item x="537"/>
        <item x="527"/>
        <item x="329"/>
        <item x="330"/>
        <item x="528"/>
        <item x="328"/>
        <item x="261"/>
        <item x="531"/>
        <item x="324"/>
        <item x="685"/>
        <item x="529"/>
        <item x="271"/>
        <item x="532"/>
        <item x="538"/>
        <item x="327"/>
        <item x="530"/>
        <item x="680"/>
        <item x="533"/>
        <item x="686"/>
        <item x="262"/>
        <item x="684"/>
        <item x="535"/>
        <item x="539"/>
        <item x="534"/>
        <item x="681"/>
        <item x="687"/>
        <item x="688"/>
        <item x="683"/>
        <item x="682"/>
        <item x="263"/>
        <item x="696"/>
        <item x="265"/>
        <item x="689"/>
        <item x="266"/>
        <item x="697"/>
        <item x="690"/>
        <item x="691"/>
        <item x="692"/>
        <item x="270"/>
        <item x="698"/>
        <item x="693"/>
        <item x="269"/>
        <item x="699"/>
        <item x="694"/>
        <item x="267"/>
        <item x="268"/>
        <item x="695"/>
        <item x="264"/>
        <item x="760"/>
        <item t="default"/>
      </items>
    </pivotField>
    <pivotField showAll="0"/>
    <pivotField showAl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Fields count="1">
    <field x="0"/>
  </colFields>
  <colItems count="5">
    <i>
      <x v="45"/>
    </i>
    <i>
      <x v="46"/>
    </i>
    <i>
      <x v="47"/>
    </i>
    <i>
      <x v="48"/>
    </i>
    <i t="grand">
      <x/>
    </i>
  </colItems>
  <dataFields count="1">
    <dataField name="Sum of GDP per capita (current US$) [NY.GDP.PCAP.CD]" fld="7" baseField="0" baseItem="45"/>
  </dataFields>
  <chartFormats count="4">
    <chartFormat chart="37" format="8" series="1">
      <pivotArea type="data" outline="0" fieldPosition="0">
        <references count="2">
          <reference field="4294967294" count="1" selected="0">
            <x v="0"/>
          </reference>
          <reference field="0" count="1" selected="0">
            <x v="45"/>
          </reference>
        </references>
      </pivotArea>
    </chartFormat>
    <chartFormat chart="37" format="9" series="1">
      <pivotArea type="data" outline="0" fieldPosition="0">
        <references count="2">
          <reference field="4294967294" count="1" selected="0">
            <x v="0"/>
          </reference>
          <reference field="0" count="1" selected="0">
            <x v="46"/>
          </reference>
        </references>
      </pivotArea>
    </chartFormat>
    <chartFormat chart="37" format="10" series="1">
      <pivotArea type="data" outline="0" fieldPosition="0">
        <references count="2">
          <reference field="4294967294" count="1" selected="0">
            <x v="0"/>
          </reference>
          <reference field="0" count="1" selected="0">
            <x v="47"/>
          </reference>
        </references>
      </pivotArea>
    </chartFormat>
    <chartFormat chart="37" format="11" series="1">
      <pivotArea type="data" outline="0" fieldPosition="0">
        <references count="2">
          <reference field="4294967294" count="1" selected="0">
            <x v="0"/>
          </reference>
          <reference field="0" count="1" selected="0">
            <x v="4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F0787C-B000-4977-B80F-7DAAF68617E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0">
    <pivotField axis="axisRow" showAll="0">
      <items count="50">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f="1" x="45"/>
        <item f="1" x="46"/>
        <item f="1" x="47"/>
        <item f="1" x="48"/>
        <item t="default"/>
      </items>
    </pivotField>
    <pivotField showAll="0"/>
    <pivotField showAll="0">
      <items count="21">
        <item h="1" x="0"/>
        <item h="1" x="1"/>
        <item x="2"/>
        <item h="1" x="3"/>
        <item h="1" x="4"/>
        <item h="1" x="5"/>
        <item h="1" x="6"/>
        <item h="1" x="7"/>
        <item h="1" x="8"/>
        <item h="1" x="9"/>
        <item h="1" x="10"/>
        <item h="1" x="11"/>
        <item h="1" x="12"/>
        <item h="1" x="13"/>
        <item h="1" x="14"/>
        <item h="1" x="15"/>
        <item h="1" x="16"/>
        <item h="1" x="17"/>
        <item h="1" x="18"/>
        <item h="1" x="19"/>
        <item t="default"/>
      </items>
    </pivotField>
    <pivotField dataField="1" showAll="0"/>
    <pivotField showAll="0"/>
    <pivotField showAll="0"/>
    <pivotField showAll="0"/>
    <pivotField showAll="0"/>
    <pivotField showAll="0"/>
    <pivotField showAll="0"/>
  </pivotFields>
  <rowFields count="1">
    <field x="0"/>
  </rowFields>
  <rowItems count="5">
    <i>
      <x v="45"/>
    </i>
    <i>
      <x v="46"/>
    </i>
    <i>
      <x v="47"/>
    </i>
    <i>
      <x v="48"/>
    </i>
    <i t="grand">
      <x/>
    </i>
  </rowItems>
  <colItems count="1">
    <i/>
  </colItems>
  <dataFields count="1">
    <dataField name="Sum of urbanization"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D2FC4D-3CF4-479F-9A31-20C4D127E40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01:B106" firstHeaderRow="1" firstDataRow="1" firstDataCol="1"/>
  <pivotFields count="10">
    <pivotField axis="axisRow" showAll="0">
      <items count="50">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f="1" x="45"/>
        <item f="1" x="46"/>
        <item f="1" x="47"/>
        <item f="1" x="48"/>
        <item t="default"/>
      </items>
    </pivotField>
    <pivotField showAll="0"/>
    <pivotField showAll="0">
      <items count="21">
        <item h="1" x="0"/>
        <item h="1" x="1"/>
        <item x="2"/>
        <item h="1" x="3"/>
        <item h="1" x="4"/>
        <item h="1" x="5"/>
        <item h="1" x="6"/>
        <item h="1" x="7"/>
        <item h="1" x="8"/>
        <item h="1" x="9"/>
        <item h="1" x="10"/>
        <item h="1" x="11"/>
        <item h="1" x="12"/>
        <item h="1" x="13"/>
        <item h="1" x="14"/>
        <item h="1" x="15"/>
        <item h="1" x="16"/>
        <item h="1" x="17"/>
        <item h="1" x="18"/>
        <item h="1" x="19"/>
        <item t="default"/>
      </items>
    </pivotField>
    <pivotField showAll="0"/>
    <pivotField showAll="0"/>
    <pivotField showAll="0"/>
    <pivotField dataField="1" showAll="0">
      <items count="847">
        <item x="13"/>
        <item x="9"/>
        <item x="18"/>
        <item x="14"/>
        <item x="17"/>
        <item x="15"/>
        <item x="6"/>
        <item x="7"/>
        <item x="226"/>
        <item x="16"/>
        <item x="8"/>
        <item x="225"/>
        <item x="1"/>
        <item x="3"/>
        <item x="490"/>
        <item x="252"/>
        <item x="723"/>
        <item x="163"/>
        <item x="156"/>
        <item x="227"/>
        <item x="56"/>
        <item x="155"/>
        <item x="196"/>
        <item x="789"/>
        <item x="588"/>
        <item x="785"/>
        <item x="12"/>
        <item x="547"/>
        <item x="548"/>
        <item x="788"/>
        <item x="154"/>
        <item x="74"/>
        <item x="75"/>
        <item x="371"/>
        <item x="218"/>
        <item x="827"/>
        <item x="787"/>
        <item x="280"/>
        <item x="783"/>
        <item x="268"/>
        <item x="20"/>
        <item x="2"/>
        <item x="25"/>
        <item x="435"/>
        <item x="22"/>
        <item x="21"/>
        <item x="726"/>
        <item x="436"/>
        <item x="684"/>
        <item x="480"/>
        <item x="729"/>
        <item x="79"/>
        <item x="77"/>
        <item x="89"/>
        <item x="725"/>
        <item x="370"/>
        <item x="90"/>
        <item x="82"/>
        <item x="80"/>
        <item x="173"/>
        <item x="78"/>
        <item x="85"/>
        <item x="172"/>
        <item x="174"/>
        <item x="83"/>
        <item x="91"/>
        <item x="724"/>
        <item x="92"/>
        <item x="727"/>
        <item x="150"/>
        <item x="143"/>
        <item x="380"/>
        <item x="71"/>
        <item x="145"/>
        <item x="84"/>
        <item x="144"/>
        <item x="608"/>
        <item x="184"/>
        <item x="81"/>
        <item x="190"/>
        <item x="188"/>
        <item x="185"/>
        <item x="189"/>
        <item x="181"/>
        <item x="187"/>
        <item x="176"/>
        <item x="182"/>
        <item x="183"/>
        <item x="151"/>
        <item x="186"/>
        <item x="388"/>
        <item x="384"/>
        <item x="147"/>
        <item x="146"/>
        <item x="175"/>
        <item x="589"/>
        <item x="590"/>
        <item x="178"/>
        <item x="381"/>
        <item x="828"/>
        <item x="93"/>
        <item x="424"/>
        <item x="94"/>
        <item x="135"/>
        <item x="180"/>
        <item x="422"/>
        <item x="617"/>
        <item x="95"/>
        <item x="285"/>
        <item x="177"/>
        <item x="494"/>
        <item x="392"/>
        <item x="58"/>
        <item x="134"/>
        <item x="613"/>
        <item x="609"/>
        <item x="393"/>
        <item x="730"/>
        <item x="382"/>
        <item x="148"/>
        <item x="397"/>
        <item x="391"/>
        <item x="383"/>
        <item x="385"/>
        <item x="389"/>
        <item x="394"/>
        <item x="396"/>
        <item x="119"/>
        <item x="400"/>
        <item x="61"/>
        <item x="398"/>
        <item x="616"/>
        <item x="334"/>
        <item x="179"/>
        <item x="620"/>
        <item x="622"/>
        <item x="685"/>
        <item x="152"/>
        <item x="623"/>
        <item x="420"/>
        <item x="551"/>
        <item x="387"/>
        <item x="149"/>
        <item x="277"/>
        <item x="386"/>
        <item x="275"/>
        <item x="618"/>
        <item x="279"/>
        <item x="419"/>
        <item x="619"/>
        <item x="434"/>
        <item x="390"/>
        <item x="591"/>
        <item x="281"/>
        <item x="278"/>
        <item x="55"/>
        <item x="615"/>
        <item x="62"/>
        <item x="621"/>
        <item x="136"/>
        <item x="433"/>
        <item x="611"/>
        <item x="331"/>
        <item x="141"/>
        <item x="330"/>
        <item x="270"/>
        <item x="646"/>
        <item x="610"/>
        <item x="283"/>
        <item x="64"/>
        <item x="329"/>
        <item x="830"/>
        <item x="553"/>
        <item x="432"/>
        <item x="332"/>
        <item x="316"/>
        <item x="495"/>
        <item x="431"/>
        <item x="139"/>
        <item x="376"/>
        <item x="399"/>
        <item x="776"/>
        <item x="624"/>
        <item x="24"/>
        <item x="88"/>
        <item x="552"/>
        <item x="427"/>
        <item x="614"/>
        <item x="222"/>
        <item x="401"/>
        <item x="775"/>
        <item x="832"/>
        <item x="59"/>
        <item x="437"/>
        <item x="669"/>
        <item x="372"/>
        <item x="26"/>
        <item x="325"/>
        <item x="260"/>
        <item x="781"/>
        <item x="324"/>
        <item x="418"/>
        <item x="426"/>
        <item x="63"/>
        <item x="137"/>
        <item x="655"/>
        <item x="667"/>
        <item x="625"/>
        <item x="117"/>
        <item x="728"/>
        <item x="665"/>
        <item x="425"/>
        <item x="140"/>
        <item x="774"/>
        <item x="337"/>
        <item x="272"/>
        <item x="48"/>
        <item x="731"/>
        <item x="112"/>
        <item x="96"/>
        <item x="115"/>
        <item x="333"/>
        <item x="658"/>
        <item x="831"/>
        <item x="267"/>
        <item x="336"/>
        <item x="142"/>
        <item x="328"/>
        <item x="339"/>
        <item x="395"/>
        <item x="335"/>
        <item x="421"/>
        <item x="327"/>
        <item x="612"/>
        <item x="430"/>
        <item x="771"/>
        <item x="662"/>
        <item x="97"/>
        <item x="647"/>
        <item x="87"/>
        <item x="276"/>
        <item x="338"/>
        <item x="326"/>
        <item x="592"/>
        <item x="60"/>
        <item x="456"/>
        <item x="438"/>
        <item x="688"/>
        <item x="210"/>
        <item x="784"/>
        <item x="105"/>
        <item x="666"/>
        <item x="367"/>
        <item x="423"/>
        <item x="773"/>
        <item x="113"/>
        <item x="54"/>
        <item x="428"/>
        <item x="668"/>
        <item x="403"/>
        <item x="686"/>
        <item x="772"/>
        <item x="107"/>
        <item x="362"/>
        <item x="274"/>
        <item x="554"/>
        <item x="691"/>
        <item x="103"/>
        <item x="593"/>
        <item x="829"/>
        <item x="110"/>
        <item x="363"/>
        <item x="271"/>
        <item x="657"/>
        <item x="496"/>
        <item x="692"/>
        <item x="689"/>
        <item x="656"/>
        <item x="290"/>
        <item x="670"/>
        <item x="663"/>
        <item x="109"/>
        <item x="690"/>
        <item x="596"/>
        <item x="284"/>
        <item x="429"/>
        <item x="102"/>
        <item x="404"/>
        <item x="86"/>
        <item x="138"/>
        <item x="594"/>
        <item x="269"/>
        <item x="732"/>
        <item x="779"/>
        <item x="114"/>
        <item x="514"/>
        <item x="833"/>
        <item x="111"/>
        <item x="364"/>
        <item x="777"/>
        <item x="101"/>
        <item x="108"/>
        <item x="626"/>
        <item x="282"/>
        <item x="104"/>
        <item x="481"/>
        <item x="98"/>
        <item x="32"/>
        <item x="273"/>
        <item x="627"/>
        <item x="677"/>
        <item x="23"/>
        <item x="343"/>
        <item x="478"/>
        <item x="648"/>
        <item x="687"/>
        <item x="51"/>
        <item x="653"/>
        <item x="65"/>
        <item x="466"/>
        <item x="344"/>
        <item x="47"/>
        <item x="458"/>
        <item x="31"/>
        <item x="843"/>
        <item x="605"/>
        <item x="477"/>
        <item x="652"/>
        <item x="457"/>
        <item x="722"/>
        <item x="27"/>
        <item x="600"/>
        <item x="73"/>
        <item x="258"/>
        <item x="628"/>
        <item x="651"/>
        <item x="681"/>
        <item x="36"/>
        <item x="649"/>
        <item x="377"/>
        <item x="405"/>
        <item x="650"/>
        <item x="192"/>
        <item x="106"/>
        <item x="780"/>
        <item x="340"/>
        <item x="118"/>
        <item x="664"/>
        <item x="99"/>
        <item x="34"/>
        <item x="659"/>
        <item x="378"/>
        <item x="33"/>
        <item x="459"/>
        <item x="44"/>
        <item x="100"/>
        <item x="606"/>
        <item x="682"/>
        <item x="595"/>
        <item x="505"/>
        <item x="57"/>
        <item x="35"/>
        <item x="45"/>
        <item x="291"/>
        <item x="289"/>
        <item x="532"/>
        <item x="510"/>
        <item x="342"/>
        <item x="69"/>
        <item x="259"/>
        <item x="598"/>
        <item x="546"/>
        <item x="671"/>
        <item x="116"/>
        <item x="165"/>
        <item x="825"/>
        <item x="842"/>
        <item x="844"/>
        <item x="679"/>
        <item x="515"/>
        <item x="341"/>
        <item x="512"/>
        <item x="676"/>
        <item x="511"/>
        <item x="193"/>
        <item x="499"/>
        <item x="661"/>
        <item x="782"/>
        <item x="693"/>
        <item x="52"/>
        <item x="694"/>
        <item x="604"/>
        <item x="287"/>
        <item x="38"/>
        <item x="460"/>
        <item x="307"/>
        <item x="72"/>
        <item x="597"/>
        <item x="487"/>
        <item x="633"/>
        <item x="602"/>
        <item x="467"/>
        <item x="635"/>
        <item x="294"/>
        <item x="601"/>
        <item x="545"/>
        <item x="28"/>
        <item x="160"/>
        <item x="229"/>
        <item x="555"/>
        <item x="53"/>
        <item x="538"/>
        <item x="292"/>
        <item x="629"/>
        <item x="46"/>
        <item x="503"/>
        <item x="683"/>
        <item x="439"/>
        <item x="790"/>
        <item x="217"/>
        <item x="563"/>
        <item x="236"/>
        <item x="695"/>
        <item x="261"/>
        <item x="660"/>
        <item x="840"/>
        <item x="465"/>
        <item x="636"/>
        <item x="159"/>
        <item x="305"/>
        <item x="599"/>
        <item x="314"/>
        <item x="306"/>
        <item x="448"/>
        <item x="66"/>
        <item x="696"/>
        <item x="237"/>
        <item x="632"/>
        <item x="634"/>
        <item x="564"/>
        <item x="497"/>
        <item x="248"/>
        <item x="845"/>
        <item x="680"/>
        <item x="479"/>
        <item x="839"/>
        <item x="834"/>
        <item x="786"/>
        <item x="37"/>
        <item x="230"/>
        <item x="835"/>
        <item x="231"/>
        <item x="630"/>
        <item x="375"/>
        <item x="468"/>
        <item x="810"/>
        <item x="68"/>
        <item x="454"/>
        <item x="453"/>
        <item x="235"/>
        <item x="544"/>
        <item x="29"/>
        <item x="567"/>
        <item x="166"/>
        <item x="809"/>
        <item x="603"/>
        <item x="697"/>
        <item x="462"/>
        <item x="447"/>
        <item x="836"/>
        <item x="158"/>
        <item x="675"/>
        <item x="498"/>
        <item x="50"/>
        <item x="506"/>
        <item x="791"/>
        <item x="366"/>
        <item x="365"/>
        <item x="533"/>
        <item x="70"/>
        <item x="39"/>
        <item x="417"/>
        <item x="826"/>
        <item x="262"/>
        <item x="234"/>
        <item x="464"/>
        <item x="607"/>
        <item x="838"/>
        <item x="754"/>
        <item x="637"/>
        <item x="475"/>
        <item x="30"/>
        <item x="238"/>
        <item x="698"/>
        <item x="823"/>
        <item x="191"/>
        <item x="638"/>
        <item x="264"/>
        <item x="678"/>
        <item x="516"/>
        <item x="40"/>
        <item x="415"/>
        <item x="674"/>
        <item x="500"/>
        <item x="501"/>
        <item x="239"/>
        <item x="752"/>
        <item x="232"/>
        <item x="509"/>
        <item x="542"/>
        <item x="699"/>
        <item x="263"/>
        <item x="504"/>
        <item x="631"/>
        <item x="266"/>
        <item x="265"/>
        <item x="508"/>
        <item x="167"/>
        <item x="416"/>
        <item x="450"/>
        <item x="565"/>
        <item x="157"/>
        <item x="153"/>
        <item x="470"/>
        <item x="455"/>
        <item x="233"/>
        <item x="250"/>
        <item x="411"/>
        <item x="414"/>
        <item x="639"/>
        <item x="837"/>
        <item x="452"/>
        <item x="513"/>
        <item x="507"/>
        <item x="41"/>
        <item x="67"/>
        <item x="240"/>
        <item x="42"/>
        <item x="486"/>
        <item x="485"/>
        <item x="49"/>
        <item x="162"/>
        <item x="43"/>
        <item x="750"/>
        <item x="311"/>
        <item x="123"/>
        <item x="562"/>
        <item x="228"/>
        <item x="700"/>
        <item x="121"/>
        <item x="472"/>
        <item x="449"/>
        <item x="796"/>
        <item x="286"/>
        <item x="288"/>
        <item x="124"/>
        <item x="824"/>
        <item x="463"/>
        <item x="169"/>
        <item x="164"/>
        <item x="469"/>
        <item x="446"/>
        <item x="168"/>
        <item x="751"/>
        <item x="374"/>
        <item x="241"/>
        <item x="161"/>
        <item x="755"/>
        <item x="257"/>
        <item x="488"/>
        <item x="640"/>
        <item x="482"/>
        <item x="502"/>
        <item x="568"/>
        <item x="701"/>
        <item x="369"/>
        <item x="534"/>
        <item x="451"/>
        <item x="654"/>
        <item x="171"/>
        <item x="811"/>
        <item x="410"/>
        <item x="243"/>
        <item x="705"/>
        <item x="802"/>
        <item x="293"/>
        <item x="556"/>
        <item x="310"/>
        <item x="702"/>
        <item x="345"/>
        <item x="473"/>
        <item x="517"/>
        <item x="792"/>
        <item x="461"/>
        <item x="122"/>
        <item x="308"/>
        <item x="379"/>
        <item x="821"/>
        <item x="127"/>
        <item x="535"/>
        <item x="76"/>
        <item x="131"/>
        <item x="313"/>
        <item x="309"/>
        <item x="126"/>
        <item x="814"/>
        <item x="703"/>
        <item x="170"/>
        <item x="245"/>
        <item x="474"/>
        <item x="749"/>
        <item x="566"/>
        <item x="841"/>
        <item x="560"/>
        <item x="673"/>
        <item x="125"/>
        <item x="778"/>
        <item x="794"/>
        <item x="402"/>
        <item x="801"/>
        <item x="120"/>
        <item x="536"/>
        <item x="129"/>
        <item x="413"/>
        <item x="249"/>
        <item x="489"/>
        <item x="584"/>
        <item x="541"/>
        <item x="440"/>
        <item x="793"/>
        <item x="557"/>
        <item x="211"/>
        <item x="803"/>
        <item x="539"/>
        <item x="476"/>
        <item x="128"/>
        <item x="445"/>
        <item x="444"/>
        <item x="409"/>
        <item x="561"/>
        <item x="748"/>
        <item x="537"/>
        <item x="543"/>
        <item x="549"/>
        <item x="559"/>
        <item x="795"/>
        <item x="641"/>
        <item x="244"/>
        <item x="471"/>
        <item x="764"/>
        <item x="797"/>
        <item x="443"/>
        <item x="133"/>
        <item x="491"/>
        <item x="518"/>
        <item x="203"/>
        <item x="753"/>
        <item x="765"/>
        <item x="813"/>
        <item x="768"/>
        <item x="672"/>
        <item x="757"/>
        <item x="368"/>
        <item x="132"/>
        <item x="569"/>
        <item x="766"/>
        <item x="242"/>
        <item x="256"/>
        <item x="130"/>
        <item x="540"/>
        <item x="204"/>
        <item x="804"/>
        <item x="550"/>
        <item x="800"/>
        <item x="745"/>
        <item x="746"/>
        <item x="642"/>
        <item x="558"/>
        <item x="492"/>
        <item x="799"/>
        <item x="323"/>
        <item x="822"/>
        <item x="816"/>
        <item x="408"/>
        <item x="312"/>
        <item x="484"/>
        <item x="441"/>
        <item x="747"/>
        <item x="202"/>
        <item x="215"/>
        <item x="769"/>
        <item x="806"/>
        <item x="798"/>
        <item x="767"/>
        <item x="759"/>
        <item x="251"/>
        <item x="317"/>
        <item x="743"/>
        <item x="519"/>
        <item x="315"/>
        <item x="770"/>
        <item x="442"/>
        <item x="805"/>
        <item x="318"/>
        <item x="812"/>
        <item x="295"/>
        <item x="412"/>
        <item x="206"/>
        <item x="319"/>
        <item x="407"/>
        <item x="346"/>
        <item x="756"/>
        <item x="483"/>
        <item x="246"/>
        <item x="493"/>
        <item x="205"/>
        <item x="762"/>
        <item x="213"/>
        <item x="406"/>
        <item x="212"/>
        <item x="207"/>
        <item x="201"/>
        <item x="736"/>
        <item x="763"/>
        <item x="819"/>
        <item x="361"/>
        <item x="733"/>
        <item x="714"/>
        <item x="216"/>
        <item x="322"/>
        <item x="320"/>
        <item x="734"/>
        <item x="820"/>
        <item x="198"/>
        <item x="247"/>
        <item x="373"/>
        <item x="253"/>
        <item x="807"/>
        <item x="737"/>
        <item x="208"/>
        <item x="527"/>
        <item x="4"/>
        <item x="742"/>
        <item x="200"/>
        <item x="321"/>
        <item x="738"/>
        <item x="195"/>
        <item x="744"/>
        <item x="815"/>
        <item x="817"/>
        <item x="740"/>
        <item x="760"/>
        <item x="194"/>
        <item x="758"/>
        <item x="735"/>
        <item x="643"/>
        <item x="209"/>
        <item x="296"/>
        <item x="570"/>
        <item x="359"/>
        <item x="219"/>
        <item x="214"/>
        <item x="255"/>
        <item x="716"/>
        <item x="739"/>
        <item x="761"/>
        <item x="818"/>
        <item x="0"/>
        <item x="5"/>
        <item x="715"/>
        <item x="585"/>
        <item x="741"/>
        <item x="526"/>
        <item x="348"/>
        <item x="586"/>
        <item x="302"/>
        <item x="583"/>
        <item x="349"/>
        <item x="301"/>
        <item x="645"/>
        <item x="644"/>
        <item x="360"/>
        <item x="297"/>
        <item x="347"/>
        <item x="254"/>
        <item x="197"/>
        <item x="220"/>
        <item x="199"/>
        <item x="808"/>
        <item x="357"/>
        <item x="531"/>
        <item x="581"/>
        <item x="525"/>
        <item x="719"/>
        <item x="529"/>
        <item x="354"/>
        <item x="352"/>
        <item x="350"/>
        <item x="356"/>
        <item x="351"/>
        <item x="587"/>
        <item x="300"/>
        <item x="353"/>
        <item x="528"/>
        <item x="582"/>
        <item x="355"/>
        <item x="10"/>
        <item x="520"/>
        <item x="304"/>
        <item x="709"/>
        <item x="524"/>
        <item x="358"/>
        <item x="299"/>
        <item x="710"/>
        <item x="298"/>
        <item x="303"/>
        <item x="221"/>
        <item x="224"/>
        <item x="223"/>
        <item x="711"/>
        <item x="580"/>
        <item x="572"/>
        <item x="571"/>
        <item x="523"/>
        <item x="718"/>
        <item x="530"/>
        <item x="579"/>
        <item x="717"/>
        <item x="521"/>
        <item x="713"/>
        <item x="576"/>
        <item x="573"/>
        <item x="704"/>
        <item x="706"/>
        <item x="522"/>
        <item x="578"/>
        <item x="708"/>
        <item x="574"/>
        <item x="712"/>
        <item x="575"/>
        <item x="577"/>
        <item x="721"/>
        <item x="707"/>
        <item x="11"/>
        <item x="720"/>
        <item x="19"/>
        <item t="default"/>
      </items>
    </pivotField>
    <pivotField showAll="0">
      <items count="890">
        <item x="80"/>
        <item x="300"/>
        <item x="81"/>
        <item x="301"/>
        <item x="82"/>
        <item x="83"/>
        <item x="200"/>
        <item x="302"/>
        <item x="84"/>
        <item x="99"/>
        <item x="85"/>
        <item x="201"/>
        <item x="96"/>
        <item x="95"/>
        <item x="97"/>
        <item x="86"/>
        <item x="726"/>
        <item x="94"/>
        <item x="87"/>
        <item x="727"/>
        <item x="88"/>
        <item x="303"/>
        <item x="89"/>
        <item x="92"/>
        <item x="93"/>
        <item x="202"/>
        <item x="725"/>
        <item x="90"/>
        <item x="700"/>
        <item x="98"/>
        <item x="620"/>
        <item x="460"/>
        <item x="203"/>
        <item x="580"/>
        <item x="701"/>
        <item x="91"/>
        <item x="205"/>
        <item x="829"/>
        <item x="140"/>
        <item x="461"/>
        <item x="581"/>
        <item x="141"/>
        <item x="204"/>
        <item x="702"/>
        <item x="304"/>
        <item x="206"/>
        <item x="728"/>
        <item x="621"/>
        <item x="462"/>
        <item x="830"/>
        <item x="582"/>
        <item x="306"/>
        <item x="142"/>
        <item x="831"/>
        <item x="307"/>
        <item x="873"/>
        <item x="151"/>
        <item x="149"/>
        <item x="703"/>
        <item x="622"/>
        <item x="152"/>
        <item x="305"/>
        <item x="207"/>
        <item x="720"/>
        <item x="583"/>
        <item x="705"/>
        <item x="143"/>
        <item x="150"/>
        <item x="706"/>
        <item x="832"/>
        <item x="704"/>
        <item x="540"/>
        <item x="360"/>
        <item x="60"/>
        <item x="208"/>
        <item x="153"/>
        <item x="872"/>
        <item x="155"/>
        <item x="158"/>
        <item x="623"/>
        <item x="480"/>
        <item x="463"/>
        <item x="400"/>
        <item x="719"/>
        <item x="156"/>
        <item x="552"/>
        <item x="154"/>
        <item x="541"/>
        <item x="871"/>
        <item x="61"/>
        <item x="707"/>
        <item x="209"/>
        <item x="159"/>
        <item x="144"/>
        <item x="721"/>
        <item x="789"/>
        <item x="402"/>
        <item x="213"/>
        <item x="382"/>
        <item x="145"/>
        <item x="729"/>
        <item x="465"/>
        <item x="471"/>
        <item x="212"/>
        <item x="556"/>
        <item x="62"/>
        <item x="585"/>
        <item x="308"/>
        <item x="542"/>
        <item x="466"/>
        <item x="146"/>
        <item x="160"/>
        <item x="157"/>
        <item x="476"/>
        <item x="420"/>
        <item x="401"/>
        <item x="553"/>
        <item x="472"/>
        <item x="722"/>
        <item x="381"/>
        <item x="870"/>
        <item x="586"/>
        <item x="584"/>
        <item x="210"/>
        <item x="791"/>
        <item x="833"/>
        <item x="481"/>
        <item x="718"/>
        <item x="869"/>
        <item x="361"/>
        <item x="790"/>
        <item x="591"/>
        <item x="211"/>
        <item x="713"/>
        <item x="723"/>
        <item x="309"/>
        <item x="730"/>
        <item x="716"/>
        <item x="546"/>
        <item x="592"/>
        <item x="477"/>
        <item x="473"/>
        <item x="557"/>
        <item x="468"/>
        <item x="717"/>
        <item x="715"/>
        <item x="482"/>
        <item x="731"/>
        <item x="587"/>
        <item x="543"/>
        <item x="554"/>
        <item x="555"/>
        <item x="475"/>
        <item x="474"/>
        <item x="593"/>
        <item x="147"/>
        <item x="712"/>
        <item x="724"/>
        <item x="63"/>
        <item x="478"/>
        <item x="467"/>
        <item x="732"/>
        <item x="470"/>
        <item x="403"/>
        <item x="714"/>
        <item x="421"/>
        <item x="464"/>
        <item x="216"/>
        <item x="588"/>
        <item x="148"/>
        <item x="469"/>
        <item x="479"/>
        <item x="624"/>
        <item x="734"/>
        <item x="792"/>
        <item x="214"/>
        <item x="545"/>
        <item x="589"/>
        <item x="595"/>
        <item x="733"/>
        <item x="849"/>
        <item x="736"/>
        <item x="310"/>
        <item x="708"/>
        <item x="558"/>
        <item x="590"/>
        <item x="350"/>
        <item x="810"/>
        <item x="596"/>
        <item x="625"/>
        <item x="811"/>
        <item x="594"/>
        <item x="809"/>
        <item x="215"/>
        <item x="737"/>
        <item x="217"/>
        <item x="483"/>
        <item x="711"/>
        <item x="405"/>
        <item x="598"/>
        <item x="735"/>
        <item x="597"/>
        <item x="544"/>
        <item x="380"/>
        <item x="738"/>
        <item x="626"/>
        <item x="340"/>
        <item x="406"/>
        <item x="551"/>
        <item x="65"/>
        <item x="785"/>
        <item x="559"/>
        <item x="351"/>
        <item x="547"/>
        <item x="342"/>
        <item x="599"/>
        <item x="341"/>
        <item x="812"/>
        <item x="64"/>
        <item x="66"/>
        <item x="311"/>
        <item x="353"/>
        <item x="71"/>
        <item x="408"/>
        <item x="404"/>
        <item x="352"/>
        <item x="739"/>
        <item x="176"/>
        <item x="411"/>
        <item x="387"/>
        <item x="349"/>
        <item x="219"/>
        <item x="627"/>
        <item x="410"/>
        <item x="409"/>
        <item x="383"/>
        <item x="173"/>
        <item x="218"/>
        <item x="161"/>
        <item x="72"/>
        <item x="386"/>
        <item x="385"/>
        <item x="793"/>
        <item x="484"/>
        <item x="412"/>
        <item x="485"/>
        <item x="549"/>
        <item x="548"/>
        <item x="354"/>
        <item x="177"/>
        <item x="348"/>
        <item x="486"/>
        <item x="794"/>
        <item x="550"/>
        <item x="172"/>
        <item x="422"/>
        <item x="178"/>
        <item x="175"/>
        <item x="710"/>
        <item x="356"/>
        <item x="629"/>
        <item x="347"/>
        <item x="312"/>
        <item x="628"/>
        <item x="709"/>
        <item x="388"/>
        <item x="73"/>
        <item x="384"/>
        <item x="162"/>
        <item x="407"/>
        <item x="179"/>
        <item x="174"/>
        <item x="850"/>
        <item x="392"/>
        <item x="815"/>
        <item x="355"/>
        <item x="491"/>
        <item x="630"/>
        <item x="343"/>
        <item x="640"/>
        <item x="67"/>
        <item x="632"/>
        <item x="795"/>
        <item x="631"/>
        <item x="68"/>
        <item x="813"/>
        <item x="769"/>
        <item x="814"/>
        <item x="784"/>
        <item x="786"/>
        <item x="492"/>
        <item x="488"/>
        <item x="841"/>
        <item x="416"/>
        <item x="415"/>
        <item x="313"/>
        <item x="391"/>
        <item x="633"/>
        <item x="389"/>
        <item x="314"/>
        <item x="440"/>
        <item x="874"/>
        <item x="69"/>
        <item x="357"/>
        <item x="75"/>
        <item x="842"/>
        <item x="70"/>
        <item x="796"/>
        <item x="634"/>
        <item x="783"/>
        <item x="820"/>
        <item x="345"/>
        <item x="636"/>
        <item x="171"/>
        <item x="390"/>
        <item x="489"/>
        <item x="74"/>
        <item x="817"/>
        <item x="413"/>
        <item x="20"/>
        <item x="821"/>
        <item x="843"/>
        <item x="493"/>
        <item x="346"/>
        <item x="837"/>
        <item x="834"/>
        <item x="500"/>
        <item x="816"/>
        <item x="358"/>
        <item x="21"/>
        <item x="635"/>
        <item x="163"/>
        <item x="414"/>
        <item x="165"/>
        <item x="487"/>
        <item x="822"/>
        <item x="418"/>
        <item x="490"/>
        <item x="838"/>
        <item x="637"/>
        <item x="496"/>
        <item x="844"/>
        <item x="76"/>
        <item x="835"/>
        <item x="78"/>
        <item x="498"/>
        <item x="417"/>
        <item x="836"/>
        <item x="22"/>
        <item x="495"/>
        <item x="423"/>
        <item x="315"/>
        <item x="393"/>
        <item x="359"/>
        <item x="641"/>
        <item x="845"/>
        <item x="818"/>
        <item x="443"/>
        <item x="824"/>
        <item x="441"/>
        <item x="797"/>
        <item x="494"/>
        <item x="344"/>
        <item x="642"/>
        <item x="840"/>
        <item x="445"/>
        <item x="823"/>
        <item x="79"/>
        <item x="825"/>
        <item x="819"/>
        <item x="459"/>
        <item x="643"/>
        <item x="497"/>
        <item x="846"/>
        <item x="444"/>
        <item x="77"/>
        <item x="166"/>
        <item x="499"/>
        <item x="839"/>
        <item x="362"/>
        <item x="442"/>
        <item x="456"/>
        <item x="419"/>
        <item x="424"/>
        <item x="316"/>
        <item x="827"/>
        <item x="317"/>
        <item x="800"/>
        <item x="164"/>
        <item x="875"/>
        <item x="660"/>
        <item x="801"/>
        <item x="394"/>
        <item x="23"/>
        <item x="770"/>
        <item x="798"/>
        <item x="865"/>
        <item x="847"/>
        <item x="826"/>
        <item x="638"/>
        <item x="168"/>
        <item x="501"/>
        <item x="802"/>
        <item x="169"/>
        <item x="452"/>
        <item x="167"/>
        <item x="600"/>
        <item x="458"/>
        <item x="639"/>
        <item x="661"/>
        <item x="26"/>
        <item x="803"/>
        <item x="828"/>
        <item x="799"/>
        <item x="848"/>
        <item x="782"/>
        <item x="170"/>
        <item x="318"/>
        <item x="662"/>
        <item x="31"/>
        <item x="646"/>
        <item x="395"/>
        <item x="365"/>
        <item x="363"/>
        <item x="425"/>
        <item x="32"/>
        <item x="804"/>
        <item x="457"/>
        <item x="25"/>
        <item x="453"/>
        <item x="851"/>
        <item x="777"/>
        <item x="768"/>
        <item x="396"/>
        <item x="455"/>
        <item x="644"/>
        <item x="876"/>
        <item x="781"/>
        <item x="180"/>
        <item x="426"/>
        <item x="33"/>
        <item x="24"/>
        <item x="427"/>
        <item x="27"/>
        <item x="787"/>
        <item x="181"/>
        <item x="805"/>
        <item x="446"/>
        <item x="28"/>
        <item x="451"/>
        <item x="765"/>
        <item x="120"/>
        <item x="645"/>
        <item x="121"/>
        <item x="852"/>
        <item x="866"/>
        <item x="449"/>
        <item x="806"/>
        <item x="854"/>
        <item x="182"/>
        <item x="454"/>
        <item x="450"/>
        <item x="35"/>
        <item x="122"/>
        <item x="364"/>
        <item x="771"/>
        <item x="397"/>
        <item x="882"/>
        <item x="807"/>
        <item x="34"/>
        <item x="778"/>
        <item x="448"/>
        <item x="648"/>
        <item x="663"/>
        <item x="808"/>
        <item x="29"/>
        <item x="647"/>
        <item x="774"/>
        <item x="671"/>
        <item x="36"/>
        <item x="767"/>
        <item x="861"/>
        <item x="601"/>
        <item x="30"/>
        <item x="0"/>
        <item x="366"/>
        <item x="447"/>
        <item x="241"/>
        <item x="240"/>
        <item x="864"/>
        <item x="502"/>
        <item x="666"/>
        <item x="428"/>
        <item x="183"/>
        <item x="877"/>
        <item x="672"/>
        <item x="651"/>
        <item x="319"/>
        <item x="242"/>
        <item x="38"/>
        <item x="860"/>
        <item x="123"/>
        <item x="220"/>
        <item x="191"/>
        <item x="665"/>
        <item x="762"/>
        <item x="668"/>
        <item x="779"/>
        <item x="780"/>
        <item x="775"/>
        <item x="192"/>
        <item x="37"/>
        <item x="868"/>
        <item x="885"/>
        <item x="429"/>
        <item x="503"/>
        <item x="649"/>
        <item x="667"/>
        <item x="126"/>
        <item x="186"/>
        <item x="673"/>
        <item x="776"/>
        <item x="669"/>
        <item x="853"/>
        <item x="131"/>
        <item x="879"/>
        <item x="878"/>
        <item x="185"/>
        <item x="880"/>
        <item x="193"/>
        <item x="670"/>
        <item x="505"/>
        <item x="664"/>
        <item x="881"/>
        <item x="884"/>
        <item x="132"/>
        <item x="652"/>
        <item x="128"/>
        <item x="39"/>
        <item x="125"/>
        <item x="16"/>
        <item x="243"/>
        <item x="184"/>
        <item x="764"/>
        <item x="867"/>
        <item x="675"/>
        <item x="855"/>
        <item x="863"/>
        <item x="124"/>
        <item x="133"/>
        <item x="188"/>
        <item x="650"/>
        <item x="674"/>
        <item x="198"/>
        <item x="430"/>
        <item x="676"/>
        <item x="862"/>
        <item x="431"/>
        <item x="127"/>
        <item x="772"/>
        <item x="367"/>
        <item x="763"/>
        <item x="195"/>
        <item x="398"/>
        <item x="196"/>
        <item x="187"/>
        <item x="194"/>
        <item x="368"/>
        <item x="135"/>
        <item x="136"/>
        <item x="653"/>
        <item x="129"/>
        <item x="432"/>
        <item x="511"/>
        <item x="138"/>
        <item x="197"/>
        <item x="512"/>
        <item x="773"/>
        <item x="199"/>
        <item x="888"/>
        <item x="134"/>
        <item x="678"/>
        <item x="189"/>
        <item x="190"/>
        <item x="504"/>
        <item x="619"/>
        <item x="677"/>
        <item x="130"/>
        <item x="513"/>
        <item x="245"/>
        <item x="856"/>
        <item x="506"/>
        <item x="248"/>
        <item x="602"/>
        <item x="761"/>
        <item x="246"/>
        <item x="137"/>
        <item x="766"/>
        <item x="399"/>
        <item x="139"/>
        <item x="433"/>
        <item x="887"/>
        <item x="244"/>
        <item x="247"/>
        <item x="371"/>
        <item x="510"/>
        <item x="859"/>
        <item x="857"/>
        <item x="679"/>
        <item x="514"/>
        <item x="886"/>
        <item x="515"/>
        <item x="12"/>
        <item x="221"/>
        <item x="654"/>
        <item x="516"/>
        <item x="858"/>
        <item x="434"/>
        <item x="508"/>
        <item x="603"/>
        <item x="605"/>
        <item x="372"/>
        <item x="1"/>
        <item x="100"/>
        <item x="249"/>
        <item x="507"/>
        <item x="655"/>
        <item x="17"/>
        <item x="509"/>
        <item x="436"/>
        <item x="251"/>
        <item x="613"/>
        <item x="370"/>
        <item x="439"/>
        <item x="435"/>
        <item x="101"/>
        <item x="517"/>
        <item x="373"/>
        <item x="252"/>
        <item x="236"/>
        <item x="518"/>
        <item x="617"/>
        <item x="437"/>
        <item x="616"/>
        <item x="438"/>
        <item x="232"/>
        <item x="253"/>
        <item x="222"/>
        <item x="250"/>
        <item x="614"/>
        <item x="612"/>
        <item x="519"/>
        <item x="656"/>
        <item x="618"/>
        <item x="375"/>
        <item x="376"/>
        <item x="374"/>
        <item x="15"/>
        <item x="378"/>
        <item x="223"/>
        <item x="102"/>
        <item x="233"/>
        <item x="604"/>
        <item x="379"/>
        <item x="883"/>
        <item x="788"/>
        <item x="606"/>
        <item x="369"/>
        <item x="225"/>
        <item x="254"/>
        <item x="255"/>
        <item x="19"/>
        <item x="615"/>
        <item x="657"/>
        <item x="256"/>
        <item x="658"/>
        <item x="377"/>
        <item x="13"/>
        <item x="231"/>
        <item x="258"/>
        <item x="607"/>
        <item x="239"/>
        <item x="235"/>
        <item x="237"/>
        <item x="14"/>
        <item x="2"/>
        <item x="280"/>
        <item x="659"/>
        <item x="257"/>
        <item x="238"/>
        <item x="611"/>
        <item x="234"/>
        <item x="608"/>
        <item x="259"/>
        <item x="224"/>
        <item x="18"/>
        <item x="226"/>
        <item x="281"/>
        <item x="609"/>
        <item x="284"/>
        <item x="282"/>
        <item x="3"/>
        <item x="5"/>
        <item x="116"/>
        <item x="111"/>
        <item x="283"/>
        <item x="610"/>
        <item x="11"/>
        <item x="103"/>
        <item x="285"/>
        <item x="112"/>
        <item x="292"/>
        <item x="296"/>
        <item x="560"/>
        <item x="227"/>
        <item x="117"/>
        <item x="106"/>
        <item x="113"/>
        <item x="291"/>
        <item x="108"/>
        <item x="6"/>
        <item x="105"/>
        <item x="230"/>
        <item x="561"/>
        <item x="229"/>
        <item x="110"/>
        <item x="228"/>
        <item x="109"/>
        <item x="299"/>
        <item x="293"/>
        <item x="104"/>
        <item x="295"/>
        <item x="114"/>
        <item x="107"/>
        <item x="118"/>
        <item x="115"/>
        <item x="290"/>
        <item x="298"/>
        <item x="294"/>
        <item x="562"/>
        <item x="286"/>
        <item x="297"/>
        <item x="4"/>
        <item x="289"/>
        <item x="564"/>
        <item x="576"/>
        <item x="119"/>
        <item x="565"/>
        <item x="287"/>
        <item x="563"/>
        <item x="288"/>
        <item x="7"/>
        <item x="572"/>
        <item x="579"/>
        <item x="40"/>
        <item x="578"/>
        <item x="577"/>
        <item x="45"/>
        <item x="571"/>
        <item x="10"/>
        <item x="9"/>
        <item x="8"/>
        <item x="575"/>
        <item x="42"/>
        <item x="41"/>
        <item x="740"/>
        <item x="260"/>
        <item x="44"/>
        <item x="521"/>
        <item x="43"/>
        <item x="566"/>
        <item x="573"/>
        <item x="520"/>
        <item x="569"/>
        <item x="320"/>
        <item x="570"/>
        <item x="574"/>
        <item x="522"/>
        <item x="752"/>
        <item x="756"/>
        <item x="51"/>
        <item x="567"/>
        <item x="56"/>
        <item x="741"/>
        <item x="568"/>
        <item x="46"/>
        <item x="742"/>
        <item x="276"/>
        <item x="751"/>
        <item x="744"/>
        <item x="759"/>
        <item x="48"/>
        <item x="52"/>
        <item x="49"/>
        <item x="745"/>
        <item x="321"/>
        <item x="523"/>
        <item x="743"/>
        <item x="336"/>
        <item x="55"/>
        <item x="755"/>
        <item x="53"/>
        <item x="332"/>
        <item x="753"/>
        <item x="758"/>
        <item x="50"/>
        <item x="322"/>
        <item x="54"/>
        <item x="750"/>
        <item x="333"/>
        <item x="279"/>
        <item x="754"/>
        <item x="757"/>
        <item x="47"/>
        <item x="331"/>
        <item x="57"/>
        <item x="59"/>
        <item x="275"/>
        <item x="525"/>
        <item x="325"/>
        <item x="749"/>
        <item x="277"/>
        <item x="335"/>
        <item x="334"/>
        <item x="58"/>
        <item x="526"/>
        <item x="524"/>
        <item x="272"/>
        <item x="323"/>
        <item x="278"/>
        <item x="746"/>
        <item x="748"/>
        <item x="326"/>
        <item x="273"/>
        <item x="339"/>
        <item x="337"/>
        <item x="274"/>
        <item x="747"/>
        <item x="338"/>
        <item x="536"/>
        <item x="537"/>
        <item x="527"/>
        <item x="329"/>
        <item x="330"/>
        <item x="528"/>
        <item x="328"/>
        <item x="261"/>
        <item x="531"/>
        <item x="324"/>
        <item x="685"/>
        <item x="529"/>
        <item x="271"/>
        <item x="532"/>
        <item x="538"/>
        <item x="327"/>
        <item x="530"/>
        <item x="680"/>
        <item x="533"/>
        <item x="686"/>
        <item x="262"/>
        <item x="684"/>
        <item x="535"/>
        <item x="539"/>
        <item x="534"/>
        <item x="681"/>
        <item x="687"/>
        <item x="688"/>
        <item x="683"/>
        <item x="682"/>
        <item x="263"/>
        <item x="696"/>
        <item x="265"/>
        <item x="689"/>
        <item x="266"/>
        <item x="697"/>
        <item x="690"/>
        <item x="691"/>
        <item x="692"/>
        <item x="270"/>
        <item x="698"/>
        <item x="693"/>
        <item x="269"/>
        <item x="699"/>
        <item x="694"/>
        <item x="267"/>
        <item x="268"/>
        <item x="695"/>
        <item x="264"/>
        <item x="760"/>
        <item t="default"/>
      </items>
    </pivotField>
    <pivotField showAll="0">
      <items count="767">
        <item x="70"/>
        <item x="69"/>
        <item x="74"/>
        <item x="73"/>
        <item x="72"/>
        <item x="71"/>
        <item x="129"/>
        <item x="130"/>
        <item x="183"/>
        <item x="185"/>
        <item x="187"/>
        <item x="186"/>
        <item x="184"/>
        <item x="80"/>
        <item x="79"/>
        <item x="171"/>
        <item x="75"/>
        <item x="78"/>
        <item x="125"/>
        <item x="77"/>
        <item x="126"/>
        <item x="76"/>
        <item x="131"/>
        <item x="124"/>
        <item x="176"/>
        <item x="172"/>
        <item x="173"/>
        <item x="179"/>
        <item x="629"/>
        <item x="177"/>
        <item x="81"/>
        <item x="174"/>
        <item x="175"/>
        <item x="628"/>
        <item x="127"/>
        <item x="182"/>
        <item x="128"/>
        <item x="132"/>
        <item x="627"/>
        <item x="178"/>
        <item x="626"/>
        <item x="136"/>
        <item x="133"/>
        <item x="134"/>
        <item x="135"/>
        <item x="625"/>
        <item x="624"/>
        <item x="82"/>
        <item x="623"/>
        <item x="621"/>
        <item x="622"/>
        <item x="496"/>
        <item x="620"/>
        <item x="618"/>
        <item x="619"/>
        <item x="121"/>
        <item x="495"/>
        <item x="180"/>
        <item x="615"/>
        <item x="617"/>
        <item x="123"/>
        <item x="122"/>
        <item x="497"/>
        <item x="120"/>
        <item x="498"/>
        <item x="614"/>
        <item x="616"/>
        <item x="613"/>
        <item x="83"/>
        <item x="494"/>
        <item x="85"/>
        <item x="84"/>
        <item x="715"/>
        <item x="257"/>
        <item x="532"/>
        <item x="533"/>
        <item x="499"/>
        <item x="181"/>
        <item x="258"/>
        <item x="534"/>
        <item x="531"/>
        <item x="535"/>
        <item x="256"/>
        <item x="716"/>
        <item x="262"/>
        <item x="259"/>
        <item x="536"/>
        <item x="261"/>
        <item x="528"/>
        <item x="260"/>
        <item x="530"/>
        <item x="597"/>
        <item x="139"/>
        <item x="529"/>
        <item x="138"/>
        <item x="397"/>
        <item x="137"/>
        <item x="501"/>
        <item x="538"/>
        <item x="537"/>
        <item x="144"/>
        <item x="140"/>
        <item x="500"/>
        <item x="263"/>
        <item x="601"/>
        <item x="53"/>
        <item x="717"/>
        <item x="52"/>
        <item x="461"/>
        <item x="394"/>
        <item x="599"/>
        <item x="600"/>
        <item x="398"/>
        <item x="395"/>
        <item x="508"/>
        <item x="396"/>
        <item x="602"/>
        <item x="507"/>
        <item x="462"/>
        <item x="392"/>
        <item x="510"/>
        <item x="264"/>
        <item x="393"/>
        <item x="509"/>
        <item x="141"/>
        <item x="539"/>
        <item x="153"/>
        <item x="540"/>
        <item x="596"/>
        <item x="145"/>
        <item x="718"/>
        <item x="142"/>
        <item x="460"/>
        <item x="408"/>
        <item x="719"/>
        <item x="54"/>
        <item x="399"/>
        <item x="152"/>
        <item x="150"/>
        <item x="151"/>
        <item x="143"/>
        <item x="506"/>
        <item x="149"/>
        <item x="598"/>
        <item x="464"/>
        <item x="541"/>
        <item x="721"/>
        <item x="148"/>
        <item x="724"/>
        <item x="463"/>
        <item x="505"/>
        <item x="265"/>
        <item x="502"/>
        <item x="544"/>
        <item x="503"/>
        <item x="720"/>
        <item x="147"/>
        <item x="723"/>
        <item x="603"/>
        <item x="465"/>
        <item x="504"/>
        <item x="542"/>
        <item x="722"/>
        <item x="146"/>
        <item x="543"/>
        <item x="725"/>
        <item x="409"/>
        <item x="410"/>
        <item x="55"/>
        <item x="411"/>
        <item x="466"/>
        <item x="648"/>
        <item x="400"/>
        <item x="406"/>
        <item x="57"/>
        <item x="401"/>
        <item x="402"/>
        <item x="649"/>
        <item x="404"/>
        <item x="654"/>
        <item x="266"/>
        <item x="56"/>
        <item x="726"/>
        <item x="604"/>
        <item x="612"/>
        <item x="267"/>
        <item x="727"/>
        <item x="731"/>
        <item x="728"/>
        <item x="611"/>
        <item x="414"/>
        <item x="58"/>
        <item x="647"/>
        <item x="412"/>
        <item x="656"/>
        <item x="403"/>
        <item x="681"/>
        <item x="59"/>
        <item x="655"/>
        <item x="610"/>
        <item x="405"/>
        <item x="686"/>
        <item x="653"/>
        <item x="657"/>
        <item x="730"/>
        <item x="413"/>
        <item x="467"/>
        <item x="415"/>
        <item x="650"/>
        <item x="652"/>
        <item x="651"/>
        <item x="729"/>
        <item x="684"/>
        <item x="685"/>
        <item x="660"/>
        <item x="407"/>
        <item x="682"/>
        <item x="268"/>
        <item x="350"/>
        <item x="609"/>
        <item x="416"/>
        <item x="269"/>
        <item x="683"/>
        <item x="605"/>
        <item x="607"/>
        <item x="468"/>
        <item x="349"/>
        <item x="345"/>
        <item x="351"/>
        <item x="348"/>
        <item x="342"/>
        <item x="417"/>
        <item x="341"/>
        <item x="687"/>
        <item x="270"/>
        <item x="343"/>
        <item x="346"/>
        <item x="347"/>
        <item x="272"/>
        <item x="271"/>
        <item x="608"/>
        <item x="659"/>
        <item x="60"/>
        <item x="352"/>
        <item x="344"/>
        <item x="606"/>
        <item x="735"/>
        <item x="354"/>
        <item x="357"/>
        <item x="663"/>
        <item x="469"/>
        <item x="62"/>
        <item x="356"/>
        <item x="355"/>
        <item x="418"/>
        <item x="353"/>
        <item x="61"/>
        <item x="736"/>
        <item x="661"/>
        <item x="688"/>
        <item x="662"/>
        <item x="658"/>
        <item x="419"/>
        <item x="157"/>
        <item x="158"/>
        <item x="734"/>
        <item x="421"/>
        <item x="420"/>
        <item x="470"/>
        <item x="737"/>
        <item x="422"/>
        <item x="732"/>
        <item x="424"/>
        <item x="738"/>
        <item x="423"/>
        <item x="290"/>
        <item x="333"/>
        <item x="425"/>
        <item x="693"/>
        <item x="334"/>
        <item x="324"/>
        <item x="733"/>
        <item x="291"/>
        <item x="691"/>
        <item x="689"/>
        <item x="325"/>
        <item x="299"/>
        <item x="63"/>
        <item x="326"/>
        <item x="471"/>
        <item x="692"/>
        <item x="328"/>
        <item x="695"/>
        <item x="694"/>
        <item x="327"/>
        <item x="64"/>
        <item x="292"/>
        <item x="329"/>
        <item x="739"/>
        <item x="335"/>
        <item x="690"/>
        <item x="708"/>
        <item x="159"/>
        <item x="298"/>
        <item x="358"/>
        <item x="476"/>
        <item x="297"/>
        <item x="161"/>
        <item x="296"/>
        <item x="332"/>
        <item x="300"/>
        <item x="293"/>
        <item x="65"/>
        <item x="474"/>
        <item x="162"/>
        <item x="697"/>
        <item x="294"/>
        <item x="336"/>
        <item x="306"/>
        <item x="164"/>
        <item x="305"/>
        <item x="359"/>
        <item x="330"/>
        <item x="709"/>
        <item x="304"/>
        <item x="707"/>
        <item x="155"/>
        <item x="475"/>
        <item x="701"/>
        <item x="331"/>
        <item x="696"/>
        <item x="473"/>
        <item x="702"/>
        <item x="66"/>
        <item x="303"/>
        <item x="68"/>
        <item x="165"/>
        <item x="160"/>
        <item x="302"/>
        <item x="711"/>
        <item x="295"/>
        <item x="361"/>
        <item x="301"/>
        <item x="472"/>
        <item x="154"/>
        <item x="360"/>
        <item x="362"/>
        <item x="700"/>
        <item x="67"/>
        <item x="307"/>
        <item x="337"/>
        <item x="712"/>
        <item x="740"/>
        <item x="163"/>
        <item x="741"/>
        <item x="308"/>
        <item x="212"/>
        <item x="156"/>
        <item x="208"/>
        <item x="714"/>
        <item x="105"/>
        <item x="104"/>
        <item x="210"/>
        <item x="166"/>
        <item x="207"/>
        <item x="205"/>
        <item x="713"/>
        <item x="366"/>
        <item x="338"/>
        <item x="742"/>
        <item x="211"/>
        <item x="710"/>
        <item x="103"/>
        <item x="743"/>
        <item x="699"/>
        <item x="664"/>
        <item x="363"/>
        <item x="206"/>
        <item x="744"/>
        <item x="698"/>
        <item x="209"/>
        <item x="367"/>
        <item x="706"/>
        <item x="364"/>
        <item x="111"/>
        <item x="311"/>
        <item x="365"/>
        <item x="110"/>
        <item x="18"/>
        <item x="106"/>
        <item x="309"/>
        <item x="107"/>
        <item x="340"/>
        <item x="112"/>
        <item x="339"/>
        <item x="109"/>
        <item x="310"/>
        <item x="665"/>
        <item x="19"/>
        <item x="108"/>
        <item x="368"/>
        <item x="213"/>
        <item x="167"/>
        <item x="113"/>
        <item x="114"/>
        <item x="118"/>
        <item x="116"/>
        <item x="705"/>
        <item x="312"/>
        <item x="374"/>
        <item x="119"/>
        <item x="115"/>
        <item x="373"/>
        <item x="372"/>
        <item x="369"/>
        <item x="214"/>
        <item x="117"/>
        <item x="168"/>
        <item x="745"/>
        <item x="217"/>
        <item x="219"/>
        <item x="215"/>
        <item x="704"/>
        <item x="748"/>
        <item x="370"/>
        <item x="313"/>
        <item x="221"/>
        <item x="170"/>
        <item x="371"/>
        <item x="314"/>
        <item x="169"/>
        <item x="20"/>
        <item x="747"/>
        <item x="220"/>
        <item x="216"/>
        <item x="218"/>
        <item x="666"/>
        <item x="673"/>
        <item x="746"/>
        <item x="703"/>
        <item x="26"/>
        <item x="667"/>
        <item x="672"/>
        <item x="674"/>
        <item x="22"/>
        <item x="27"/>
        <item x="21"/>
        <item x="671"/>
        <item x="668"/>
        <item x="680"/>
        <item x="669"/>
        <item x="545"/>
        <item x="428"/>
        <item x="317"/>
        <item x="25"/>
        <item x="315"/>
        <item x="426"/>
        <item x="427"/>
        <item x="23"/>
        <item x="548"/>
        <item x="670"/>
        <item x="28"/>
        <item x="516"/>
        <item x="319"/>
        <item x="547"/>
        <item x="564"/>
        <item x="546"/>
        <item x="318"/>
        <item x="320"/>
        <item x="29"/>
        <item x="562"/>
        <item x="675"/>
        <item x="316"/>
        <item x="549"/>
        <item x="24"/>
        <item x="679"/>
        <item x="678"/>
        <item x="563"/>
        <item x="550"/>
        <item x="677"/>
        <item x="765"/>
        <item x="565"/>
        <item x="527"/>
        <item x="552"/>
        <item x="566"/>
        <item x="321"/>
        <item x="429"/>
        <item x="676"/>
        <item x="567"/>
        <item x="514"/>
        <item x="430"/>
        <item x="517"/>
        <item x="519"/>
        <item x="524"/>
        <item x="568"/>
        <item x="435"/>
        <item x="570"/>
        <item x="551"/>
        <item x="515"/>
        <item x="322"/>
        <item x="525"/>
        <item x="518"/>
        <item x="522"/>
        <item x="523"/>
        <item x="526"/>
        <item x="569"/>
        <item x="571"/>
        <item x="16"/>
        <item x="31"/>
        <item x="754"/>
        <item x="30"/>
        <item x="431"/>
        <item x="323"/>
        <item x="555"/>
        <item x="432"/>
        <item x="33"/>
        <item x="572"/>
        <item x="753"/>
        <item x="556"/>
        <item x="513"/>
        <item x="520"/>
        <item x="433"/>
        <item x="553"/>
        <item x="554"/>
        <item x="557"/>
        <item x="34"/>
        <item x="32"/>
        <item x="438"/>
        <item x="521"/>
        <item x="561"/>
        <item x="558"/>
        <item x="575"/>
        <item x="573"/>
        <item x="434"/>
        <item x="578"/>
        <item x="559"/>
        <item x="560"/>
        <item x="576"/>
        <item x="436"/>
        <item x="762"/>
        <item x="764"/>
        <item x="574"/>
        <item x="512"/>
        <item x="511"/>
        <item x="761"/>
        <item x="247"/>
        <item x="763"/>
        <item x="246"/>
        <item x="755"/>
        <item x="437"/>
        <item x="15"/>
        <item x="14"/>
        <item x="577"/>
        <item x="245"/>
        <item x="752"/>
        <item x="751"/>
        <item x="749"/>
        <item x="3"/>
        <item x="1"/>
        <item x="439"/>
        <item x="2"/>
        <item x="13"/>
        <item x="760"/>
        <item x="86"/>
        <item x="442"/>
        <item x="750"/>
        <item x="248"/>
        <item x="759"/>
        <item x="249"/>
        <item x="440"/>
        <item x="756"/>
        <item x="441"/>
        <item x="4"/>
        <item x="250"/>
        <item x="757"/>
        <item x="758"/>
        <item x="97"/>
        <item x="96"/>
        <item x="89"/>
        <item x="87"/>
        <item x="240"/>
        <item x="241"/>
        <item x="243"/>
        <item x="239"/>
        <item x="95"/>
        <item x="0"/>
        <item x="90"/>
        <item x="5"/>
        <item x="375"/>
        <item x="242"/>
        <item x="8"/>
        <item x="244"/>
        <item x="253"/>
        <item x="252"/>
        <item x="376"/>
        <item x="255"/>
        <item x="98"/>
        <item x="377"/>
        <item x="6"/>
        <item x="251"/>
        <item x="7"/>
        <item x="94"/>
        <item x="378"/>
        <item x="91"/>
        <item x="387"/>
        <item x="188"/>
        <item x="254"/>
        <item x="379"/>
        <item x="386"/>
        <item x="12"/>
        <item x="201"/>
        <item x="391"/>
        <item x="9"/>
        <item x="390"/>
        <item x="99"/>
        <item x="389"/>
        <item x="92"/>
        <item x="88"/>
        <item x="100"/>
        <item x="380"/>
        <item x="198"/>
        <item x="191"/>
        <item x="200"/>
        <item x="384"/>
        <item x="102"/>
        <item x="192"/>
        <item x="381"/>
        <item x="101"/>
        <item x="93"/>
        <item x="10"/>
        <item x="197"/>
        <item x="388"/>
        <item x="196"/>
        <item x="199"/>
        <item x="385"/>
        <item x="11"/>
        <item x="193"/>
        <item x="202"/>
        <item x="189"/>
        <item x="195"/>
        <item x="194"/>
        <item x="477"/>
        <item x="190"/>
        <item x="479"/>
        <item x="204"/>
        <item x="203"/>
        <item x="480"/>
        <item x="478"/>
        <item x="382"/>
        <item x="383"/>
        <item x="481"/>
        <item x="482"/>
        <item x="483"/>
        <item x="484"/>
        <item x="43"/>
        <item x="493"/>
        <item x="41"/>
        <item x="485"/>
        <item x="486"/>
        <item x="487"/>
        <item x="492"/>
        <item x="491"/>
        <item x="490"/>
        <item x="489"/>
        <item x="488"/>
        <item x="42"/>
        <item x="40"/>
        <item x="37"/>
        <item x="35"/>
        <item x="39"/>
        <item x="38"/>
        <item x="36"/>
        <item x="51"/>
        <item x="443"/>
        <item x="289"/>
        <item x="287"/>
        <item x="288"/>
        <item x="444"/>
        <item x="44"/>
        <item x="286"/>
        <item x="445"/>
        <item x="238"/>
        <item x="446"/>
        <item x="448"/>
        <item x="447"/>
        <item x="47"/>
        <item x="50"/>
        <item x="450"/>
        <item x="449"/>
        <item x="459"/>
        <item x="451"/>
        <item x="46"/>
        <item x="284"/>
        <item x="283"/>
        <item x="452"/>
        <item x="282"/>
        <item x="281"/>
        <item x="48"/>
        <item x="285"/>
        <item x="45"/>
        <item x="453"/>
        <item x="454"/>
        <item x="237"/>
        <item x="278"/>
        <item x="276"/>
        <item x="455"/>
        <item x="280"/>
        <item x="457"/>
        <item x="49"/>
        <item x="277"/>
        <item x="458"/>
        <item x="456"/>
        <item x="279"/>
        <item x="236"/>
        <item x="275"/>
        <item x="235"/>
        <item x="233"/>
        <item x="274"/>
        <item x="234"/>
        <item x="273"/>
        <item x="588"/>
        <item x="232"/>
        <item x="581"/>
        <item x="580"/>
        <item x="579"/>
        <item x="586"/>
        <item x="582"/>
        <item x="587"/>
        <item x="583"/>
        <item x="231"/>
        <item x="230"/>
        <item x="585"/>
        <item x="589"/>
        <item x="584"/>
        <item x="229"/>
        <item x="590"/>
        <item x="228"/>
        <item x="227"/>
        <item x="226"/>
        <item x="592"/>
        <item x="591"/>
        <item x="595"/>
        <item x="594"/>
        <item x="224"/>
        <item x="593"/>
        <item x="223"/>
        <item x="225"/>
        <item x="222"/>
        <item x="646"/>
        <item x="642"/>
        <item x="641"/>
        <item x="644"/>
        <item x="632"/>
        <item x="643"/>
        <item x="645"/>
        <item x="631"/>
        <item x="637"/>
        <item x="630"/>
        <item x="635"/>
        <item x="633"/>
        <item x="638"/>
        <item x="639"/>
        <item x="640"/>
        <item x="636"/>
        <item x="634"/>
        <item x="17"/>
        <item t="default"/>
      </items>
    </pivotField>
    <pivotField showAll="0"/>
  </pivotFields>
  <rowFields count="1">
    <field x="0"/>
  </rowFields>
  <rowItems count="5">
    <i>
      <x v="45"/>
    </i>
    <i>
      <x v="46"/>
    </i>
    <i>
      <x v="47"/>
    </i>
    <i>
      <x v="48"/>
    </i>
    <i t="grand">
      <x/>
    </i>
  </rowItems>
  <colItems count="1">
    <i/>
  </colItems>
  <dataFields count="1">
    <dataField name="Sum of Foreign direct investment, net inflows (BoP, current US$) [BX.KLT.DINV.CD.WD]" fld="6" baseField="0" baseItem="45"/>
  </dataFields>
  <formats count="1">
    <format dxfId="0">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DE9A86-6A84-4F5F-A33A-116512C3821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86:B91" firstHeaderRow="1" firstDataRow="1" firstDataCol="1"/>
  <pivotFields count="10">
    <pivotField axis="axisRow" showAll="0">
      <items count="50">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f="1" x="45"/>
        <item f="1" x="46"/>
        <item f="1" x="47"/>
        <item f="1" x="48"/>
        <item t="default"/>
      </items>
    </pivotField>
    <pivotField showAll="0"/>
    <pivotField showAll="0">
      <items count="21">
        <item h="1" x="0"/>
        <item h="1" x="1"/>
        <item x="2"/>
        <item h="1" x="3"/>
        <item h="1" x="4"/>
        <item h="1" x="5"/>
        <item h="1" x="6"/>
        <item h="1" x="7"/>
        <item h="1" x="8"/>
        <item h="1" x="9"/>
        <item h="1" x="10"/>
        <item h="1" x="11"/>
        <item h="1" x="12"/>
        <item h="1" x="13"/>
        <item h="1" x="14"/>
        <item h="1" x="15"/>
        <item h="1" x="16"/>
        <item h="1" x="17"/>
        <item h="1" x="18"/>
        <item h="1" x="19"/>
        <item t="default"/>
      </items>
    </pivotField>
    <pivotField showAll="0"/>
    <pivotField showAll="0"/>
    <pivotField showAll="0"/>
    <pivotField showAll="0">
      <items count="847">
        <item x="13"/>
        <item x="9"/>
        <item x="18"/>
        <item x="14"/>
        <item x="17"/>
        <item x="15"/>
        <item x="6"/>
        <item x="7"/>
        <item x="226"/>
        <item x="16"/>
        <item x="8"/>
        <item x="225"/>
        <item x="1"/>
        <item x="3"/>
        <item x="490"/>
        <item x="252"/>
        <item x="723"/>
        <item x="163"/>
        <item x="156"/>
        <item x="227"/>
        <item x="56"/>
        <item x="155"/>
        <item x="196"/>
        <item x="789"/>
        <item x="588"/>
        <item x="785"/>
        <item x="12"/>
        <item x="547"/>
        <item x="548"/>
        <item x="788"/>
        <item x="154"/>
        <item x="74"/>
        <item x="75"/>
        <item x="371"/>
        <item x="218"/>
        <item x="827"/>
        <item x="787"/>
        <item x="280"/>
        <item x="783"/>
        <item x="268"/>
        <item x="20"/>
        <item x="2"/>
        <item x="25"/>
        <item x="435"/>
        <item x="22"/>
        <item x="21"/>
        <item x="726"/>
        <item x="436"/>
        <item x="684"/>
        <item x="480"/>
        <item x="729"/>
        <item x="79"/>
        <item x="77"/>
        <item x="89"/>
        <item x="725"/>
        <item x="370"/>
        <item x="90"/>
        <item x="82"/>
        <item x="80"/>
        <item x="173"/>
        <item x="78"/>
        <item x="85"/>
        <item x="172"/>
        <item x="174"/>
        <item x="83"/>
        <item x="91"/>
        <item x="724"/>
        <item x="92"/>
        <item x="727"/>
        <item x="150"/>
        <item x="143"/>
        <item x="380"/>
        <item x="71"/>
        <item x="145"/>
        <item x="84"/>
        <item x="144"/>
        <item x="608"/>
        <item x="184"/>
        <item x="81"/>
        <item x="190"/>
        <item x="188"/>
        <item x="185"/>
        <item x="189"/>
        <item x="181"/>
        <item x="187"/>
        <item x="176"/>
        <item x="182"/>
        <item x="183"/>
        <item x="151"/>
        <item x="186"/>
        <item x="388"/>
        <item x="384"/>
        <item x="147"/>
        <item x="146"/>
        <item x="175"/>
        <item x="589"/>
        <item x="590"/>
        <item x="178"/>
        <item x="381"/>
        <item x="828"/>
        <item x="93"/>
        <item x="424"/>
        <item x="94"/>
        <item x="135"/>
        <item x="180"/>
        <item x="422"/>
        <item x="617"/>
        <item x="95"/>
        <item x="285"/>
        <item x="177"/>
        <item x="494"/>
        <item x="392"/>
        <item x="58"/>
        <item x="134"/>
        <item x="613"/>
        <item x="609"/>
        <item x="393"/>
        <item x="730"/>
        <item x="382"/>
        <item x="148"/>
        <item x="397"/>
        <item x="391"/>
        <item x="383"/>
        <item x="385"/>
        <item x="389"/>
        <item x="394"/>
        <item x="396"/>
        <item x="119"/>
        <item x="400"/>
        <item x="61"/>
        <item x="398"/>
        <item x="616"/>
        <item x="334"/>
        <item x="179"/>
        <item x="620"/>
        <item x="622"/>
        <item x="685"/>
        <item x="152"/>
        <item x="623"/>
        <item x="420"/>
        <item x="551"/>
        <item x="387"/>
        <item x="149"/>
        <item x="277"/>
        <item x="386"/>
        <item x="275"/>
        <item x="618"/>
        <item x="279"/>
        <item x="419"/>
        <item x="619"/>
        <item x="434"/>
        <item x="390"/>
        <item x="591"/>
        <item x="281"/>
        <item x="278"/>
        <item x="55"/>
        <item x="615"/>
        <item x="62"/>
        <item x="621"/>
        <item x="136"/>
        <item x="433"/>
        <item x="611"/>
        <item x="331"/>
        <item x="141"/>
        <item x="330"/>
        <item x="270"/>
        <item x="646"/>
        <item x="610"/>
        <item x="283"/>
        <item x="64"/>
        <item x="329"/>
        <item x="830"/>
        <item x="553"/>
        <item x="432"/>
        <item x="332"/>
        <item x="316"/>
        <item x="495"/>
        <item x="431"/>
        <item x="139"/>
        <item x="376"/>
        <item x="399"/>
        <item x="776"/>
        <item x="624"/>
        <item x="24"/>
        <item x="88"/>
        <item x="552"/>
        <item x="427"/>
        <item x="614"/>
        <item x="222"/>
        <item x="401"/>
        <item x="775"/>
        <item x="832"/>
        <item x="59"/>
        <item x="437"/>
        <item x="669"/>
        <item x="372"/>
        <item x="26"/>
        <item x="325"/>
        <item x="260"/>
        <item x="781"/>
        <item x="324"/>
        <item x="418"/>
        <item x="426"/>
        <item x="63"/>
        <item x="137"/>
        <item x="655"/>
        <item x="667"/>
        <item x="625"/>
        <item x="117"/>
        <item x="728"/>
        <item x="665"/>
        <item x="425"/>
        <item x="140"/>
        <item x="774"/>
        <item x="337"/>
        <item x="272"/>
        <item x="48"/>
        <item x="731"/>
        <item x="112"/>
        <item x="96"/>
        <item x="115"/>
        <item x="333"/>
        <item x="658"/>
        <item x="831"/>
        <item x="267"/>
        <item x="336"/>
        <item x="142"/>
        <item x="328"/>
        <item x="339"/>
        <item x="395"/>
        <item x="335"/>
        <item x="421"/>
        <item x="327"/>
        <item x="612"/>
        <item x="430"/>
        <item x="771"/>
        <item x="662"/>
        <item x="97"/>
        <item x="647"/>
        <item x="87"/>
        <item x="276"/>
        <item x="338"/>
        <item x="326"/>
        <item x="592"/>
        <item x="60"/>
        <item x="456"/>
        <item x="438"/>
        <item x="688"/>
        <item x="210"/>
        <item x="784"/>
        <item x="105"/>
        <item x="666"/>
        <item x="367"/>
        <item x="423"/>
        <item x="773"/>
        <item x="113"/>
        <item x="54"/>
        <item x="428"/>
        <item x="668"/>
        <item x="403"/>
        <item x="686"/>
        <item x="772"/>
        <item x="107"/>
        <item x="362"/>
        <item x="274"/>
        <item x="554"/>
        <item x="691"/>
        <item x="103"/>
        <item x="593"/>
        <item x="829"/>
        <item x="110"/>
        <item x="363"/>
        <item x="271"/>
        <item x="657"/>
        <item x="496"/>
        <item x="692"/>
        <item x="689"/>
        <item x="656"/>
        <item x="290"/>
        <item x="670"/>
        <item x="663"/>
        <item x="109"/>
        <item x="690"/>
        <item x="596"/>
        <item x="284"/>
        <item x="429"/>
        <item x="102"/>
        <item x="404"/>
        <item x="86"/>
        <item x="138"/>
        <item x="594"/>
        <item x="269"/>
        <item x="732"/>
        <item x="779"/>
        <item x="114"/>
        <item x="514"/>
        <item x="833"/>
        <item x="111"/>
        <item x="364"/>
        <item x="777"/>
        <item x="101"/>
        <item x="108"/>
        <item x="626"/>
        <item x="282"/>
        <item x="104"/>
        <item x="481"/>
        <item x="98"/>
        <item x="32"/>
        <item x="273"/>
        <item x="627"/>
        <item x="677"/>
        <item x="23"/>
        <item x="343"/>
        <item x="478"/>
        <item x="648"/>
        <item x="687"/>
        <item x="51"/>
        <item x="653"/>
        <item x="65"/>
        <item x="466"/>
        <item x="344"/>
        <item x="47"/>
        <item x="458"/>
        <item x="31"/>
        <item x="843"/>
        <item x="605"/>
        <item x="477"/>
        <item x="652"/>
        <item x="457"/>
        <item x="722"/>
        <item x="27"/>
        <item x="600"/>
        <item x="73"/>
        <item x="258"/>
        <item x="628"/>
        <item x="651"/>
        <item x="681"/>
        <item x="36"/>
        <item x="649"/>
        <item x="377"/>
        <item x="405"/>
        <item x="650"/>
        <item x="192"/>
        <item x="106"/>
        <item x="780"/>
        <item x="340"/>
        <item x="118"/>
        <item x="664"/>
        <item x="99"/>
        <item x="34"/>
        <item x="659"/>
        <item x="378"/>
        <item x="33"/>
        <item x="459"/>
        <item x="44"/>
        <item x="100"/>
        <item x="606"/>
        <item x="682"/>
        <item x="595"/>
        <item x="505"/>
        <item x="57"/>
        <item x="35"/>
        <item x="45"/>
        <item x="291"/>
        <item x="289"/>
        <item x="532"/>
        <item x="510"/>
        <item x="342"/>
        <item x="69"/>
        <item x="259"/>
        <item x="598"/>
        <item x="546"/>
        <item x="671"/>
        <item x="116"/>
        <item x="165"/>
        <item x="825"/>
        <item x="842"/>
        <item x="844"/>
        <item x="679"/>
        <item x="515"/>
        <item x="341"/>
        <item x="512"/>
        <item x="676"/>
        <item x="511"/>
        <item x="193"/>
        <item x="499"/>
        <item x="661"/>
        <item x="782"/>
        <item x="693"/>
        <item x="52"/>
        <item x="694"/>
        <item x="604"/>
        <item x="287"/>
        <item x="38"/>
        <item x="460"/>
        <item x="307"/>
        <item x="72"/>
        <item x="597"/>
        <item x="487"/>
        <item x="633"/>
        <item x="602"/>
        <item x="467"/>
        <item x="635"/>
        <item x="294"/>
        <item x="601"/>
        <item x="545"/>
        <item x="28"/>
        <item x="160"/>
        <item x="229"/>
        <item x="555"/>
        <item x="53"/>
        <item x="538"/>
        <item x="292"/>
        <item x="629"/>
        <item x="46"/>
        <item x="503"/>
        <item x="683"/>
        <item x="439"/>
        <item x="790"/>
        <item x="217"/>
        <item x="563"/>
        <item x="236"/>
        <item x="695"/>
        <item x="261"/>
        <item x="660"/>
        <item x="840"/>
        <item x="465"/>
        <item x="636"/>
        <item x="159"/>
        <item x="305"/>
        <item x="599"/>
        <item x="314"/>
        <item x="306"/>
        <item x="448"/>
        <item x="66"/>
        <item x="696"/>
        <item x="237"/>
        <item x="632"/>
        <item x="634"/>
        <item x="564"/>
        <item x="497"/>
        <item x="248"/>
        <item x="845"/>
        <item x="680"/>
        <item x="479"/>
        <item x="839"/>
        <item x="834"/>
        <item x="786"/>
        <item x="37"/>
        <item x="230"/>
        <item x="835"/>
        <item x="231"/>
        <item x="630"/>
        <item x="375"/>
        <item x="468"/>
        <item x="810"/>
        <item x="68"/>
        <item x="454"/>
        <item x="453"/>
        <item x="235"/>
        <item x="544"/>
        <item x="29"/>
        <item x="567"/>
        <item x="166"/>
        <item x="809"/>
        <item x="603"/>
        <item x="697"/>
        <item x="462"/>
        <item x="447"/>
        <item x="836"/>
        <item x="158"/>
        <item x="675"/>
        <item x="498"/>
        <item x="50"/>
        <item x="506"/>
        <item x="791"/>
        <item x="366"/>
        <item x="365"/>
        <item x="533"/>
        <item x="70"/>
        <item x="39"/>
        <item x="417"/>
        <item x="826"/>
        <item x="262"/>
        <item x="234"/>
        <item x="464"/>
        <item x="607"/>
        <item x="838"/>
        <item x="754"/>
        <item x="637"/>
        <item x="475"/>
        <item x="30"/>
        <item x="238"/>
        <item x="698"/>
        <item x="823"/>
        <item x="191"/>
        <item x="638"/>
        <item x="264"/>
        <item x="678"/>
        <item x="516"/>
        <item x="40"/>
        <item x="415"/>
        <item x="674"/>
        <item x="500"/>
        <item x="501"/>
        <item x="239"/>
        <item x="752"/>
        <item x="232"/>
        <item x="509"/>
        <item x="542"/>
        <item x="699"/>
        <item x="263"/>
        <item x="504"/>
        <item x="631"/>
        <item x="266"/>
        <item x="265"/>
        <item x="508"/>
        <item x="167"/>
        <item x="416"/>
        <item x="450"/>
        <item x="565"/>
        <item x="157"/>
        <item x="153"/>
        <item x="470"/>
        <item x="455"/>
        <item x="233"/>
        <item x="250"/>
        <item x="411"/>
        <item x="414"/>
        <item x="639"/>
        <item x="837"/>
        <item x="452"/>
        <item x="513"/>
        <item x="507"/>
        <item x="41"/>
        <item x="67"/>
        <item x="240"/>
        <item x="42"/>
        <item x="486"/>
        <item x="485"/>
        <item x="49"/>
        <item x="162"/>
        <item x="43"/>
        <item x="750"/>
        <item x="311"/>
        <item x="123"/>
        <item x="562"/>
        <item x="228"/>
        <item x="700"/>
        <item x="121"/>
        <item x="472"/>
        <item x="449"/>
        <item x="796"/>
        <item x="286"/>
        <item x="288"/>
        <item x="124"/>
        <item x="824"/>
        <item x="463"/>
        <item x="169"/>
        <item x="164"/>
        <item x="469"/>
        <item x="446"/>
        <item x="168"/>
        <item x="751"/>
        <item x="374"/>
        <item x="241"/>
        <item x="161"/>
        <item x="755"/>
        <item x="257"/>
        <item x="488"/>
        <item x="640"/>
        <item x="482"/>
        <item x="502"/>
        <item x="568"/>
        <item x="701"/>
        <item x="369"/>
        <item x="534"/>
        <item x="451"/>
        <item x="654"/>
        <item x="171"/>
        <item x="811"/>
        <item x="410"/>
        <item x="243"/>
        <item x="705"/>
        <item x="802"/>
        <item x="293"/>
        <item x="556"/>
        <item x="310"/>
        <item x="702"/>
        <item x="345"/>
        <item x="473"/>
        <item x="517"/>
        <item x="792"/>
        <item x="461"/>
        <item x="122"/>
        <item x="308"/>
        <item x="379"/>
        <item x="821"/>
        <item x="127"/>
        <item x="535"/>
        <item x="76"/>
        <item x="131"/>
        <item x="313"/>
        <item x="309"/>
        <item x="126"/>
        <item x="814"/>
        <item x="703"/>
        <item x="170"/>
        <item x="245"/>
        <item x="474"/>
        <item x="749"/>
        <item x="566"/>
        <item x="841"/>
        <item x="560"/>
        <item x="673"/>
        <item x="125"/>
        <item x="778"/>
        <item x="794"/>
        <item x="402"/>
        <item x="801"/>
        <item x="120"/>
        <item x="536"/>
        <item x="129"/>
        <item x="413"/>
        <item x="249"/>
        <item x="489"/>
        <item x="584"/>
        <item x="541"/>
        <item x="440"/>
        <item x="793"/>
        <item x="557"/>
        <item x="211"/>
        <item x="803"/>
        <item x="539"/>
        <item x="476"/>
        <item x="128"/>
        <item x="445"/>
        <item x="444"/>
        <item x="409"/>
        <item x="561"/>
        <item x="748"/>
        <item x="537"/>
        <item x="543"/>
        <item x="549"/>
        <item x="559"/>
        <item x="795"/>
        <item x="641"/>
        <item x="244"/>
        <item x="471"/>
        <item x="764"/>
        <item x="797"/>
        <item x="443"/>
        <item x="133"/>
        <item x="491"/>
        <item x="518"/>
        <item x="203"/>
        <item x="753"/>
        <item x="765"/>
        <item x="813"/>
        <item x="768"/>
        <item x="672"/>
        <item x="757"/>
        <item x="368"/>
        <item x="132"/>
        <item x="569"/>
        <item x="766"/>
        <item x="242"/>
        <item x="256"/>
        <item x="130"/>
        <item x="540"/>
        <item x="204"/>
        <item x="804"/>
        <item x="550"/>
        <item x="800"/>
        <item x="745"/>
        <item x="746"/>
        <item x="642"/>
        <item x="558"/>
        <item x="492"/>
        <item x="799"/>
        <item x="323"/>
        <item x="822"/>
        <item x="816"/>
        <item x="408"/>
        <item x="312"/>
        <item x="484"/>
        <item x="441"/>
        <item x="747"/>
        <item x="202"/>
        <item x="215"/>
        <item x="769"/>
        <item x="806"/>
        <item x="798"/>
        <item x="767"/>
        <item x="759"/>
        <item x="251"/>
        <item x="317"/>
        <item x="743"/>
        <item x="519"/>
        <item x="315"/>
        <item x="770"/>
        <item x="442"/>
        <item x="805"/>
        <item x="318"/>
        <item x="812"/>
        <item x="295"/>
        <item x="412"/>
        <item x="206"/>
        <item x="319"/>
        <item x="407"/>
        <item x="346"/>
        <item x="756"/>
        <item x="483"/>
        <item x="246"/>
        <item x="493"/>
        <item x="205"/>
        <item x="762"/>
        <item x="213"/>
        <item x="406"/>
        <item x="212"/>
        <item x="207"/>
        <item x="201"/>
        <item x="736"/>
        <item x="763"/>
        <item x="819"/>
        <item x="361"/>
        <item x="733"/>
        <item x="714"/>
        <item x="216"/>
        <item x="322"/>
        <item x="320"/>
        <item x="734"/>
        <item x="820"/>
        <item x="198"/>
        <item x="247"/>
        <item x="373"/>
        <item x="253"/>
        <item x="807"/>
        <item x="737"/>
        <item x="208"/>
        <item x="527"/>
        <item x="4"/>
        <item x="742"/>
        <item x="200"/>
        <item x="321"/>
        <item x="738"/>
        <item x="195"/>
        <item x="744"/>
        <item x="815"/>
        <item x="817"/>
        <item x="740"/>
        <item x="760"/>
        <item x="194"/>
        <item x="758"/>
        <item x="735"/>
        <item x="643"/>
        <item x="209"/>
        <item x="296"/>
        <item x="570"/>
        <item x="359"/>
        <item x="219"/>
        <item x="214"/>
        <item x="255"/>
        <item x="716"/>
        <item x="739"/>
        <item x="761"/>
        <item x="818"/>
        <item x="0"/>
        <item x="5"/>
        <item x="715"/>
        <item x="585"/>
        <item x="741"/>
        <item x="526"/>
        <item x="348"/>
        <item x="586"/>
        <item x="302"/>
        <item x="583"/>
        <item x="349"/>
        <item x="301"/>
        <item x="645"/>
        <item x="644"/>
        <item x="360"/>
        <item x="297"/>
        <item x="347"/>
        <item x="254"/>
        <item x="197"/>
        <item x="220"/>
        <item x="199"/>
        <item x="808"/>
        <item x="357"/>
        <item x="531"/>
        <item x="581"/>
        <item x="525"/>
        <item x="719"/>
        <item x="529"/>
        <item x="354"/>
        <item x="352"/>
        <item x="350"/>
        <item x="356"/>
        <item x="351"/>
        <item x="587"/>
        <item x="300"/>
        <item x="353"/>
        <item x="528"/>
        <item x="582"/>
        <item x="355"/>
        <item x="10"/>
        <item x="520"/>
        <item x="304"/>
        <item x="709"/>
        <item x="524"/>
        <item x="358"/>
        <item x="299"/>
        <item x="710"/>
        <item x="298"/>
        <item x="303"/>
        <item x="221"/>
        <item x="224"/>
        <item x="223"/>
        <item x="711"/>
        <item x="580"/>
        <item x="572"/>
        <item x="571"/>
        <item x="523"/>
        <item x="718"/>
        <item x="530"/>
        <item x="579"/>
        <item x="717"/>
        <item x="521"/>
        <item x="713"/>
        <item x="576"/>
        <item x="573"/>
        <item x="704"/>
        <item x="706"/>
        <item x="522"/>
        <item x="578"/>
        <item x="708"/>
        <item x="574"/>
        <item x="712"/>
        <item x="575"/>
        <item x="577"/>
        <item x="721"/>
        <item x="707"/>
        <item x="11"/>
        <item x="720"/>
        <item x="19"/>
        <item t="default"/>
      </items>
    </pivotField>
    <pivotField dataField="1" showAll="0">
      <items count="890">
        <item x="80"/>
        <item x="300"/>
        <item x="81"/>
        <item x="301"/>
        <item x="82"/>
        <item x="83"/>
        <item x="200"/>
        <item x="302"/>
        <item x="84"/>
        <item x="99"/>
        <item x="85"/>
        <item x="201"/>
        <item x="96"/>
        <item x="95"/>
        <item x="97"/>
        <item x="86"/>
        <item x="726"/>
        <item x="94"/>
        <item x="87"/>
        <item x="727"/>
        <item x="88"/>
        <item x="303"/>
        <item x="89"/>
        <item x="92"/>
        <item x="93"/>
        <item x="202"/>
        <item x="725"/>
        <item x="90"/>
        <item x="700"/>
        <item x="98"/>
        <item x="620"/>
        <item x="460"/>
        <item x="203"/>
        <item x="580"/>
        <item x="701"/>
        <item x="91"/>
        <item x="205"/>
        <item x="829"/>
        <item x="140"/>
        <item x="461"/>
        <item x="581"/>
        <item x="141"/>
        <item x="204"/>
        <item x="702"/>
        <item x="304"/>
        <item x="206"/>
        <item x="728"/>
        <item x="621"/>
        <item x="462"/>
        <item x="830"/>
        <item x="582"/>
        <item x="306"/>
        <item x="142"/>
        <item x="831"/>
        <item x="307"/>
        <item x="873"/>
        <item x="151"/>
        <item x="149"/>
        <item x="703"/>
        <item x="622"/>
        <item x="152"/>
        <item x="305"/>
        <item x="207"/>
        <item x="720"/>
        <item x="583"/>
        <item x="705"/>
        <item x="143"/>
        <item x="150"/>
        <item x="706"/>
        <item x="832"/>
        <item x="704"/>
        <item x="540"/>
        <item x="360"/>
        <item x="60"/>
        <item x="208"/>
        <item x="153"/>
        <item x="872"/>
        <item x="155"/>
        <item x="158"/>
        <item x="623"/>
        <item x="480"/>
        <item x="463"/>
        <item x="400"/>
        <item x="719"/>
        <item x="156"/>
        <item x="552"/>
        <item x="154"/>
        <item x="541"/>
        <item x="871"/>
        <item x="61"/>
        <item x="707"/>
        <item x="209"/>
        <item x="159"/>
        <item x="144"/>
        <item x="721"/>
        <item x="789"/>
        <item x="402"/>
        <item x="213"/>
        <item x="382"/>
        <item x="145"/>
        <item x="729"/>
        <item x="465"/>
        <item x="471"/>
        <item x="212"/>
        <item x="556"/>
        <item x="62"/>
        <item x="585"/>
        <item x="308"/>
        <item x="542"/>
        <item x="466"/>
        <item x="146"/>
        <item x="160"/>
        <item x="157"/>
        <item x="476"/>
        <item x="420"/>
        <item x="401"/>
        <item x="553"/>
        <item x="472"/>
        <item x="722"/>
        <item x="381"/>
        <item x="870"/>
        <item x="586"/>
        <item x="584"/>
        <item x="210"/>
        <item x="791"/>
        <item x="833"/>
        <item x="481"/>
        <item x="718"/>
        <item x="869"/>
        <item x="361"/>
        <item x="790"/>
        <item x="591"/>
        <item x="211"/>
        <item x="713"/>
        <item x="723"/>
        <item x="309"/>
        <item x="730"/>
        <item x="716"/>
        <item x="546"/>
        <item x="592"/>
        <item x="477"/>
        <item x="473"/>
        <item x="557"/>
        <item x="468"/>
        <item x="717"/>
        <item x="715"/>
        <item x="482"/>
        <item x="731"/>
        <item x="587"/>
        <item x="543"/>
        <item x="554"/>
        <item x="555"/>
        <item x="475"/>
        <item x="474"/>
        <item x="593"/>
        <item x="147"/>
        <item x="712"/>
        <item x="724"/>
        <item x="63"/>
        <item x="478"/>
        <item x="467"/>
        <item x="732"/>
        <item x="470"/>
        <item x="403"/>
        <item x="714"/>
        <item x="421"/>
        <item x="464"/>
        <item x="216"/>
        <item x="588"/>
        <item x="148"/>
        <item x="469"/>
        <item x="479"/>
        <item x="624"/>
        <item x="734"/>
        <item x="792"/>
        <item x="214"/>
        <item x="545"/>
        <item x="589"/>
        <item x="595"/>
        <item x="733"/>
        <item x="849"/>
        <item x="736"/>
        <item x="310"/>
        <item x="708"/>
        <item x="558"/>
        <item x="590"/>
        <item x="350"/>
        <item x="810"/>
        <item x="596"/>
        <item x="625"/>
        <item x="811"/>
        <item x="594"/>
        <item x="809"/>
        <item x="215"/>
        <item x="737"/>
        <item x="217"/>
        <item x="483"/>
        <item x="711"/>
        <item x="405"/>
        <item x="598"/>
        <item x="735"/>
        <item x="597"/>
        <item x="544"/>
        <item x="380"/>
        <item x="738"/>
        <item x="626"/>
        <item x="340"/>
        <item x="406"/>
        <item x="551"/>
        <item x="65"/>
        <item x="785"/>
        <item x="559"/>
        <item x="351"/>
        <item x="547"/>
        <item x="342"/>
        <item x="599"/>
        <item x="341"/>
        <item x="812"/>
        <item x="64"/>
        <item x="66"/>
        <item x="311"/>
        <item x="353"/>
        <item x="71"/>
        <item x="408"/>
        <item x="404"/>
        <item x="352"/>
        <item x="739"/>
        <item x="176"/>
        <item x="411"/>
        <item x="387"/>
        <item x="349"/>
        <item x="219"/>
        <item x="627"/>
        <item x="410"/>
        <item x="409"/>
        <item x="383"/>
        <item x="173"/>
        <item x="218"/>
        <item x="161"/>
        <item x="72"/>
        <item x="386"/>
        <item x="385"/>
        <item x="793"/>
        <item x="484"/>
        <item x="412"/>
        <item x="485"/>
        <item x="549"/>
        <item x="548"/>
        <item x="354"/>
        <item x="177"/>
        <item x="348"/>
        <item x="486"/>
        <item x="794"/>
        <item x="550"/>
        <item x="172"/>
        <item x="422"/>
        <item x="178"/>
        <item x="175"/>
        <item x="710"/>
        <item x="356"/>
        <item x="629"/>
        <item x="347"/>
        <item x="312"/>
        <item x="628"/>
        <item x="709"/>
        <item x="388"/>
        <item x="73"/>
        <item x="384"/>
        <item x="162"/>
        <item x="407"/>
        <item x="179"/>
        <item x="174"/>
        <item x="850"/>
        <item x="392"/>
        <item x="815"/>
        <item x="355"/>
        <item x="491"/>
        <item x="630"/>
        <item x="343"/>
        <item x="640"/>
        <item x="67"/>
        <item x="632"/>
        <item x="795"/>
        <item x="631"/>
        <item x="68"/>
        <item x="813"/>
        <item x="769"/>
        <item x="814"/>
        <item x="784"/>
        <item x="786"/>
        <item x="492"/>
        <item x="488"/>
        <item x="841"/>
        <item x="416"/>
        <item x="415"/>
        <item x="313"/>
        <item x="391"/>
        <item x="633"/>
        <item x="389"/>
        <item x="314"/>
        <item x="440"/>
        <item x="874"/>
        <item x="69"/>
        <item x="357"/>
        <item x="75"/>
        <item x="842"/>
        <item x="70"/>
        <item x="796"/>
        <item x="634"/>
        <item x="783"/>
        <item x="820"/>
        <item x="345"/>
        <item x="636"/>
        <item x="171"/>
        <item x="390"/>
        <item x="489"/>
        <item x="74"/>
        <item x="817"/>
        <item x="413"/>
        <item x="20"/>
        <item x="821"/>
        <item x="843"/>
        <item x="493"/>
        <item x="346"/>
        <item x="837"/>
        <item x="834"/>
        <item x="500"/>
        <item x="816"/>
        <item x="358"/>
        <item x="21"/>
        <item x="635"/>
        <item x="163"/>
        <item x="414"/>
        <item x="165"/>
        <item x="487"/>
        <item x="822"/>
        <item x="418"/>
        <item x="490"/>
        <item x="838"/>
        <item x="637"/>
        <item x="496"/>
        <item x="844"/>
        <item x="76"/>
        <item x="835"/>
        <item x="78"/>
        <item x="498"/>
        <item x="417"/>
        <item x="836"/>
        <item x="22"/>
        <item x="495"/>
        <item x="423"/>
        <item x="315"/>
        <item x="393"/>
        <item x="359"/>
        <item x="641"/>
        <item x="845"/>
        <item x="818"/>
        <item x="443"/>
        <item x="824"/>
        <item x="441"/>
        <item x="797"/>
        <item x="494"/>
        <item x="344"/>
        <item x="642"/>
        <item x="840"/>
        <item x="445"/>
        <item x="823"/>
        <item x="79"/>
        <item x="825"/>
        <item x="819"/>
        <item x="459"/>
        <item x="643"/>
        <item x="497"/>
        <item x="846"/>
        <item x="444"/>
        <item x="77"/>
        <item x="166"/>
        <item x="499"/>
        <item x="839"/>
        <item x="362"/>
        <item x="442"/>
        <item x="456"/>
        <item x="419"/>
        <item x="424"/>
        <item x="316"/>
        <item x="827"/>
        <item x="317"/>
        <item x="800"/>
        <item x="164"/>
        <item x="875"/>
        <item x="660"/>
        <item x="801"/>
        <item x="394"/>
        <item x="23"/>
        <item x="770"/>
        <item x="798"/>
        <item x="865"/>
        <item x="847"/>
        <item x="826"/>
        <item x="638"/>
        <item x="168"/>
        <item x="501"/>
        <item x="802"/>
        <item x="169"/>
        <item x="452"/>
        <item x="167"/>
        <item x="600"/>
        <item x="458"/>
        <item x="639"/>
        <item x="661"/>
        <item x="26"/>
        <item x="803"/>
        <item x="828"/>
        <item x="799"/>
        <item x="848"/>
        <item x="782"/>
        <item x="170"/>
        <item x="318"/>
        <item x="662"/>
        <item x="31"/>
        <item x="646"/>
        <item x="395"/>
        <item x="365"/>
        <item x="363"/>
        <item x="425"/>
        <item x="32"/>
        <item x="804"/>
        <item x="457"/>
        <item x="25"/>
        <item x="453"/>
        <item x="851"/>
        <item x="777"/>
        <item x="768"/>
        <item x="396"/>
        <item x="455"/>
        <item x="644"/>
        <item x="876"/>
        <item x="781"/>
        <item x="180"/>
        <item x="426"/>
        <item x="33"/>
        <item x="24"/>
        <item x="427"/>
        <item x="27"/>
        <item x="787"/>
        <item x="181"/>
        <item x="805"/>
        <item x="446"/>
        <item x="28"/>
        <item x="451"/>
        <item x="765"/>
        <item x="120"/>
        <item x="645"/>
        <item x="121"/>
        <item x="852"/>
        <item x="866"/>
        <item x="449"/>
        <item x="806"/>
        <item x="854"/>
        <item x="182"/>
        <item x="454"/>
        <item x="450"/>
        <item x="35"/>
        <item x="122"/>
        <item x="364"/>
        <item x="771"/>
        <item x="397"/>
        <item x="882"/>
        <item x="807"/>
        <item x="34"/>
        <item x="778"/>
        <item x="448"/>
        <item x="648"/>
        <item x="663"/>
        <item x="808"/>
        <item x="29"/>
        <item x="647"/>
        <item x="774"/>
        <item x="671"/>
        <item x="36"/>
        <item x="767"/>
        <item x="861"/>
        <item x="601"/>
        <item x="30"/>
        <item x="0"/>
        <item x="366"/>
        <item x="447"/>
        <item x="241"/>
        <item x="240"/>
        <item x="864"/>
        <item x="502"/>
        <item x="666"/>
        <item x="428"/>
        <item x="183"/>
        <item x="877"/>
        <item x="672"/>
        <item x="651"/>
        <item x="319"/>
        <item x="242"/>
        <item x="38"/>
        <item x="860"/>
        <item x="123"/>
        <item x="220"/>
        <item x="191"/>
        <item x="665"/>
        <item x="762"/>
        <item x="668"/>
        <item x="779"/>
        <item x="780"/>
        <item x="775"/>
        <item x="192"/>
        <item x="37"/>
        <item x="868"/>
        <item x="885"/>
        <item x="429"/>
        <item x="503"/>
        <item x="649"/>
        <item x="667"/>
        <item x="126"/>
        <item x="186"/>
        <item x="673"/>
        <item x="776"/>
        <item x="669"/>
        <item x="853"/>
        <item x="131"/>
        <item x="879"/>
        <item x="878"/>
        <item x="185"/>
        <item x="880"/>
        <item x="193"/>
        <item x="670"/>
        <item x="505"/>
        <item x="664"/>
        <item x="881"/>
        <item x="884"/>
        <item x="132"/>
        <item x="652"/>
        <item x="128"/>
        <item x="39"/>
        <item x="125"/>
        <item x="16"/>
        <item x="243"/>
        <item x="184"/>
        <item x="764"/>
        <item x="867"/>
        <item x="675"/>
        <item x="855"/>
        <item x="863"/>
        <item x="124"/>
        <item x="133"/>
        <item x="188"/>
        <item x="650"/>
        <item x="674"/>
        <item x="198"/>
        <item x="430"/>
        <item x="676"/>
        <item x="862"/>
        <item x="431"/>
        <item x="127"/>
        <item x="772"/>
        <item x="367"/>
        <item x="763"/>
        <item x="195"/>
        <item x="398"/>
        <item x="196"/>
        <item x="187"/>
        <item x="194"/>
        <item x="368"/>
        <item x="135"/>
        <item x="136"/>
        <item x="653"/>
        <item x="129"/>
        <item x="432"/>
        <item x="511"/>
        <item x="138"/>
        <item x="197"/>
        <item x="512"/>
        <item x="773"/>
        <item x="199"/>
        <item x="888"/>
        <item x="134"/>
        <item x="678"/>
        <item x="189"/>
        <item x="190"/>
        <item x="504"/>
        <item x="619"/>
        <item x="677"/>
        <item x="130"/>
        <item x="513"/>
        <item x="245"/>
        <item x="856"/>
        <item x="506"/>
        <item x="248"/>
        <item x="602"/>
        <item x="761"/>
        <item x="246"/>
        <item x="137"/>
        <item x="766"/>
        <item x="399"/>
        <item x="139"/>
        <item x="433"/>
        <item x="887"/>
        <item x="244"/>
        <item x="247"/>
        <item x="371"/>
        <item x="510"/>
        <item x="859"/>
        <item x="857"/>
        <item x="679"/>
        <item x="514"/>
        <item x="886"/>
        <item x="515"/>
        <item x="12"/>
        <item x="221"/>
        <item x="654"/>
        <item x="516"/>
        <item x="858"/>
        <item x="434"/>
        <item x="508"/>
        <item x="603"/>
        <item x="605"/>
        <item x="372"/>
        <item x="1"/>
        <item x="100"/>
        <item x="249"/>
        <item x="507"/>
        <item x="655"/>
        <item x="17"/>
        <item x="509"/>
        <item x="436"/>
        <item x="251"/>
        <item x="613"/>
        <item x="370"/>
        <item x="439"/>
        <item x="435"/>
        <item x="101"/>
        <item x="517"/>
        <item x="373"/>
        <item x="252"/>
        <item x="236"/>
        <item x="518"/>
        <item x="617"/>
        <item x="437"/>
        <item x="616"/>
        <item x="438"/>
        <item x="232"/>
        <item x="253"/>
        <item x="222"/>
        <item x="250"/>
        <item x="614"/>
        <item x="612"/>
        <item x="519"/>
        <item x="656"/>
        <item x="618"/>
        <item x="375"/>
        <item x="376"/>
        <item x="374"/>
        <item x="15"/>
        <item x="378"/>
        <item x="223"/>
        <item x="102"/>
        <item x="233"/>
        <item x="604"/>
        <item x="379"/>
        <item x="883"/>
        <item x="788"/>
        <item x="606"/>
        <item x="369"/>
        <item x="225"/>
        <item x="254"/>
        <item x="255"/>
        <item x="19"/>
        <item x="615"/>
        <item x="657"/>
        <item x="256"/>
        <item x="658"/>
        <item x="377"/>
        <item x="13"/>
        <item x="231"/>
        <item x="258"/>
        <item x="607"/>
        <item x="239"/>
        <item x="235"/>
        <item x="237"/>
        <item x="14"/>
        <item x="2"/>
        <item x="280"/>
        <item x="659"/>
        <item x="257"/>
        <item x="238"/>
        <item x="611"/>
        <item x="234"/>
        <item x="608"/>
        <item x="259"/>
        <item x="224"/>
        <item x="18"/>
        <item x="226"/>
        <item x="281"/>
        <item x="609"/>
        <item x="284"/>
        <item x="282"/>
        <item x="3"/>
        <item x="5"/>
        <item x="116"/>
        <item x="111"/>
        <item x="283"/>
        <item x="610"/>
        <item x="11"/>
        <item x="103"/>
        <item x="285"/>
        <item x="112"/>
        <item x="292"/>
        <item x="296"/>
        <item x="560"/>
        <item x="227"/>
        <item x="117"/>
        <item x="106"/>
        <item x="113"/>
        <item x="291"/>
        <item x="108"/>
        <item x="6"/>
        <item x="105"/>
        <item x="230"/>
        <item x="561"/>
        <item x="229"/>
        <item x="110"/>
        <item x="228"/>
        <item x="109"/>
        <item x="299"/>
        <item x="293"/>
        <item x="104"/>
        <item x="295"/>
        <item x="114"/>
        <item x="107"/>
        <item x="118"/>
        <item x="115"/>
        <item x="290"/>
        <item x="298"/>
        <item x="294"/>
        <item x="562"/>
        <item x="286"/>
        <item x="297"/>
        <item x="4"/>
        <item x="289"/>
        <item x="564"/>
        <item x="576"/>
        <item x="119"/>
        <item x="565"/>
        <item x="287"/>
        <item x="563"/>
        <item x="288"/>
        <item x="7"/>
        <item x="572"/>
        <item x="579"/>
        <item x="40"/>
        <item x="578"/>
        <item x="577"/>
        <item x="45"/>
        <item x="571"/>
        <item x="10"/>
        <item x="9"/>
        <item x="8"/>
        <item x="575"/>
        <item x="42"/>
        <item x="41"/>
        <item x="740"/>
        <item x="260"/>
        <item x="44"/>
        <item x="521"/>
        <item x="43"/>
        <item x="566"/>
        <item x="573"/>
        <item x="520"/>
        <item x="569"/>
        <item x="320"/>
        <item x="570"/>
        <item x="574"/>
        <item x="522"/>
        <item x="752"/>
        <item x="756"/>
        <item x="51"/>
        <item x="567"/>
        <item x="56"/>
        <item x="741"/>
        <item x="568"/>
        <item x="46"/>
        <item x="742"/>
        <item x="276"/>
        <item x="751"/>
        <item x="744"/>
        <item x="759"/>
        <item x="48"/>
        <item x="52"/>
        <item x="49"/>
        <item x="745"/>
        <item x="321"/>
        <item x="523"/>
        <item x="743"/>
        <item x="336"/>
        <item x="55"/>
        <item x="755"/>
        <item x="53"/>
        <item x="332"/>
        <item x="753"/>
        <item x="758"/>
        <item x="50"/>
        <item x="322"/>
        <item x="54"/>
        <item x="750"/>
        <item x="333"/>
        <item x="279"/>
        <item x="754"/>
        <item x="757"/>
        <item x="47"/>
        <item x="331"/>
        <item x="57"/>
        <item x="59"/>
        <item x="275"/>
        <item x="525"/>
        <item x="325"/>
        <item x="749"/>
        <item x="277"/>
        <item x="335"/>
        <item x="334"/>
        <item x="58"/>
        <item x="526"/>
        <item x="524"/>
        <item x="272"/>
        <item x="323"/>
        <item x="278"/>
        <item x="746"/>
        <item x="748"/>
        <item x="326"/>
        <item x="273"/>
        <item x="339"/>
        <item x="337"/>
        <item x="274"/>
        <item x="747"/>
        <item x="338"/>
        <item x="536"/>
        <item x="537"/>
        <item x="527"/>
        <item x="329"/>
        <item x="330"/>
        <item x="528"/>
        <item x="328"/>
        <item x="261"/>
        <item x="531"/>
        <item x="324"/>
        <item x="685"/>
        <item x="529"/>
        <item x="271"/>
        <item x="532"/>
        <item x="538"/>
        <item x="327"/>
        <item x="530"/>
        <item x="680"/>
        <item x="533"/>
        <item x="686"/>
        <item x="262"/>
        <item x="684"/>
        <item x="535"/>
        <item x="539"/>
        <item x="534"/>
        <item x="681"/>
        <item x="687"/>
        <item x="688"/>
        <item x="683"/>
        <item x="682"/>
        <item x="263"/>
        <item x="696"/>
        <item x="265"/>
        <item x="689"/>
        <item x="266"/>
        <item x="697"/>
        <item x="690"/>
        <item x="691"/>
        <item x="692"/>
        <item x="270"/>
        <item x="698"/>
        <item x="693"/>
        <item x="269"/>
        <item x="699"/>
        <item x="694"/>
        <item x="267"/>
        <item x="268"/>
        <item x="695"/>
        <item x="264"/>
        <item x="760"/>
        <item t="default"/>
      </items>
    </pivotField>
    <pivotField showAll="0">
      <items count="767">
        <item x="70"/>
        <item x="69"/>
        <item x="74"/>
        <item x="73"/>
        <item x="72"/>
        <item x="71"/>
        <item x="129"/>
        <item x="130"/>
        <item x="183"/>
        <item x="185"/>
        <item x="187"/>
        <item x="186"/>
        <item x="184"/>
        <item x="80"/>
        <item x="79"/>
        <item x="171"/>
        <item x="75"/>
        <item x="78"/>
        <item x="125"/>
        <item x="77"/>
        <item x="126"/>
        <item x="76"/>
        <item x="131"/>
        <item x="124"/>
        <item x="176"/>
        <item x="172"/>
        <item x="173"/>
        <item x="179"/>
        <item x="629"/>
        <item x="177"/>
        <item x="81"/>
        <item x="174"/>
        <item x="175"/>
        <item x="628"/>
        <item x="127"/>
        <item x="182"/>
        <item x="128"/>
        <item x="132"/>
        <item x="627"/>
        <item x="178"/>
        <item x="626"/>
        <item x="136"/>
        <item x="133"/>
        <item x="134"/>
        <item x="135"/>
        <item x="625"/>
        <item x="624"/>
        <item x="82"/>
        <item x="623"/>
        <item x="621"/>
        <item x="622"/>
        <item x="496"/>
        <item x="620"/>
        <item x="618"/>
        <item x="619"/>
        <item x="121"/>
        <item x="495"/>
        <item x="180"/>
        <item x="615"/>
        <item x="617"/>
        <item x="123"/>
        <item x="122"/>
        <item x="497"/>
        <item x="120"/>
        <item x="498"/>
        <item x="614"/>
        <item x="616"/>
        <item x="613"/>
        <item x="83"/>
        <item x="494"/>
        <item x="85"/>
        <item x="84"/>
        <item x="715"/>
        <item x="257"/>
        <item x="532"/>
        <item x="533"/>
        <item x="499"/>
        <item x="181"/>
        <item x="258"/>
        <item x="534"/>
        <item x="531"/>
        <item x="535"/>
        <item x="256"/>
        <item x="716"/>
        <item x="262"/>
        <item x="259"/>
        <item x="536"/>
        <item x="261"/>
        <item x="528"/>
        <item x="260"/>
        <item x="530"/>
        <item x="597"/>
        <item x="139"/>
        <item x="529"/>
        <item x="138"/>
        <item x="397"/>
        <item x="137"/>
        <item x="501"/>
        <item x="538"/>
        <item x="537"/>
        <item x="144"/>
        <item x="140"/>
        <item x="500"/>
        <item x="263"/>
        <item x="601"/>
        <item x="53"/>
        <item x="717"/>
        <item x="52"/>
        <item x="461"/>
        <item x="394"/>
        <item x="599"/>
        <item x="600"/>
        <item x="398"/>
        <item x="395"/>
        <item x="508"/>
        <item x="396"/>
        <item x="602"/>
        <item x="507"/>
        <item x="462"/>
        <item x="392"/>
        <item x="510"/>
        <item x="264"/>
        <item x="393"/>
        <item x="509"/>
        <item x="141"/>
        <item x="539"/>
        <item x="153"/>
        <item x="540"/>
        <item x="596"/>
        <item x="145"/>
        <item x="718"/>
        <item x="142"/>
        <item x="460"/>
        <item x="408"/>
        <item x="719"/>
        <item x="54"/>
        <item x="399"/>
        <item x="152"/>
        <item x="150"/>
        <item x="151"/>
        <item x="143"/>
        <item x="506"/>
        <item x="149"/>
        <item x="598"/>
        <item x="464"/>
        <item x="541"/>
        <item x="721"/>
        <item x="148"/>
        <item x="724"/>
        <item x="463"/>
        <item x="505"/>
        <item x="265"/>
        <item x="502"/>
        <item x="544"/>
        <item x="503"/>
        <item x="720"/>
        <item x="147"/>
        <item x="723"/>
        <item x="603"/>
        <item x="465"/>
        <item x="504"/>
        <item x="542"/>
        <item x="722"/>
        <item x="146"/>
        <item x="543"/>
        <item x="725"/>
        <item x="409"/>
        <item x="410"/>
        <item x="55"/>
        <item x="411"/>
        <item x="466"/>
        <item x="648"/>
        <item x="400"/>
        <item x="406"/>
        <item x="57"/>
        <item x="401"/>
        <item x="402"/>
        <item x="649"/>
        <item x="404"/>
        <item x="654"/>
        <item x="266"/>
        <item x="56"/>
        <item x="726"/>
        <item x="604"/>
        <item x="612"/>
        <item x="267"/>
        <item x="727"/>
        <item x="731"/>
        <item x="728"/>
        <item x="611"/>
        <item x="414"/>
        <item x="58"/>
        <item x="647"/>
        <item x="412"/>
        <item x="656"/>
        <item x="403"/>
        <item x="681"/>
        <item x="59"/>
        <item x="655"/>
        <item x="610"/>
        <item x="405"/>
        <item x="686"/>
        <item x="653"/>
        <item x="657"/>
        <item x="730"/>
        <item x="413"/>
        <item x="467"/>
        <item x="415"/>
        <item x="650"/>
        <item x="652"/>
        <item x="651"/>
        <item x="729"/>
        <item x="684"/>
        <item x="685"/>
        <item x="660"/>
        <item x="407"/>
        <item x="682"/>
        <item x="268"/>
        <item x="350"/>
        <item x="609"/>
        <item x="416"/>
        <item x="269"/>
        <item x="683"/>
        <item x="605"/>
        <item x="607"/>
        <item x="468"/>
        <item x="349"/>
        <item x="345"/>
        <item x="351"/>
        <item x="348"/>
        <item x="342"/>
        <item x="417"/>
        <item x="341"/>
        <item x="687"/>
        <item x="270"/>
        <item x="343"/>
        <item x="346"/>
        <item x="347"/>
        <item x="272"/>
        <item x="271"/>
        <item x="608"/>
        <item x="659"/>
        <item x="60"/>
        <item x="352"/>
        <item x="344"/>
        <item x="606"/>
        <item x="735"/>
        <item x="354"/>
        <item x="357"/>
        <item x="663"/>
        <item x="469"/>
        <item x="62"/>
        <item x="356"/>
        <item x="355"/>
        <item x="418"/>
        <item x="353"/>
        <item x="61"/>
        <item x="736"/>
        <item x="661"/>
        <item x="688"/>
        <item x="662"/>
        <item x="658"/>
        <item x="419"/>
        <item x="157"/>
        <item x="158"/>
        <item x="734"/>
        <item x="421"/>
        <item x="420"/>
        <item x="470"/>
        <item x="737"/>
        <item x="422"/>
        <item x="732"/>
        <item x="424"/>
        <item x="738"/>
        <item x="423"/>
        <item x="290"/>
        <item x="333"/>
        <item x="425"/>
        <item x="693"/>
        <item x="334"/>
        <item x="324"/>
        <item x="733"/>
        <item x="291"/>
        <item x="691"/>
        <item x="689"/>
        <item x="325"/>
        <item x="299"/>
        <item x="63"/>
        <item x="326"/>
        <item x="471"/>
        <item x="692"/>
        <item x="328"/>
        <item x="695"/>
        <item x="694"/>
        <item x="327"/>
        <item x="64"/>
        <item x="292"/>
        <item x="329"/>
        <item x="739"/>
        <item x="335"/>
        <item x="690"/>
        <item x="708"/>
        <item x="159"/>
        <item x="298"/>
        <item x="358"/>
        <item x="476"/>
        <item x="297"/>
        <item x="161"/>
        <item x="296"/>
        <item x="332"/>
        <item x="300"/>
        <item x="293"/>
        <item x="65"/>
        <item x="474"/>
        <item x="162"/>
        <item x="697"/>
        <item x="294"/>
        <item x="336"/>
        <item x="306"/>
        <item x="164"/>
        <item x="305"/>
        <item x="359"/>
        <item x="330"/>
        <item x="709"/>
        <item x="304"/>
        <item x="707"/>
        <item x="155"/>
        <item x="475"/>
        <item x="701"/>
        <item x="331"/>
        <item x="696"/>
        <item x="473"/>
        <item x="702"/>
        <item x="66"/>
        <item x="303"/>
        <item x="68"/>
        <item x="165"/>
        <item x="160"/>
        <item x="302"/>
        <item x="711"/>
        <item x="295"/>
        <item x="361"/>
        <item x="301"/>
        <item x="472"/>
        <item x="154"/>
        <item x="360"/>
        <item x="362"/>
        <item x="700"/>
        <item x="67"/>
        <item x="307"/>
        <item x="337"/>
        <item x="712"/>
        <item x="740"/>
        <item x="163"/>
        <item x="741"/>
        <item x="308"/>
        <item x="212"/>
        <item x="156"/>
        <item x="208"/>
        <item x="714"/>
        <item x="105"/>
        <item x="104"/>
        <item x="210"/>
        <item x="166"/>
        <item x="207"/>
        <item x="205"/>
        <item x="713"/>
        <item x="366"/>
        <item x="338"/>
        <item x="742"/>
        <item x="211"/>
        <item x="710"/>
        <item x="103"/>
        <item x="743"/>
        <item x="699"/>
        <item x="664"/>
        <item x="363"/>
        <item x="206"/>
        <item x="744"/>
        <item x="698"/>
        <item x="209"/>
        <item x="367"/>
        <item x="706"/>
        <item x="364"/>
        <item x="111"/>
        <item x="311"/>
        <item x="365"/>
        <item x="110"/>
        <item x="18"/>
        <item x="106"/>
        <item x="309"/>
        <item x="107"/>
        <item x="340"/>
        <item x="112"/>
        <item x="339"/>
        <item x="109"/>
        <item x="310"/>
        <item x="665"/>
        <item x="19"/>
        <item x="108"/>
        <item x="368"/>
        <item x="213"/>
        <item x="167"/>
        <item x="113"/>
        <item x="114"/>
        <item x="118"/>
        <item x="116"/>
        <item x="705"/>
        <item x="312"/>
        <item x="374"/>
        <item x="119"/>
        <item x="115"/>
        <item x="373"/>
        <item x="372"/>
        <item x="369"/>
        <item x="214"/>
        <item x="117"/>
        <item x="168"/>
        <item x="745"/>
        <item x="217"/>
        <item x="219"/>
        <item x="215"/>
        <item x="704"/>
        <item x="748"/>
        <item x="370"/>
        <item x="313"/>
        <item x="221"/>
        <item x="170"/>
        <item x="371"/>
        <item x="314"/>
        <item x="169"/>
        <item x="20"/>
        <item x="747"/>
        <item x="220"/>
        <item x="216"/>
        <item x="218"/>
        <item x="666"/>
        <item x="673"/>
        <item x="746"/>
        <item x="703"/>
        <item x="26"/>
        <item x="667"/>
        <item x="672"/>
        <item x="674"/>
        <item x="22"/>
        <item x="27"/>
        <item x="21"/>
        <item x="671"/>
        <item x="668"/>
        <item x="680"/>
        <item x="669"/>
        <item x="545"/>
        <item x="428"/>
        <item x="317"/>
        <item x="25"/>
        <item x="315"/>
        <item x="426"/>
        <item x="427"/>
        <item x="23"/>
        <item x="548"/>
        <item x="670"/>
        <item x="28"/>
        <item x="516"/>
        <item x="319"/>
        <item x="547"/>
        <item x="564"/>
        <item x="546"/>
        <item x="318"/>
        <item x="320"/>
        <item x="29"/>
        <item x="562"/>
        <item x="675"/>
        <item x="316"/>
        <item x="549"/>
        <item x="24"/>
        <item x="679"/>
        <item x="678"/>
        <item x="563"/>
        <item x="550"/>
        <item x="677"/>
        <item x="765"/>
        <item x="565"/>
        <item x="527"/>
        <item x="552"/>
        <item x="566"/>
        <item x="321"/>
        <item x="429"/>
        <item x="676"/>
        <item x="567"/>
        <item x="514"/>
        <item x="430"/>
        <item x="517"/>
        <item x="519"/>
        <item x="524"/>
        <item x="568"/>
        <item x="435"/>
        <item x="570"/>
        <item x="551"/>
        <item x="515"/>
        <item x="322"/>
        <item x="525"/>
        <item x="518"/>
        <item x="522"/>
        <item x="523"/>
        <item x="526"/>
        <item x="569"/>
        <item x="571"/>
        <item x="16"/>
        <item x="31"/>
        <item x="754"/>
        <item x="30"/>
        <item x="431"/>
        <item x="323"/>
        <item x="555"/>
        <item x="432"/>
        <item x="33"/>
        <item x="572"/>
        <item x="753"/>
        <item x="556"/>
        <item x="513"/>
        <item x="520"/>
        <item x="433"/>
        <item x="553"/>
        <item x="554"/>
        <item x="557"/>
        <item x="34"/>
        <item x="32"/>
        <item x="438"/>
        <item x="521"/>
        <item x="561"/>
        <item x="558"/>
        <item x="575"/>
        <item x="573"/>
        <item x="434"/>
        <item x="578"/>
        <item x="559"/>
        <item x="560"/>
        <item x="576"/>
        <item x="436"/>
        <item x="762"/>
        <item x="764"/>
        <item x="574"/>
        <item x="512"/>
        <item x="511"/>
        <item x="761"/>
        <item x="247"/>
        <item x="763"/>
        <item x="246"/>
        <item x="755"/>
        <item x="437"/>
        <item x="15"/>
        <item x="14"/>
        <item x="577"/>
        <item x="245"/>
        <item x="752"/>
        <item x="751"/>
        <item x="749"/>
        <item x="3"/>
        <item x="1"/>
        <item x="439"/>
        <item x="2"/>
        <item x="13"/>
        <item x="760"/>
        <item x="86"/>
        <item x="442"/>
        <item x="750"/>
        <item x="248"/>
        <item x="759"/>
        <item x="249"/>
        <item x="440"/>
        <item x="756"/>
        <item x="441"/>
        <item x="4"/>
        <item x="250"/>
        <item x="757"/>
        <item x="758"/>
        <item x="97"/>
        <item x="96"/>
        <item x="89"/>
        <item x="87"/>
        <item x="240"/>
        <item x="241"/>
        <item x="243"/>
        <item x="239"/>
        <item x="95"/>
        <item x="0"/>
        <item x="90"/>
        <item x="5"/>
        <item x="375"/>
        <item x="242"/>
        <item x="8"/>
        <item x="244"/>
        <item x="253"/>
        <item x="252"/>
        <item x="376"/>
        <item x="255"/>
        <item x="98"/>
        <item x="377"/>
        <item x="6"/>
        <item x="251"/>
        <item x="7"/>
        <item x="94"/>
        <item x="378"/>
        <item x="91"/>
        <item x="387"/>
        <item x="188"/>
        <item x="254"/>
        <item x="379"/>
        <item x="386"/>
        <item x="12"/>
        <item x="201"/>
        <item x="391"/>
        <item x="9"/>
        <item x="390"/>
        <item x="99"/>
        <item x="389"/>
        <item x="92"/>
        <item x="88"/>
        <item x="100"/>
        <item x="380"/>
        <item x="198"/>
        <item x="191"/>
        <item x="200"/>
        <item x="384"/>
        <item x="102"/>
        <item x="192"/>
        <item x="381"/>
        <item x="101"/>
        <item x="93"/>
        <item x="10"/>
        <item x="197"/>
        <item x="388"/>
        <item x="196"/>
        <item x="199"/>
        <item x="385"/>
        <item x="11"/>
        <item x="193"/>
        <item x="202"/>
        <item x="189"/>
        <item x="195"/>
        <item x="194"/>
        <item x="477"/>
        <item x="190"/>
        <item x="479"/>
        <item x="204"/>
        <item x="203"/>
        <item x="480"/>
        <item x="478"/>
        <item x="382"/>
        <item x="383"/>
        <item x="481"/>
        <item x="482"/>
        <item x="483"/>
        <item x="484"/>
        <item x="43"/>
        <item x="493"/>
        <item x="41"/>
        <item x="485"/>
        <item x="486"/>
        <item x="487"/>
        <item x="492"/>
        <item x="491"/>
        <item x="490"/>
        <item x="489"/>
        <item x="488"/>
        <item x="42"/>
        <item x="40"/>
        <item x="37"/>
        <item x="35"/>
        <item x="39"/>
        <item x="38"/>
        <item x="36"/>
        <item x="51"/>
        <item x="443"/>
        <item x="289"/>
        <item x="287"/>
        <item x="288"/>
        <item x="444"/>
        <item x="44"/>
        <item x="286"/>
        <item x="445"/>
        <item x="238"/>
        <item x="446"/>
        <item x="448"/>
        <item x="447"/>
        <item x="47"/>
        <item x="50"/>
        <item x="450"/>
        <item x="449"/>
        <item x="459"/>
        <item x="451"/>
        <item x="46"/>
        <item x="284"/>
        <item x="283"/>
        <item x="452"/>
        <item x="282"/>
        <item x="281"/>
        <item x="48"/>
        <item x="285"/>
        <item x="45"/>
        <item x="453"/>
        <item x="454"/>
        <item x="237"/>
        <item x="278"/>
        <item x="276"/>
        <item x="455"/>
        <item x="280"/>
        <item x="457"/>
        <item x="49"/>
        <item x="277"/>
        <item x="458"/>
        <item x="456"/>
        <item x="279"/>
        <item x="236"/>
        <item x="275"/>
        <item x="235"/>
        <item x="233"/>
        <item x="274"/>
        <item x="234"/>
        <item x="273"/>
        <item x="588"/>
        <item x="232"/>
        <item x="581"/>
        <item x="580"/>
        <item x="579"/>
        <item x="586"/>
        <item x="582"/>
        <item x="587"/>
        <item x="583"/>
        <item x="231"/>
        <item x="230"/>
        <item x="585"/>
        <item x="589"/>
        <item x="584"/>
        <item x="229"/>
        <item x="590"/>
        <item x="228"/>
        <item x="227"/>
        <item x="226"/>
        <item x="592"/>
        <item x="591"/>
        <item x="595"/>
        <item x="594"/>
        <item x="224"/>
        <item x="593"/>
        <item x="223"/>
        <item x="225"/>
        <item x="222"/>
        <item x="646"/>
        <item x="642"/>
        <item x="641"/>
        <item x="644"/>
        <item x="632"/>
        <item x="643"/>
        <item x="645"/>
        <item x="631"/>
        <item x="637"/>
        <item x="630"/>
        <item x="635"/>
        <item x="633"/>
        <item x="638"/>
        <item x="639"/>
        <item x="640"/>
        <item x="636"/>
        <item x="634"/>
        <item x="17"/>
        <item t="default"/>
      </items>
    </pivotField>
    <pivotField showAll="0"/>
  </pivotFields>
  <rowFields count="1">
    <field x="0"/>
  </rowFields>
  <rowItems count="5">
    <i>
      <x v="45"/>
    </i>
    <i>
      <x v="46"/>
    </i>
    <i>
      <x v="47"/>
    </i>
    <i>
      <x v="48"/>
    </i>
    <i t="grand">
      <x/>
    </i>
  </rowItems>
  <colItems count="1">
    <i/>
  </colItems>
  <dataFields count="1">
    <dataField name="Sum of GDP per capita (current US$) [NY.GDP.PCAP.CD]" fld="7" baseField="0" baseItem="4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BFAD84-CF04-4601-8DFE-732CD13C13E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30:C135" firstHeaderRow="0" firstDataRow="1" firstDataCol="1"/>
  <pivotFields count="10">
    <pivotField axis="axisRow" showAll="0">
      <items count="50">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f="1" x="45"/>
        <item f="1" x="46"/>
        <item f="1" x="47"/>
        <item f="1" x="48"/>
        <item t="default"/>
      </items>
    </pivotField>
    <pivotField showAll="0"/>
    <pivotField showAll="0">
      <items count="21">
        <item h="1" x="0"/>
        <item h="1" x="1"/>
        <item x="2"/>
        <item h="1" x="3"/>
        <item h="1" x="4"/>
        <item h="1" x="5"/>
        <item h="1" x="6"/>
        <item h="1" x="7"/>
        <item h="1" x="8"/>
        <item h="1" x="9"/>
        <item h="1" x="10"/>
        <item h="1" x="11"/>
        <item h="1" x="12"/>
        <item h="1" x="13"/>
        <item h="1" x="14"/>
        <item h="1" x="15"/>
        <item h="1" x="16"/>
        <item h="1" x="17"/>
        <item h="1" x="18"/>
        <item h="1" x="19"/>
        <item t="default"/>
      </items>
    </pivotField>
    <pivotField dataField="1" showAll="0">
      <items count="894">
        <item x="80"/>
        <item x="81"/>
        <item x="82"/>
        <item x="83"/>
        <item x="84"/>
        <item x="85"/>
        <item x="86"/>
        <item x="87"/>
        <item x="88"/>
        <item x="89"/>
        <item x="90"/>
        <item x="91"/>
        <item x="92"/>
        <item x="93"/>
        <item x="94"/>
        <item x="95"/>
        <item x="96"/>
        <item x="97"/>
        <item x="98"/>
        <item x="99"/>
        <item x="300"/>
        <item x="301"/>
        <item x="302"/>
        <item x="303"/>
        <item x="587"/>
        <item x="586"/>
        <item x="585"/>
        <item x="588"/>
        <item x="584"/>
        <item x="583"/>
        <item x="582"/>
        <item x="581"/>
        <item x="580"/>
        <item x="579"/>
        <item x="578"/>
        <item x="589"/>
        <item x="590"/>
        <item x="591"/>
        <item x="833"/>
        <item x="304"/>
        <item x="592"/>
        <item x="593"/>
        <item x="594"/>
        <item x="595"/>
        <item x="617"/>
        <item x="305"/>
        <item x="618"/>
        <item x="619"/>
        <item x="620"/>
        <item x="621"/>
        <item x="622"/>
        <item x="623"/>
        <item x="624"/>
        <item x="625"/>
        <item x="626"/>
        <item x="834"/>
        <item x="627"/>
        <item x="628"/>
        <item x="754"/>
        <item x="596"/>
        <item x="629"/>
        <item x="630"/>
        <item x="755"/>
        <item x="631"/>
        <item x="756"/>
        <item x="632"/>
        <item x="306"/>
        <item x="757"/>
        <item x="835"/>
        <item x="633"/>
        <item x="758"/>
        <item x="634"/>
        <item x="759"/>
        <item x="635"/>
        <item x="307"/>
        <item x="760"/>
        <item x="636"/>
        <item x="836"/>
        <item x="761"/>
        <item x="308"/>
        <item x="762"/>
        <item x="837"/>
        <item x="763"/>
        <item x="309"/>
        <item x="764"/>
        <item x="765"/>
        <item x="838"/>
        <item x="310"/>
        <item x="766"/>
        <item x="767"/>
        <item x="839"/>
        <item x="311"/>
        <item x="768"/>
        <item x="312"/>
        <item x="840"/>
        <item x="769"/>
        <item x="770"/>
        <item x="313"/>
        <item x="841"/>
        <item x="771"/>
        <item x="60"/>
        <item x="314"/>
        <item x="772"/>
        <item x="842"/>
        <item x="773"/>
        <item x="315"/>
        <item x="420"/>
        <item x="843"/>
        <item x="61"/>
        <item x="421"/>
        <item x="439"/>
        <item x="316"/>
        <item x="160"/>
        <item x="161"/>
        <item x="283"/>
        <item x="162"/>
        <item x="163"/>
        <item x="164"/>
        <item x="282"/>
        <item x="165"/>
        <item x="166"/>
        <item x="281"/>
        <item x="284"/>
        <item x="167"/>
        <item x="844"/>
        <item x="168"/>
        <item x="280"/>
        <item x="317"/>
        <item x="169"/>
        <item x="440"/>
        <item x="285"/>
        <item x="62"/>
        <item x="170"/>
        <item x="422"/>
        <item x="286"/>
        <item x="171"/>
        <item x="845"/>
        <item x="318"/>
        <item x="172"/>
        <item x="287"/>
        <item x="423"/>
        <item x="441"/>
        <item x="288"/>
        <item x="173"/>
        <item x="63"/>
        <item x="289"/>
        <item x="174"/>
        <item x="290"/>
        <item x="319"/>
        <item x="424"/>
        <item x="846"/>
        <item x="175"/>
        <item x="291"/>
        <item x="442"/>
        <item x="292"/>
        <item x="176"/>
        <item x="64"/>
        <item x="425"/>
        <item x="293"/>
        <item x="847"/>
        <item x="177"/>
        <item x="443"/>
        <item x="294"/>
        <item x="426"/>
        <item x="295"/>
        <item x="178"/>
        <item x="65"/>
        <item x="296"/>
        <item x="794"/>
        <item x="444"/>
        <item x="848"/>
        <item x="179"/>
        <item x="297"/>
        <item x="427"/>
        <item x="298"/>
        <item x="66"/>
        <item x="299"/>
        <item x="428"/>
        <item x="445"/>
        <item x="795"/>
        <item x="849"/>
        <item x="67"/>
        <item x="429"/>
        <item x="446"/>
        <item x="796"/>
        <item x="850"/>
        <item x="430"/>
        <item x="447"/>
        <item x="68"/>
        <item x="448"/>
        <item x="431"/>
        <item x="797"/>
        <item x="851"/>
        <item x="69"/>
        <item x="449"/>
        <item x="432"/>
        <item x="852"/>
        <item x="798"/>
        <item x="450"/>
        <item x="70"/>
        <item x="433"/>
        <item x="451"/>
        <item x="799"/>
        <item x="434"/>
        <item x="71"/>
        <item x="452"/>
        <item x="182"/>
        <item x="183"/>
        <item x="181"/>
        <item x="184"/>
        <item x="180"/>
        <item x="185"/>
        <item x="186"/>
        <item x="435"/>
        <item x="187"/>
        <item x="800"/>
        <item x="188"/>
        <item x="72"/>
        <item x="453"/>
        <item x="459"/>
        <item x="189"/>
        <item x="190"/>
        <item x="191"/>
        <item x="436"/>
        <item x="454"/>
        <item x="192"/>
        <item x="73"/>
        <item x="193"/>
        <item x="801"/>
        <item x="460"/>
        <item x="194"/>
        <item x="437"/>
        <item x="455"/>
        <item x="195"/>
        <item x="74"/>
        <item x="196"/>
        <item x="461"/>
        <item x="456"/>
        <item x="802"/>
        <item x="438"/>
        <item x="197"/>
        <item x="539"/>
        <item x="198"/>
        <item x="457"/>
        <item x="75"/>
        <item x="540"/>
        <item x="462"/>
        <item x="199"/>
        <item x="541"/>
        <item x="803"/>
        <item x="542"/>
        <item x="458"/>
        <item x="76"/>
        <item x="463"/>
        <item x="543"/>
        <item x="804"/>
        <item x="77"/>
        <item x="479"/>
        <item x="464"/>
        <item x="544"/>
        <item x="805"/>
        <item x="545"/>
        <item x="78"/>
        <item x="465"/>
        <item x="380"/>
        <item x="480"/>
        <item x="887"/>
        <item x="888"/>
        <item x="886"/>
        <item x="889"/>
        <item x="381"/>
        <item x="885"/>
        <item x="890"/>
        <item x="806"/>
        <item x="546"/>
        <item x="884"/>
        <item x="891"/>
        <item x="883"/>
        <item x="892"/>
        <item x="79"/>
        <item x="382"/>
        <item x="466"/>
        <item x="882"/>
        <item x="774"/>
        <item x="775"/>
        <item x="776"/>
        <item x="383"/>
        <item x="481"/>
        <item x="881"/>
        <item x="547"/>
        <item x="777"/>
        <item x="778"/>
        <item x="779"/>
        <item x="880"/>
        <item x="807"/>
        <item x="780"/>
        <item x="384"/>
        <item x="879"/>
        <item x="781"/>
        <item x="467"/>
        <item x="782"/>
        <item x="548"/>
        <item x="878"/>
        <item x="385"/>
        <item x="783"/>
        <item x="877"/>
        <item x="482"/>
        <item x="386"/>
        <item x="784"/>
        <item x="876"/>
        <item x="808"/>
        <item x="468"/>
        <item x="785"/>
        <item x="875"/>
        <item x="387"/>
        <item x="874"/>
        <item x="786"/>
        <item x="388"/>
        <item x="873"/>
        <item x="787"/>
        <item x="549"/>
        <item x="483"/>
        <item x="719"/>
        <item x="809"/>
        <item x="469"/>
        <item x="389"/>
        <item x="788"/>
        <item x="814"/>
        <item x="390"/>
        <item x="550"/>
        <item x="789"/>
        <item x="391"/>
        <item x="815"/>
        <item x="470"/>
        <item x="484"/>
        <item x="810"/>
        <item x="790"/>
        <item x="551"/>
        <item x="392"/>
        <item x="716"/>
        <item x="791"/>
        <item x="816"/>
        <item x="558"/>
        <item x="393"/>
        <item x="471"/>
        <item x="811"/>
        <item x="792"/>
        <item x="552"/>
        <item x="485"/>
        <item x="720"/>
        <item x="817"/>
        <item x="394"/>
        <item x="717"/>
        <item x="793"/>
        <item x="853"/>
        <item x="395"/>
        <item x="472"/>
        <item x="553"/>
        <item x="818"/>
        <item x="696"/>
        <item x="559"/>
        <item x="812"/>
        <item x="486"/>
        <item x="396"/>
        <item x="854"/>
        <item x="697"/>
        <item x="200"/>
        <item x="819"/>
        <item x="554"/>
        <item x="718"/>
        <item x="473"/>
        <item x="397"/>
        <item x="698"/>
        <item x="855"/>
        <item x="813"/>
        <item x="201"/>
        <item x="820"/>
        <item x="487"/>
        <item x="560"/>
        <item x="555"/>
        <item x="721"/>
        <item x="398"/>
        <item x="699"/>
        <item x="400"/>
        <item x="474"/>
        <item x="856"/>
        <item x="140"/>
        <item x="202"/>
        <item x="821"/>
        <item x="141"/>
        <item x="700"/>
        <item x="399"/>
        <item x="401"/>
        <item x="556"/>
        <item x="142"/>
        <item x="597"/>
        <item x="143"/>
        <item x="857"/>
        <item x="488"/>
        <item x="701"/>
        <item x="203"/>
        <item x="144"/>
        <item x="475"/>
        <item x="402"/>
        <item x="822"/>
        <item x="561"/>
        <item x="145"/>
        <item x="557"/>
        <item x="702"/>
        <item x="858"/>
        <item x="146"/>
        <item x="403"/>
        <item x="204"/>
        <item x="823"/>
        <item x="598"/>
        <item x="147"/>
        <item x="489"/>
        <item x="476"/>
        <item x="703"/>
        <item x="722"/>
        <item x="404"/>
        <item x="859"/>
        <item x="148"/>
        <item x="205"/>
        <item x="824"/>
        <item x="562"/>
        <item x="704"/>
        <item x="149"/>
        <item x="405"/>
        <item x="860"/>
        <item x="477"/>
        <item x="599"/>
        <item x="150"/>
        <item x="490"/>
        <item x="206"/>
        <item x="705"/>
        <item x="20"/>
        <item x="825"/>
        <item x="406"/>
        <item x="151"/>
        <item x="861"/>
        <item x="706"/>
        <item x="407"/>
        <item x="21"/>
        <item x="207"/>
        <item x="478"/>
        <item x="563"/>
        <item x="152"/>
        <item x="826"/>
        <item x="535"/>
        <item x="534"/>
        <item x="536"/>
        <item x="491"/>
        <item x="533"/>
        <item x="537"/>
        <item x="600"/>
        <item x="707"/>
        <item x="532"/>
        <item x="862"/>
        <item x="538"/>
        <item x="408"/>
        <item x="531"/>
        <item x="153"/>
        <item x="530"/>
        <item x="22"/>
        <item x="208"/>
        <item x="529"/>
        <item x="827"/>
        <item x="528"/>
        <item x="708"/>
        <item x="499"/>
        <item x="657"/>
        <item x="409"/>
        <item x="527"/>
        <item x="154"/>
        <item x="863"/>
        <item x="526"/>
        <item x="525"/>
        <item x="23"/>
        <item x="492"/>
        <item x="564"/>
        <item x="209"/>
        <item x="709"/>
        <item x="524"/>
        <item x="601"/>
        <item x="658"/>
        <item x="410"/>
        <item x="155"/>
        <item x="523"/>
        <item x="522"/>
        <item x="864"/>
        <item x="521"/>
        <item x="710"/>
        <item x="24"/>
        <item x="500"/>
        <item x="520"/>
        <item x="723"/>
        <item x="411"/>
        <item x="659"/>
        <item x="210"/>
        <item x="156"/>
        <item x="519"/>
        <item x="828"/>
        <item x="493"/>
        <item x="865"/>
        <item x="711"/>
        <item x="412"/>
        <item x="660"/>
        <item x="25"/>
        <item x="602"/>
        <item x="565"/>
        <item x="157"/>
        <item x="724"/>
        <item x="211"/>
        <item x="829"/>
        <item x="712"/>
        <item x="413"/>
        <item x="661"/>
        <item x="866"/>
        <item x="501"/>
        <item x="26"/>
        <item x="158"/>
        <item x="494"/>
        <item x="725"/>
        <item x="212"/>
        <item x="830"/>
        <item x="662"/>
        <item x="414"/>
        <item x="713"/>
        <item x="603"/>
        <item x="867"/>
        <item x="27"/>
        <item x="159"/>
        <item x="566"/>
        <item x="663"/>
        <item x="415"/>
        <item x="726"/>
        <item x="714"/>
        <item x="213"/>
        <item x="502"/>
        <item x="495"/>
        <item x="831"/>
        <item x="868"/>
        <item x="28"/>
        <item x="664"/>
        <item x="416"/>
        <item x="715"/>
        <item x="604"/>
        <item x="727"/>
        <item x="214"/>
        <item x="832"/>
        <item x="665"/>
        <item x="417"/>
        <item x="869"/>
        <item x="29"/>
        <item x="496"/>
        <item x="567"/>
        <item x="503"/>
        <item x="240"/>
        <item x="728"/>
        <item x="666"/>
        <item x="418"/>
        <item x="215"/>
        <item x="30"/>
        <item x="870"/>
        <item x="241"/>
        <item x="605"/>
        <item x="667"/>
        <item x="497"/>
        <item x="419"/>
        <item x="729"/>
        <item x="216"/>
        <item x="242"/>
        <item x="504"/>
        <item x="31"/>
        <item x="871"/>
        <item x="568"/>
        <item x="668"/>
        <item x="243"/>
        <item x="606"/>
        <item x="730"/>
        <item x="498"/>
        <item x="32"/>
        <item x="217"/>
        <item x="669"/>
        <item x="872"/>
        <item x="244"/>
        <item x="505"/>
        <item x="360"/>
        <item x="731"/>
        <item x="670"/>
        <item x="33"/>
        <item x="218"/>
        <item x="569"/>
        <item x="245"/>
        <item x="607"/>
        <item x="671"/>
        <item x="361"/>
        <item x="34"/>
        <item x="732"/>
        <item x="246"/>
        <item x="219"/>
        <item x="506"/>
        <item x="672"/>
        <item x="247"/>
        <item x="608"/>
        <item x="35"/>
        <item x="733"/>
        <item x="120"/>
        <item x="570"/>
        <item x="362"/>
        <item x="673"/>
        <item x="248"/>
        <item x="507"/>
        <item x="36"/>
        <item x="121"/>
        <item x="249"/>
        <item x="674"/>
        <item x="363"/>
        <item x="609"/>
        <item x="37"/>
        <item x="571"/>
        <item x="250"/>
        <item x="675"/>
        <item x="122"/>
        <item x="508"/>
        <item x="364"/>
        <item x="251"/>
        <item x="610"/>
        <item x="38"/>
        <item x="676"/>
        <item x="123"/>
        <item x="252"/>
        <item x="365"/>
        <item x="572"/>
        <item x="39"/>
        <item x="509"/>
        <item x="253"/>
        <item x="611"/>
        <item x="124"/>
        <item x="366"/>
        <item x="254"/>
        <item x="125"/>
        <item x="573"/>
        <item x="510"/>
        <item x="612"/>
        <item x="255"/>
        <item x="340"/>
        <item x="677"/>
        <item x="367"/>
        <item x="126"/>
        <item x="678"/>
        <item x="256"/>
        <item x="613"/>
        <item x="511"/>
        <item x="679"/>
        <item x="341"/>
        <item x="574"/>
        <item x="368"/>
        <item x="127"/>
        <item x="257"/>
        <item x="680"/>
        <item x="681"/>
        <item x="258"/>
        <item x="614"/>
        <item x="369"/>
        <item x="342"/>
        <item x="128"/>
        <item x="512"/>
        <item x="682"/>
        <item x="575"/>
        <item x="259"/>
        <item x="683"/>
        <item x="129"/>
        <item x="370"/>
        <item x="343"/>
        <item x="615"/>
        <item x="513"/>
        <item x="684"/>
        <item x="576"/>
        <item x="130"/>
        <item x="371"/>
        <item x="685"/>
        <item x="344"/>
        <item x="616"/>
        <item x="514"/>
        <item x="686"/>
        <item x="131"/>
        <item x="372"/>
        <item x="0"/>
        <item x="577"/>
        <item x="345"/>
        <item x="687"/>
        <item x="132"/>
        <item x="515"/>
        <item x="688"/>
        <item x="373"/>
        <item x="40"/>
        <item x="346"/>
        <item x="133"/>
        <item x="689"/>
        <item x="41"/>
        <item x="1"/>
        <item x="260"/>
        <item x="374"/>
        <item x="516"/>
        <item x="690"/>
        <item x="134"/>
        <item x="347"/>
        <item x="42"/>
        <item x="691"/>
        <item x="375"/>
        <item x="2"/>
        <item x="100"/>
        <item x="517"/>
        <item x="135"/>
        <item x="348"/>
        <item x="692"/>
        <item x="376"/>
        <item x="3"/>
        <item x="693"/>
        <item x="136"/>
        <item x="101"/>
        <item x="518"/>
        <item x="261"/>
        <item x="349"/>
        <item x="43"/>
        <item x="637"/>
        <item x="377"/>
        <item x="137"/>
        <item x="4"/>
        <item x="694"/>
        <item x="350"/>
        <item x="102"/>
        <item x="378"/>
        <item x="138"/>
        <item x="695"/>
        <item x="734"/>
        <item x="5"/>
        <item x="638"/>
        <item x="351"/>
        <item x="379"/>
        <item x="139"/>
        <item x="103"/>
        <item x="262"/>
        <item x="44"/>
        <item x="735"/>
        <item x="6"/>
        <item x="352"/>
        <item x="736"/>
        <item x="104"/>
        <item x="639"/>
        <item x="7"/>
        <item x="220"/>
        <item x="353"/>
        <item x="737"/>
        <item x="45"/>
        <item x="221"/>
        <item x="105"/>
        <item x="263"/>
        <item x="738"/>
        <item x="8"/>
        <item x="354"/>
        <item x="222"/>
        <item x="640"/>
        <item x="739"/>
        <item x="106"/>
        <item x="223"/>
        <item x="355"/>
        <item x="9"/>
        <item x="740"/>
        <item x="107"/>
        <item x="224"/>
        <item x="46"/>
        <item x="356"/>
        <item x="641"/>
        <item x="10"/>
        <item x="264"/>
        <item x="741"/>
        <item x="225"/>
        <item x="108"/>
        <item x="357"/>
        <item x="226"/>
        <item x="742"/>
        <item x="109"/>
        <item x="11"/>
        <item x="227"/>
        <item x="743"/>
        <item x="110"/>
        <item x="642"/>
        <item x="358"/>
        <item x="47"/>
        <item x="12"/>
        <item x="228"/>
        <item x="111"/>
        <item x="744"/>
        <item x="265"/>
        <item x="359"/>
        <item x="229"/>
        <item x="48"/>
        <item x="112"/>
        <item x="745"/>
        <item x="13"/>
        <item x="643"/>
        <item x="230"/>
        <item x="113"/>
        <item x="746"/>
        <item x="14"/>
        <item x="231"/>
        <item x="49"/>
        <item x="114"/>
        <item x="747"/>
        <item x="266"/>
        <item x="232"/>
        <item x="644"/>
        <item x="15"/>
        <item x="115"/>
        <item x="748"/>
        <item x="50"/>
        <item x="233"/>
        <item x="116"/>
        <item x="16"/>
        <item x="749"/>
        <item x="234"/>
        <item x="117"/>
        <item x="51"/>
        <item x="645"/>
        <item x="750"/>
        <item x="235"/>
        <item x="17"/>
        <item x="267"/>
        <item x="118"/>
        <item x="236"/>
        <item x="751"/>
        <item x="52"/>
        <item x="119"/>
        <item x="18"/>
        <item x="646"/>
        <item x="237"/>
        <item x="752"/>
        <item x="19"/>
        <item x="53"/>
        <item x="238"/>
        <item x="753"/>
        <item x="268"/>
        <item x="239"/>
        <item x="647"/>
        <item x="54"/>
        <item x="269"/>
        <item x="270"/>
        <item x="55"/>
        <item x="648"/>
        <item x="271"/>
        <item x="56"/>
        <item x="649"/>
        <item x="272"/>
        <item x="57"/>
        <item x="273"/>
        <item x="650"/>
        <item x="274"/>
        <item x="58"/>
        <item x="275"/>
        <item x="651"/>
        <item x="59"/>
        <item x="276"/>
        <item x="277"/>
        <item x="652"/>
        <item x="278"/>
        <item x="653"/>
        <item x="279"/>
        <item x="654"/>
        <item x="655"/>
        <item x="656"/>
        <item x="320"/>
        <item x="321"/>
        <item x="322"/>
        <item x="323"/>
        <item x="324"/>
        <item x="325"/>
        <item x="326"/>
        <item x="327"/>
        <item x="328"/>
        <item x="329"/>
        <item x="330"/>
        <item x="331"/>
        <item x="332"/>
        <item x="333"/>
        <item x="334"/>
        <item x="335"/>
        <item x="336"/>
        <item x="337"/>
        <item x="338"/>
        <item x="339"/>
        <item t="default"/>
      </items>
    </pivotField>
    <pivotField showAll="0"/>
    <pivotField showAll="0"/>
    <pivotField showAll="0">
      <items count="847">
        <item x="13"/>
        <item x="9"/>
        <item x="18"/>
        <item x="14"/>
        <item x="17"/>
        <item x="15"/>
        <item x="6"/>
        <item x="7"/>
        <item x="226"/>
        <item x="16"/>
        <item x="8"/>
        <item x="225"/>
        <item x="1"/>
        <item x="3"/>
        <item x="490"/>
        <item x="252"/>
        <item x="723"/>
        <item x="163"/>
        <item x="156"/>
        <item x="227"/>
        <item x="56"/>
        <item x="155"/>
        <item x="196"/>
        <item x="789"/>
        <item x="588"/>
        <item x="785"/>
        <item x="12"/>
        <item x="547"/>
        <item x="548"/>
        <item x="788"/>
        <item x="154"/>
        <item x="74"/>
        <item x="75"/>
        <item x="371"/>
        <item x="218"/>
        <item x="827"/>
        <item x="787"/>
        <item x="280"/>
        <item x="783"/>
        <item x="268"/>
        <item x="20"/>
        <item x="2"/>
        <item x="25"/>
        <item x="435"/>
        <item x="22"/>
        <item x="21"/>
        <item x="726"/>
        <item x="436"/>
        <item x="684"/>
        <item x="480"/>
        <item x="729"/>
        <item x="79"/>
        <item x="77"/>
        <item x="89"/>
        <item x="725"/>
        <item x="370"/>
        <item x="90"/>
        <item x="82"/>
        <item x="80"/>
        <item x="173"/>
        <item x="78"/>
        <item x="85"/>
        <item x="172"/>
        <item x="174"/>
        <item x="83"/>
        <item x="91"/>
        <item x="724"/>
        <item x="92"/>
        <item x="727"/>
        <item x="150"/>
        <item x="143"/>
        <item x="380"/>
        <item x="71"/>
        <item x="145"/>
        <item x="84"/>
        <item x="144"/>
        <item x="608"/>
        <item x="184"/>
        <item x="81"/>
        <item x="190"/>
        <item x="188"/>
        <item x="185"/>
        <item x="189"/>
        <item x="181"/>
        <item x="187"/>
        <item x="176"/>
        <item x="182"/>
        <item x="183"/>
        <item x="151"/>
        <item x="186"/>
        <item x="388"/>
        <item x="384"/>
        <item x="147"/>
        <item x="146"/>
        <item x="175"/>
        <item x="589"/>
        <item x="590"/>
        <item x="178"/>
        <item x="381"/>
        <item x="828"/>
        <item x="93"/>
        <item x="424"/>
        <item x="94"/>
        <item x="135"/>
        <item x="180"/>
        <item x="422"/>
        <item x="617"/>
        <item x="95"/>
        <item x="285"/>
        <item x="177"/>
        <item x="494"/>
        <item x="392"/>
        <item x="58"/>
        <item x="134"/>
        <item x="613"/>
        <item x="609"/>
        <item x="393"/>
        <item x="730"/>
        <item x="382"/>
        <item x="148"/>
        <item x="397"/>
        <item x="391"/>
        <item x="383"/>
        <item x="385"/>
        <item x="389"/>
        <item x="394"/>
        <item x="396"/>
        <item x="119"/>
        <item x="400"/>
        <item x="61"/>
        <item x="398"/>
        <item x="616"/>
        <item x="334"/>
        <item x="179"/>
        <item x="620"/>
        <item x="622"/>
        <item x="685"/>
        <item x="152"/>
        <item x="623"/>
        <item x="420"/>
        <item x="551"/>
        <item x="387"/>
        <item x="149"/>
        <item x="277"/>
        <item x="386"/>
        <item x="275"/>
        <item x="618"/>
        <item x="279"/>
        <item x="419"/>
        <item x="619"/>
        <item x="434"/>
        <item x="390"/>
        <item x="591"/>
        <item x="281"/>
        <item x="278"/>
        <item x="55"/>
        <item x="615"/>
        <item x="62"/>
        <item x="621"/>
        <item x="136"/>
        <item x="433"/>
        <item x="611"/>
        <item x="331"/>
        <item x="141"/>
        <item x="330"/>
        <item x="270"/>
        <item x="646"/>
        <item x="610"/>
        <item x="283"/>
        <item x="64"/>
        <item x="329"/>
        <item x="830"/>
        <item x="553"/>
        <item x="432"/>
        <item x="332"/>
        <item x="316"/>
        <item x="495"/>
        <item x="431"/>
        <item x="139"/>
        <item x="376"/>
        <item x="399"/>
        <item x="776"/>
        <item x="624"/>
        <item x="24"/>
        <item x="88"/>
        <item x="552"/>
        <item x="427"/>
        <item x="614"/>
        <item x="222"/>
        <item x="401"/>
        <item x="775"/>
        <item x="832"/>
        <item x="59"/>
        <item x="437"/>
        <item x="669"/>
        <item x="372"/>
        <item x="26"/>
        <item x="325"/>
        <item x="260"/>
        <item x="781"/>
        <item x="324"/>
        <item x="418"/>
        <item x="426"/>
        <item x="63"/>
        <item x="137"/>
        <item x="655"/>
        <item x="667"/>
        <item x="625"/>
        <item x="117"/>
        <item x="728"/>
        <item x="665"/>
        <item x="425"/>
        <item x="140"/>
        <item x="774"/>
        <item x="337"/>
        <item x="272"/>
        <item x="48"/>
        <item x="731"/>
        <item x="112"/>
        <item x="96"/>
        <item x="115"/>
        <item x="333"/>
        <item x="658"/>
        <item x="831"/>
        <item x="267"/>
        <item x="336"/>
        <item x="142"/>
        <item x="328"/>
        <item x="339"/>
        <item x="395"/>
        <item x="335"/>
        <item x="421"/>
        <item x="327"/>
        <item x="612"/>
        <item x="430"/>
        <item x="771"/>
        <item x="662"/>
        <item x="97"/>
        <item x="647"/>
        <item x="87"/>
        <item x="276"/>
        <item x="338"/>
        <item x="326"/>
        <item x="592"/>
        <item x="60"/>
        <item x="456"/>
        <item x="438"/>
        <item x="688"/>
        <item x="210"/>
        <item x="784"/>
        <item x="105"/>
        <item x="666"/>
        <item x="367"/>
        <item x="423"/>
        <item x="773"/>
        <item x="113"/>
        <item x="54"/>
        <item x="428"/>
        <item x="668"/>
        <item x="403"/>
        <item x="686"/>
        <item x="772"/>
        <item x="107"/>
        <item x="362"/>
        <item x="274"/>
        <item x="554"/>
        <item x="691"/>
        <item x="103"/>
        <item x="593"/>
        <item x="829"/>
        <item x="110"/>
        <item x="363"/>
        <item x="271"/>
        <item x="657"/>
        <item x="496"/>
        <item x="692"/>
        <item x="689"/>
        <item x="656"/>
        <item x="290"/>
        <item x="670"/>
        <item x="663"/>
        <item x="109"/>
        <item x="690"/>
        <item x="596"/>
        <item x="284"/>
        <item x="429"/>
        <item x="102"/>
        <item x="404"/>
        <item x="86"/>
        <item x="138"/>
        <item x="594"/>
        <item x="269"/>
        <item x="732"/>
        <item x="779"/>
        <item x="114"/>
        <item x="514"/>
        <item x="833"/>
        <item x="111"/>
        <item x="364"/>
        <item x="777"/>
        <item x="101"/>
        <item x="108"/>
        <item x="626"/>
        <item x="282"/>
        <item x="104"/>
        <item x="481"/>
        <item x="98"/>
        <item x="32"/>
        <item x="273"/>
        <item x="627"/>
        <item x="677"/>
        <item x="23"/>
        <item x="343"/>
        <item x="478"/>
        <item x="648"/>
        <item x="687"/>
        <item x="51"/>
        <item x="653"/>
        <item x="65"/>
        <item x="466"/>
        <item x="344"/>
        <item x="47"/>
        <item x="458"/>
        <item x="31"/>
        <item x="843"/>
        <item x="605"/>
        <item x="477"/>
        <item x="652"/>
        <item x="457"/>
        <item x="722"/>
        <item x="27"/>
        <item x="600"/>
        <item x="73"/>
        <item x="258"/>
        <item x="628"/>
        <item x="651"/>
        <item x="681"/>
        <item x="36"/>
        <item x="649"/>
        <item x="377"/>
        <item x="405"/>
        <item x="650"/>
        <item x="192"/>
        <item x="106"/>
        <item x="780"/>
        <item x="340"/>
        <item x="118"/>
        <item x="664"/>
        <item x="99"/>
        <item x="34"/>
        <item x="659"/>
        <item x="378"/>
        <item x="33"/>
        <item x="459"/>
        <item x="44"/>
        <item x="100"/>
        <item x="606"/>
        <item x="682"/>
        <item x="595"/>
        <item x="505"/>
        <item x="57"/>
        <item x="35"/>
        <item x="45"/>
        <item x="291"/>
        <item x="289"/>
        <item x="532"/>
        <item x="510"/>
        <item x="342"/>
        <item x="69"/>
        <item x="259"/>
        <item x="598"/>
        <item x="546"/>
        <item x="671"/>
        <item x="116"/>
        <item x="165"/>
        <item x="825"/>
        <item x="842"/>
        <item x="844"/>
        <item x="679"/>
        <item x="515"/>
        <item x="341"/>
        <item x="512"/>
        <item x="676"/>
        <item x="511"/>
        <item x="193"/>
        <item x="499"/>
        <item x="661"/>
        <item x="782"/>
        <item x="693"/>
        <item x="52"/>
        <item x="694"/>
        <item x="604"/>
        <item x="287"/>
        <item x="38"/>
        <item x="460"/>
        <item x="307"/>
        <item x="72"/>
        <item x="597"/>
        <item x="487"/>
        <item x="633"/>
        <item x="602"/>
        <item x="467"/>
        <item x="635"/>
        <item x="294"/>
        <item x="601"/>
        <item x="545"/>
        <item x="28"/>
        <item x="160"/>
        <item x="229"/>
        <item x="555"/>
        <item x="53"/>
        <item x="538"/>
        <item x="292"/>
        <item x="629"/>
        <item x="46"/>
        <item x="503"/>
        <item x="683"/>
        <item x="439"/>
        <item x="790"/>
        <item x="217"/>
        <item x="563"/>
        <item x="236"/>
        <item x="695"/>
        <item x="261"/>
        <item x="660"/>
        <item x="840"/>
        <item x="465"/>
        <item x="636"/>
        <item x="159"/>
        <item x="305"/>
        <item x="599"/>
        <item x="314"/>
        <item x="306"/>
        <item x="448"/>
        <item x="66"/>
        <item x="696"/>
        <item x="237"/>
        <item x="632"/>
        <item x="634"/>
        <item x="564"/>
        <item x="497"/>
        <item x="248"/>
        <item x="845"/>
        <item x="680"/>
        <item x="479"/>
        <item x="839"/>
        <item x="834"/>
        <item x="786"/>
        <item x="37"/>
        <item x="230"/>
        <item x="835"/>
        <item x="231"/>
        <item x="630"/>
        <item x="375"/>
        <item x="468"/>
        <item x="810"/>
        <item x="68"/>
        <item x="454"/>
        <item x="453"/>
        <item x="235"/>
        <item x="544"/>
        <item x="29"/>
        <item x="567"/>
        <item x="166"/>
        <item x="809"/>
        <item x="603"/>
        <item x="697"/>
        <item x="462"/>
        <item x="447"/>
        <item x="836"/>
        <item x="158"/>
        <item x="675"/>
        <item x="498"/>
        <item x="50"/>
        <item x="506"/>
        <item x="791"/>
        <item x="366"/>
        <item x="365"/>
        <item x="533"/>
        <item x="70"/>
        <item x="39"/>
        <item x="417"/>
        <item x="826"/>
        <item x="262"/>
        <item x="234"/>
        <item x="464"/>
        <item x="607"/>
        <item x="838"/>
        <item x="754"/>
        <item x="637"/>
        <item x="475"/>
        <item x="30"/>
        <item x="238"/>
        <item x="698"/>
        <item x="823"/>
        <item x="191"/>
        <item x="638"/>
        <item x="264"/>
        <item x="678"/>
        <item x="516"/>
        <item x="40"/>
        <item x="415"/>
        <item x="674"/>
        <item x="500"/>
        <item x="501"/>
        <item x="239"/>
        <item x="752"/>
        <item x="232"/>
        <item x="509"/>
        <item x="542"/>
        <item x="699"/>
        <item x="263"/>
        <item x="504"/>
        <item x="631"/>
        <item x="266"/>
        <item x="265"/>
        <item x="508"/>
        <item x="167"/>
        <item x="416"/>
        <item x="450"/>
        <item x="565"/>
        <item x="157"/>
        <item x="153"/>
        <item x="470"/>
        <item x="455"/>
        <item x="233"/>
        <item x="250"/>
        <item x="411"/>
        <item x="414"/>
        <item x="639"/>
        <item x="837"/>
        <item x="452"/>
        <item x="513"/>
        <item x="507"/>
        <item x="41"/>
        <item x="67"/>
        <item x="240"/>
        <item x="42"/>
        <item x="486"/>
        <item x="485"/>
        <item x="49"/>
        <item x="162"/>
        <item x="43"/>
        <item x="750"/>
        <item x="311"/>
        <item x="123"/>
        <item x="562"/>
        <item x="228"/>
        <item x="700"/>
        <item x="121"/>
        <item x="472"/>
        <item x="449"/>
        <item x="796"/>
        <item x="286"/>
        <item x="288"/>
        <item x="124"/>
        <item x="824"/>
        <item x="463"/>
        <item x="169"/>
        <item x="164"/>
        <item x="469"/>
        <item x="446"/>
        <item x="168"/>
        <item x="751"/>
        <item x="374"/>
        <item x="241"/>
        <item x="161"/>
        <item x="755"/>
        <item x="257"/>
        <item x="488"/>
        <item x="640"/>
        <item x="482"/>
        <item x="502"/>
        <item x="568"/>
        <item x="701"/>
        <item x="369"/>
        <item x="534"/>
        <item x="451"/>
        <item x="654"/>
        <item x="171"/>
        <item x="811"/>
        <item x="410"/>
        <item x="243"/>
        <item x="705"/>
        <item x="802"/>
        <item x="293"/>
        <item x="556"/>
        <item x="310"/>
        <item x="702"/>
        <item x="345"/>
        <item x="473"/>
        <item x="517"/>
        <item x="792"/>
        <item x="461"/>
        <item x="122"/>
        <item x="308"/>
        <item x="379"/>
        <item x="821"/>
        <item x="127"/>
        <item x="535"/>
        <item x="76"/>
        <item x="131"/>
        <item x="313"/>
        <item x="309"/>
        <item x="126"/>
        <item x="814"/>
        <item x="703"/>
        <item x="170"/>
        <item x="245"/>
        <item x="474"/>
        <item x="749"/>
        <item x="566"/>
        <item x="841"/>
        <item x="560"/>
        <item x="673"/>
        <item x="125"/>
        <item x="778"/>
        <item x="794"/>
        <item x="402"/>
        <item x="801"/>
        <item x="120"/>
        <item x="536"/>
        <item x="129"/>
        <item x="413"/>
        <item x="249"/>
        <item x="489"/>
        <item x="584"/>
        <item x="541"/>
        <item x="440"/>
        <item x="793"/>
        <item x="557"/>
        <item x="211"/>
        <item x="803"/>
        <item x="539"/>
        <item x="476"/>
        <item x="128"/>
        <item x="445"/>
        <item x="444"/>
        <item x="409"/>
        <item x="561"/>
        <item x="748"/>
        <item x="537"/>
        <item x="543"/>
        <item x="549"/>
        <item x="559"/>
        <item x="795"/>
        <item x="641"/>
        <item x="244"/>
        <item x="471"/>
        <item x="764"/>
        <item x="797"/>
        <item x="443"/>
        <item x="133"/>
        <item x="491"/>
        <item x="518"/>
        <item x="203"/>
        <item x="753"/>
        <item x="765"/>
        <item x="813"/>
        <item x="768"/>
        <item x="672"/>
        <item x="757"/>
        <item x="368"/>
        <item x="132"/>
        <item x="569"/>
        <item x="766"/>
        <item x="242"/>
        <item x="256"/>
        <item x="130"/>
        <item x="540"/>
        <item x="204"/>
        <item x="804"/>
        <item x="550"/>
        <item x="800"/>
        <item x="745"/>
        <item x="746"/>
        <item x="642"/>
        <item x="558"/>
        <item x="492"/>
        <item x="799"/>
        <item x="323"/>
        <item x="822"/>
        <item x="816"/>
        <item x="408"/>
        <item x="312"/>
        <item x="484"/>
        <item x="441"/>
        <item x="747"/>
        <item x="202"/>
        <item x="215"/>
        <item x="769"/>
        <item x="806"/>
        <item x="798"/>
        <item x="767"/>
        <item x="759"/>
        <item x="251"/>
        <item x="317"/>
        <item x="743"/>
        <item x="519"/>
        <item x="315"/>
        <item x="770"/>
        <item x="442"/>
        <item x="805"/>
        <item x="318"/>
        <item x="812"/>
        <item x="295"/>
        <item x="412"/>
        <item x="206"/>
        <item x="319"/>
        <item x="407"/>
        <item x="346"/>
        <item x="756"/>
        <item x="483"/>
        <item x="246"/>
        <item x="493"/>
        <item x="205"/>
        <item x="762"/>
        <item x="213"/>
        <item x="406"/>
        <item x="212"/>
        <item x="207"/>
        <item x="201"/>
        <item x="736"/>
        <item x="763"/>
        <item x="819"/>
        <item x="361"/>
        <item x="733"/>
        <item x="714"/>
        <item x="216"/>
        <item x="322"/>
        <item x="320"/>
        <item x="734"/>
        <item x="820"/>
        <item x="198"/>
        <item x="247"/>
        <item x="373"/>
        <item x="253"/>
        <item x="807"/>
        <item x="737"/>
        <item x="208"/>
        <item x="527"/>
        <item x="4"/>
        <item x="742"/>
        <item x="200"/>
        <item x="321"/>
        <item x="738"/>
        <item x="195"/>
        <item x="744"/>
        <item x="815"/>
        <item x="817"/>
        <item x="740"/>
        <item x="760"/>
        <item x="194"/>
        <item x="758"/>
        <item x="735"/>
        <item x="643"/>
        <item x="209"/>
        <item x="296"/>
        <item x="570"/>
        <item x="359"/>
        <item x="219"/>
        <item x="214"/>
        <item x="255"/>
        <item x="716"/>
        <item x="739"/>
        <item x="761"/>
        <item x="818"/>
        <item x="0"/>
        <item x="5"/>
        <item x="715"/>
        <item x="585"/>
        <item x="741"/>
        <item x="526"/>
        <item x="348"/>
        <item x="586"/>
        <item x="302"/>
        <item x="583"/>
        <item x="349"/>
        <item x="301"/>
        <item x="645"/>
        <item x="644"/>
        <item x="360"/>
        <item x="297"/>
        <item x="347"/>
        <item x="254"/>
        <item x="197"/>
        <item x="220"/>
        <item x="199"/>
        <item x="808"/>
        <item x="357"/>
        <item x="531"/>
        <item x="581"/>
        <item x="525"/>
        <item x="719"/>
        <item x="529"/>
        <item x="354"/>
        <item x="352"/>
        <item x="350"/>
        <item x="356"/>
        <item x="351"/>
        <item x="587"/>
        <item x="300"/>
        <item x="353"/>
        <item x="528"/>
        <item x="582"/>
        <item x="355"/>
        <item x="10"/>
        <item x="520"/>
        <item x="304"/>
        <item x="709"/>
        <item x="524"/>
        <item x="358"/>
        <item x="299"/>
        <item x="710"/>
        <item x="298"/>
        <item x="303"/>
        <item x="221"/>
        <item x="224"/>
        <item x="223"/>
        <item x="711"/>
        <item x="580"/>
        <item x="572"/>
        <item x="571"/>
        <item x="523"/>
        <item x="718"/>
        <item x="530"/>
        <item x="579"/>
        <item x="717"/>
        <item x="521"/>
        <item x="713"/>
        <item x="576"/>
        <item x="573"/>
        <item x="704"/>
        <item x="706"/>
        <item x="522"/>
        <item x="578"/>
        <item x="708"/>
        <item x="574"/>
        <item x="712"/>
        <item x="575"/>
        <item x="577"/>
        <item x="721"/>
        <item x="707"/>
        <item x="11"/>
        <item x="720"/>
        <item x="19"/>
        <item t="default"/>
      </items>
    </pivotField>
    <pivotField showAll="0">
      <items count="890">
        <item x="80"/>
        <item x="300"/>
        <item x="81"/>
        <item x="301"/>
        <item x="82"/>
        <item x="83"/>
        <item x="200"/>
        <item x="302"/>
        <item x="84"/>
        <item x="99"/>
        <item x="85"/>
        <item x="201"/>
        <item x="96"/>
        <item x="95"/>
        <item x="97"/>
        <item x="86"/>
        <item x="726"/>
        <item x="94"/>
        <item x="87"/>
        <item x="727"/>
        <item x="88"/>
        <item x="303"/>
        <item x="89"/>
        <item x="92"/>
        <item x="93"/>
        <item x="202"/>
        <item x="725"/>
        <item x="90"/>
        <item x="700"/>
        <item x="98"/>
        <item x="620"/>
        <item x="460"/>
        <item x="203"/>
        <item x="580"/>
        <item x="701"/>
        <item x="91"/>
        <item x="205"/>
        <item x="829"/>
        <item x="140"/>
        <item x="461"/>
        <item x="581"/>
        <item x="141"/>
        <item x="204"/>
        <item x="702"/>
        <item x="304"/>
        <item x="206"/>
        <item x="728"/>
        <item x="621"/>
        <item x="462"/>
        <item x="830"/>
        <item x="582"/>
        <item x="306"/>
        <item x="142"/>
        <item x="831"/>
        <item x="307"/>
        <item x="873"/>
        <item x="151"/>
        <item x="149"/>
        <item x="703"/>
        <item x="622"/>
        <item x="152"/>
        <item x="305"/>
        <item x="207"/>
        <item x="720"/>
        <item x="583"/>
        <item x="705"/>
        <item x="143"/>
        <item x="150"/>
        <item x="706"/>
        <item x="832"/>
        <item x="704"/>
        <item x="540"/>
        <item x="360"/>
        <item x="60"/>
        <item x="208"/>
        <item x="153"/>
        <item x="872"/>
        <item x="155"/>
        <item x="158"/>
        <item x="623"/>
        <item x="480"/>
        <item x="463"/>
        <item x="400"/>
        <item x="719"/>
        <item x="156"/>
        <item x="552"/>
        <item x="154"/>
        <item x="541"/>
        <item x="871"/>
        <item x="61"/>
        <item x="707"/>
        <item x="209"/>
        <item x="159"/>
        <item x="144"/>
        <item x="721"/>
        <item x="789"/>
        <item x="402"/>
        <item x="213"/>
        <item x="382"/>
        <item x="145"/>
        <item x="729"/>
        <item x="465"/>
        <item x="471"/>
        <item x="212"/>
        <item x="556"/>
        <item x="62"/>
        <item x="585"/>
        <item x="308"/>
        <item x="542"/>
        <item x="466"/>
        <item x="146"/>
        <item x="160"/>
        <item x="157"/>
        <item x="476"/>
        <item x="420"/>
        <item x="401"/>
        <item x="553"/>
        <item x="472"/>
        <item x="722"/>
        <item x="381"/>
        <item x="870"/>
        <item x="586"/>
        <item x="584"/>
        <item x="210"/>
        <item x="791"/>
        <item x="833"/>
        <item x="481"/>
        <item x="718"/>
        <item x="869"/>
        <item x="361"/>
        <item x="790"/>
        <item x="591"/>
        <item x="211"/>
        <item x="713"/>
        <item x="723"/>
        <item x="309"/>
        <item x="730"/>
        <item x="716"/>
        <item x="546"/>
        <item x="592"/>
        <item x="477"/>
        <item x="473"/>
        <item x="557"/>
        <item x="468"/>
        <item x="717"/>
        <item x="715"/>
        <item x="482"/>
        <item x="731"/>
        <item x="587"/>
        <item x="543"/>
        <item x="554"/>
        <item x="555"/>
        <item x="475"/>
        <item x="474"/>
        <item x="593"/>
        <item x="147"/>
        <item x="712"/>
        <item x="724"/>
        <item x="63"/>
        <item x="478"/>
        <item x="467"/>
        <item x="732"/>
        <item x="470"/>
        <item x="403"/>
        <item x="714"/>
        <item x="421"/>
        <item x="464"/>
        <item x="216"/>
        <item x="588"/>
        <item x="148"/>
        <item x="469"/>
        <item x="479"/>
        <item x="624"/>
        <item x="734"/>
        <item x="792"/>
        <item x="214"/>
        <item x="545"/>
        <item x="589"/>
        <item x="595"/>
        <item x="733"/>
        <item x="849"/>
        <item x="736"/>
        <item x="310"/>
        <item x="708"/>
        <item x="558"/>
        <item x="590"/>
        <item x="350"/>
        <item x="810"/>
        <item x="596"/>
        <item x="625"/>
        <item x="811"/>
        <item x="594"/>
        <item x="809"/>
        <item x="215"/>
        <item x="737"/>
        <item x="217"/>
        <item x="483"/>
        <item x="711"/>
        <item x="405"/>
        <item x="598"/>
        <item x="735"/>
        <item x="597"/>
        <item x="544"/>
        <item x="380"/>
        <item x="738"/>
        <item x="626"/>
        <item x="340"/>
        <item x="406"/>
        <item x="551"/>
        <item x="65"/>
        <item x="785"/>
        <item x="559"/>
        <item x="351"/>
        <item x="547"/>
        <item x="342"/>
        <item x="599"/>
        <item x="341"/>
        <item x="812"/>
        <item x="64"/>
        <item x="66"/>
        <item x="311"/>
        <item x="353"/>
        <item x="71"/>
        <item x="408"/>
        <item x="404"/>
        <item x="352"/>
        <item x="739"/>
        <item x="176"/>
        <item x="411"/>
        <item x="387"/>
        <item x="349"/>
        <item x="219"/>
        <item x="627"/>
        <item x="410"/>
        <item x="409"/>
        <item x="383"/>
        <item x="173"/>
        <item x="218"/>
        <item x="161"/>
        <item x="72"/>
        <item x="386"/>
        <item x="385"/>
        <item x="793"/>
        <item x="484"/>
        <item x="412"/>
        <item x="485"/>
        <item x="549"/>
        <item x="548"/>
        <item x="354"/>
        <item x="177"/>
        <item x="348"/>
        <item x="486"/>
        <item x="794"/>
        <item x="550"/>
        <item x="172"/>
        <item x="422"/>
        <item x="178"/>
        <item x="175"/>
        <item x="710"/>
        <item x="356"/>
        <item x="629"/>
        <item x="347"/>
        <item x="312"/>
        <item x="628"/>
        <item x="709"/>
        <item x="388"/>
        <item x="73"/>
        <item x="384"/>
        <item x="162"/>
        <item x="407"/>
        <item x="179"/>
        <item x="174"/>
        <item x="850"/>
        <item x="392"/>
        <item x="815"/>
        <item x="355"/>
        <item x="491"/>
        <item x="630"/>
        <item x="343"/>
        <item x="640"/>
        <item x="67"/>
        <item x="632"/>
        <item x="795"/>
        <item x="631"/>
        <item x="68"/>
        <item x="813"/>
        <item x="769"/>
        <item x="814"/>
        <item x="784"/>
        <item x="786"/>
        <item x="492"/>
        <item x="488"/>
        <item x="841"/>
        <item x="416"/>
        <item x="415"/>
        <item x="313"/>
        <item x="391"/>
        <item x="633"/>
        <item x="389"/>
        <item x="314"/>
        <item x="440"/>
        <item x="874"/>
        <item x="69"/>
        <item x="357"/>
        <item x="75"/>
        <item x="842"/>
        <item x="70"/>
        <item x="796"/>
        <item x="634"/>
        <item x="783"/>
        <item x="820"/>
        <item x="345"/>
        <item x="636"/>
        <item x="171"/>
        <item x="390"/>
        <item x="489"/>
        <item x="74"/>
        <item x="817"/>
        <item x="413"/>
        <item x="20"/>
        <item x="821"/>
        <item x="843"/>
        <item x="493"/>
        <item x="346"/>
        <item x="837"/>
        <item x="834"/>
        <item x="500"/>
        <item x="816"/>
        <item x="358"/>
        <item x="21"/>
        <item x="635"/>
        <item x="163"/>
        <item x="414"/>
        <item x="165"/>
        <item x="487"/>
        <item x="822"/>
        <item x="418"/>
        <item x="490"/>
        <item x="838"/>
        <item x="637"/>
        <item x="496"/>
        <item x="844"/>
        <item x="76"/>
        <item x="835"/>
        <item x="78"/>
        <item x="498"/>
        <item x="417"/>
        <item x="836"/>
        <item x="22"/>
        <item x="495"/>
        <item x="423"/>
        <item x="315"/>
        <item x="393"/>
        <item x="359"/>
        <item x="641"/>
        <item x="845"/>
        <item x="818"/>
        <item x="443"/>
        <item x="824"/>
        <item x="441"/>
        <item x="797"/>
        <item x="494"/>
        <item x="344"/>
        <item x="642"/>
        <item x="840"/>
        <item x="445"/>
        <item x="823"/>
        <item x="79"/>
        <item x="825"/>
        <item x="819"/>
        <item x="459"/>
        <item x="643"/>
        <item x="497"/>
        <item x="846"/>
        <item x="444"/>
        <item x="77"/>
        <item x="166"/>
        <item x="499"/>
        <item x="839"/>
        <item x="362"/>
        <item x="442"/>
        <item x="456"/>
        <item x="419"/>
        <item x="424"/>
        <item x="316"/>
        <item x="827"/>
        <item x="317"/>
        <item x="800"/>
        <item x="164"/>
        <item x="875"/>
        <item x="660"/>
        <item x="801"/>
        <item x="394"/>
        <item x="23"/>
        <item x="770"/>
        <item x="798"/>
        <item x="865"/>
        <item x="847"/>
        <item x="826"/>
        <item x="638"/>
        <item x="168"/>
        <item x="501"/>
        <item x="802"/>
        <item x="169"/>
        <item x="452"/>
        <item x="167"/>
        <item x="600"/>
        <item x="458"/>
        <item x="639"/>
        <item x="661"/>
        <item x="26"/>
        <item x="803"/>
        <item x="828"/>
        <item x="799"/>
        <item x="848"/>
        <item x="782"/>
        <item x="170"/>
        <item x="318"/>
        <item x="662"/>
        <item x="31"/>
        <item x="646"/>
        <item x="395"/>
        <item x="365"/>
        <item x="363"/>
        <item x="425"/>
        <item x="32"/>
        <item x="804"/>
        <item x="457"/>
        <item x="25"/>
        <item x="453"/>
        <item x="851"/>
        <item x="777"/>
        <item x="768"/>
        <item x="396"/>
        <item x="455"/>
        <item x="644"/>
        <item x="876"/>
        <item x="781"/>
        <item x="180"/>
        <item x="426"/>
        <item x="33"/>
        <item x="24"/>
        <item x="427"/>
        <item x="27"/>
        <item x="787"/>
        <item x="181"/>
        <item x="805"/>
        <item x="446"/>
        <item x="28"/>
        <item x="451"/>
        <item x="765"/>
        <item x="120"/>
        <item x="645"/>
        <item x="121"/>
        <item x="852"/>
        <item x="866"/>
        <item x="449"/>
        <item x="806"/>
        <item x="854"/>
        <item x="182"/>
        <item x="454"/>
        <item x="450"/>
        <item x="35"/>
        <item x="122"/>
        <item x="364"/>
        <item x="771"/>
        <item x="397"/>
        <item x="882"/>
        <item x="807"/>
        <item x="34"/>
        <item x="778"/>
        <item x="448"/>
        <item x="648"/>
        <item x="663"/>
        <item x="808"/>
        <item x="29"/>
        <item x="647"/>
        <item x="774"/>
        <item x="671"/>
        <item x="36"/>
        <item x="767"/>
        <item x="861"/>
        <item x="601"/>
        <item x="30"/>
        <item x="0"/>
        <item x="366"/>
        <item x="447"/>
        <item x="241"/>
        <item x="240"/>
        <item x="864"/>
        <item x="502"/>
        <item x="666"/>
        <item x="428"/>
        <item x="183"/>
        <item x="877"/>
        <item x="672"/>
        <item x="651"/>
        <item x="319"/>
        <item x="242"/>
        <item x="38"/>
        <item x="860"/>
        <item x="123"/>
        <item x="220"/>
        <item x="191"/>
        <item x="665"/>
        <item x="762"/>
        <item x="668"/>
        <item x="779"/>
        <item x="780"/>
        <item x="775"/>
        <item x="192"/>
        <item x="37"/>
        <item x="868"/>
        <item x="885"/>
        <item x="429"/>
        <item x="503"/>
        <item x="649"/>
        <item x="667"/>
        <item x="126"/>
        <item x="186"/>
        <item x="673"/>
        <item x="776"/>
        <item x="669"/>
        <item x="853"/>
        <item x="131"/>
        <item x="879"/>
        <item x="878"/>
        <item x="185"/>
        <item x="880"/>
        <item x="193"/>
        <item x="670"/>
        <item x="505"/>
        <item x="664"/>
        <item x="881"/>
        <item x="884"/>
        <item x="132"/>
        <item x="652"/>
        <item x="128"/>
        <item x="39"/>
        <item x="125"/>
        <item x="16"/>
        <item x="243"/>
        <item x="184"/>
        <item x="764"/>
        <item x="867"/>
        <item x="675"/>
        <item x="855"/>
        <item x="863"/>
        <item x="124"/>
        <item x="133"/>
        <item x="188"/>
        <item x="650"/>
        <item x="674"/>
        <item x="198"/>
        <item x="430"/>
        <item x="676"/>
        <item x="862"/>
        <item x="431"/>
        <item x="127"/>
        <item x="772"/>
        <item x="367"/>
        <item x="763"/>
        <item x="195"/>
        <item x="398"/>
        <item x="196"/>
        <item x="187"/>
        <item x="194"/>
        <item x="368"/>
        <item x="135"/>
        <item x="136"/>
        <item x="653"/>
        <item x="129"/>
        <item x="432"/>
        <item x="511"/>
        <item x="138"/>
        <item x="197"/>
        <item x="512"/>
        <item x="773"/>
        <item x="199"/>
        <item x="888"/>
        <item x="134"/>
        <item x="678"/>
        <item x="189"/>
        <item x="190"/>
        <item x="504"/>
        <item x="619"/>
        <item x="677"/>
        <item x="130"/>
        <item x="513"/>
        <item x="245"/>
        <item x="856"/>
        <item x="506"/>
        <item x="248"/>
        <item x="602"/>
        <item x="761"/>
        <item x="246"/>
        <item x="137"/>
        <item x="766"/>
        <item x="399"/>
        <item x="139"/>
        <item x="433"/>
        <item x="887"/>
        <item x="244"/>
        <item x="247"/>
        <item x="371"/>
        <item x="510"/>
        <item x="859"/>
        <item x="857"/>
        <item x="679"/>
        <item x="514"/>
        <item x="886"/>
        <item x="515"/>
        <item x="12"/>
        <item x="221"/>
        <item x="654"/>
        <item x="516"/>
        <item x="858"/>
        <item x="434"/>
        <item x="508"/>
        <item x="603"/>
        <item x="605"/>
        <item x="372"/>
        <item x="1"/>
        <item x="100"/>
        <item x="249"/>
        <item x="507"/>
        <item x="655"/>
        <item x="17"/>
        <item x="509"/>
        <item x="436"/>
        <item x="251"/>
        <item x="613"/>
        <item x="370"/>
        <item x="439"/>
        <item x="435"/>
        <item x="101"/>
        <item x="517"/>
        <item x="373"/>
        <item x="252"/>
        <item x="236"/>
        <item x="518"/>
        <item x="617"/>
        <item x="437"/>
        <item x="616"/>
        <item x="438"/>
        <item x="232"/>
        <item x="253"/>
        <item x="222"/>
        <item x="250"/>
        <item x="614"/>
        <item x="612"/>
        <item x="519"/>
        <item x="656"/>
        <item x="618"/>
        <item x="375"/>
        <item x="376"/>
        <item x="374"/>
        <item x="15"/>
        <item x="378"/>
        <item x="223"/>
        <item x="102"/>
        <item x="233"/>
        <item x="604"/>
        <item x="379"/>
        <item x="883"/>
        <item x="788"/>
        <item x="606"/>
        <item x="369"/>
        <item x="225"/>
        <item x="254"/>
        <item x="255"/>
        <item x="19"/>
        <item x="615"/>
        <item x="657"/>
        <item x="256"/>
        <item x="658"/>
        <item x="377"/>
        <item x="13"/>
        <item x="231"/>
        <item x="258"/>
        <item x="607"/>
        <item x="239"/>
        <item x="235"/>
        <item x="237"/>
        <item x="14"/>
        <item x="2"/>
        <item x="280"/>
        <item x="659"/>
        <item x="257"/>
        <item x="238"/>
        <item x="611"/>
        <item x="234"/>
        <item x="608"/>
        <item x="259"/>
        <item x="224"/>
        <item x="18"/>
        <item x="226"/>
        <item x="281"/>
        <item x="609"/>
        <item x="284"/>
        <item x="282"/>
        <item x="3"/>
        <item x="5"/>
        <item x="116"/>
        <item x="111"/>
        <item x="283"/>
        <item x="610"/>
        <item x="11"/>
        <item x="103"/>
        <item x="285"/>
        <item x="112"/>
        <item x="292"/>
        <item x="296"/>
        <item x="560"/>
        <item x="227"/>
        <item x="117"/>
        <item x="106"/>
        <item x="113"/>
        <item x="291"/>
        <item x="108"/>
        <item x="6"/>
        <item x="105"/>
        <item x="230"/>
        <item x="561"/>
        <item x="229"/>
        <item x="110"/>
        <item x="228"/>
        <item x="109"/>
        <item x="299"/>
        <item x="293"/>
        <item x="104"/>
        <item x="295"/>
        <item x="114"/>
        <item x="107"/>
        <item x="118"/>
        <item x="115"/>
        <item x="290"/>
        <item x="298"/>
        <item x="294"/>
        <item x="562"/>
        <item x="286"/>
        <item x="297"/>
        <item x="4"/>
        <item x="289"/>
        <item x="564"/>
        <item x="576"/>
        <item x="119"/>
        <item x="565"/>
        <item x="287"/>
        <item x="563"/>
        <item x="288"/>
        <item x="7"/>
        <item x="572"/>
        <item x="579"/>
        <item x="40"/>
        <item x="578"/>
        <item x="577"/>
        <item x="45"/>
        <item x="571"/>
        <item x="10"/>
        <item x="9"/>
        <item x="8"/>
        <item x="575"/>
        <item x="42"/>
        <item x="41"/>
        <item x="740"/>
        <item x="260"/>
        <item x="44"/>
        <item x="521"/>
        <item x="43"/>
        <item x="566"/>
        <item x="573"/>
        <item x="520"/>
        <item x="569"/>
        <item x="320"/>
        <item x="570"/>
        <item x="574"/>
        <item x="522"/>
        <item x="752"/>
        <item x="756"/>
        <item x="51"/>
        <item x="567"/>
        <item x="56"/>
        <item x="741"/>
        <item x="568"/>
        <item x="46"/>
        <item x="742"/>
        <item x="276"/>
        <item x="751"/>
        <item x="744"/>
        <item x="759"/>
        <item x="48"/>
        <item x="52"/>
        <item x="49"/>
        <item x="745"/>
        <item x="321"/>
        <item x="523"/>
        <item x="743"/>
        <item x="336"/>
        <item x="55"/>
        <item x="755"/>
        <item x="53"/>
        <item x="332"/>
        <item x="753"/>
        <item x="758"/>
        <item x="50"/>
        <item x="322"/>
        <item x="54"/>
        <item x="750"/>
        <item x="333"/>
        <item x="279"/>
        <item x="754"/>
        <item x="757"/>
        <item x="47"/>
        <item x="331"/>
        <item x="57"/>
        <item x="59"/>
        <item x="275"/>
        <item x="525"/>
        <item x="325"/>
        <item x="749"/>
        <item x="277"/>
        <item x="335"/>
        <item x="334"/>
        <item x="58"/>
        <item x="526"/>
        <item x="524"/>
        <item x="272"/>
        <item x="323"/>
        <item x="278"/>
        <item x="746"/>
        <item x="748"/>
        <item x="326"/>
        <item x="273"/>
        <item x="339"/>
        <item x="337"/>
        <item x="274"/>
        <item x="747"/>
        <item x="338"/>
        <item x="536"/>
        <item x="537"/>
        <item x="527"/>
        <item x="329"/>
        <item x="330"/>
        <item x="528"/>
        <item x="328"/>
        <item x="261"/>
        <item x="531"/>
        <item x="324"/>
        <item x="685"/>
        <item x="529"/>
        <item x="271"/>
        <item x="532"/>
        <item x="538"/>
        <item x="327"/>
        <item x="530"/>
        <item x="680"/>
        <item x="533"/>
        <item x="686"/>
        <item x="262"/>
        <item x="684"/>
        <item x="535"/>
        <item x="539"/>
        <item x="534"/>
        <item x="681"/>
        <item x="687"/>
        <item x="688"/>
        <item x="683"/>
        <item x="682"/>
        <item x="263"/>
        <item x="696"/>
        <item x="265"/>
        <item x="689"/>
        <item x="266"/>
        <item x="697"/>
        <item x="690"/>
        <item x="691"/>
        <item x="692"/>
        <item x="270"/>
        <item x="698"/>
        <item x="693"/>
        <item x="269"/>
        <item x="699"/>
        <item x="694"/>
        <item x="267"/>
        <item x="268"/>
        <item x="695"/>
        <item x="264"/>
        <item x="760"/>
        <item t="default"/>
      </items>
    </pivotField>
    <pivotField dataField="1" showAll="0">
      <items count="767">
        <item x="70"/>
        <item x="69"/>
        <item x="74"/>
        <item x="73"/>
        <item x="72"/>
        <item x="71"/>
        <item x="129"/>
        <item x="130"/>
        <item x="183"/>
        <item x="185"/>
        <item x="187"/>
        <item x="186"/>
        <item x="184"/>
        <item x="80"/>
        <item x="79"/>
        <item x="171"/>
        <item x="75"/>
        <item x="78"/>
        <item x="125"/>
        <item x="77"/>
        <item x="126"/>
        <item x="76"/>
        <item x="131"/>
        <item x="124"/>
        <item x="176"/>
        <item x="172"/>
        <item x="173"/>
        <item x="179"/>
        <item x="629"/>
        <item x="177"/>
        <item x="81"/>
        <item x="174"/>
        <item x="175"/>
        <item x="628"/>
        <item x="127"/>
        <item x="182"/>
        <item x="128"/>
        <item x="132"/>
        <item x="627"/>
        <item x="178"/>
        <item x="626"/>
        <item x="136"/>
        <item x="133"/>
        <item x="134"/>
        <item x="135"/>
        <item x="625"/>
        <item x="624"/>
        <item x="82"/>
        <item x="623"/>
        <item x="621"/>
        <item x="622"/>
        <item x="496"/>
        <item x="620"/>
        <item x="618"/>
        <item x="619"/>
        <item x="121"/>
        <item x="495"/>
        <item x="180"/>
        <item x="615"/>
        <item x="617"/>
        <item x="123"/>
        <item x="122"/>
        <item x="497"/>
        <item x="120"/>
        <item x="498"/>
        <item x="614"/>
        <item x="616"/>
        <item x="613"/>
        <item x="83"/>
        <item x="494"/>
        <item x="85"/>
        <item x="84"/>
        <item x="715"/>
        <item x="257"/>
        <item x="532"/>
        <item x="533"/>
        <item x="499"/>
        <item x="181"/>
        <item x="258"/>
        <item x="534"/>
        <item x="531"/>
        <item x="535"/>
        <item x="256"/>
        <item x="716"/>
        <item x="262"/>
        <item x="259"/>
        <item x="536"/>
        <item x="261"/>
        <item x="528"/>
        <item x="260"/>
        <item x="530"/>
        <item x="597"/>
        <item x="139"/>
        <item x="529"/>
        <item x="138"/>
        <item x="397"/>
        <item x="137"/>
        <item x="501"/>
        <item x="538"/>
        <item x="537"/>
        <item x="144"/>
        <item x="140"/>
        <item x="500"/>
        <item x="263"/>
        <item x="601"/>
        <item x="53"/>
        <item x="717"/>
        <item x="52"/>
        <item x="461"/>
        <item x="394"/>
        <item x="599"/>
        <item x="600"/>
        <item x="398"/>
        <item x="395"/>
        <item x="508"/>
        <item x="396"/>
        <item x="602"/>
        <item x="507"/>
        <item x="462"/>
        <item x="392"/>
        <item x="510"/>
        <item x="264"/>
        <item x="393"/>
        <item x="509"/>
        <item x="141"/>
        <item x="539"/>
        <item x="153"/>
        <item x="540"/>
        <item x="596"/>
        <item x="145"/>
        <item x="718"/>
        <item x="142"/>
        <item x="460"/>
        <item x="408"/>
        <item x="719"/>
        <item x="54"/>
        <item x="399"/>
        <item x="152"/>
        <item x="150"/>
        <item x="151"/>
        <item x="143"/>
        <item x="506"/>
        <item x="149"/>
        <item x="598"/>
        <item x="464"/>
        <item x="541"/>
        <item x="721"/>
        <item x="148"/>
        <item x="724"/>
        <item x="463"/>
        <item x="505"/>
        <item x="265"/>
        <item x="502"/>
        <item x="544"/>
        <item x="503"/>
        <item x="720"/>
        <item x="147"/>
        <item x="723"/>
        <item x="603"/>
        <item x="465"/>
        <item x="504"/>
        <item x="542"/>
        <item x="722"/>
        <item x="146"/>
        <item x="543"/>
        <item x="725"/>
        <item x="409"/>
        <item x="410"/>
        <item x="55"/>
        <item x="411"/>
        <item x="466"/>
        <item x="648"/>
        <item x="400"/>
        <item x="406"/>
        <item x="57"/>
        <item x="401"/>
        <item x="402"/>
        <item x="649"/>
        <item x="404"/>
        <item x="654"/>
        <item x="266"/>
        <item x="56"/>
        <item x="726"/>
        <item x="604"/>
        <item x="612"/>
        <item x="267"/>
        <item x="727"/>
        <item x="731"/>
        <item x="728"/>
        <item x="611"/>
        <item x="414"/>
        <item x="58"/>
        <item x="647"/>
        <item x="412"/>
        <item x="656"/>
        <item x="403"/>
        <item x="681"/>
        <item x="59"/>
        <item x="655"/>
        <item x="610"/>
        <item x="405"/>
        <item x="686"/>
        <item x="653"/>
        <item x="657"/>
        <item x="730"/>
        <item x="413"/>
        <item x="467"/>
        <item x="415"/>
        <item x="650"/>
        <item x="652"/>
        <item x="651"/>
        <item x="729"/>
        <item x="684"/>
        <item x="685"/>
        <item x="660"/>
        <item x="407"/>
        <item x="682"/>
        <item x="268"/>
        <item x="350"/>
        <item x="609"/>
        <item x="416"/>
        <item x="269"/>
        <item x="683"/>
        <item x="605"/>
        <item x="607"/>
        <item x="468"/>
        <item x="349"/>
        <item x="345"/>
        <item x="351"/>
        <item x="348"/>
        <item x="342"/>
        <item x="417"/>
        <item x="341"/>
        <item x="687"/>
        <item x="270"/>
        <item x="343"/>
        <item x="346"/>
        <item x="347"/>
        <item x="272"/>
        <item x="271"/>
        <item x="608"/>
        <item x="659"/>
        <item x="60"/>
        <item x="352"/>
        <item x="344"/>
        <item x="606"/>
        <item x="735"/>
        <item x="354"/>
        <item x="357"/>
        <item x="663"/>
        <item x="469"/>
        <item x="62"/>
        <item x="356"/>
        <item x="355"/>
        <item x="418"/>
        <item x="353"/>
        <item x="61"/>
        <item x="736"/>
        <item x="661"/>
        <item x="688"/>
        <item x="662"/>
        <item x="658"/>
        <item x="419"/>
        <item x="157"/>
        <item x="158"/>
        <item x="734"/>
        <item x="421"/>
        <item x="420"/>
        <item x="470"/>
        <item x="737"/>
        <item x="422"/>
        <item x="732"/>
        <item x="424"/>
        <item x="738"/>
        <item x="423"/>
        <item x="290"/>
        <item x="333"/>
        <item x="425"/>
        <item x="693"/>
        <item x="334"/>
        <item x="324"/>
        <item x="733"/>
        <item x="291"/>
        <item x="691"/>
        <item x="689"/>
        <item x="325"/>
        <item x="299"/>
        <item x="63"/>
        <item x="326"/>
        <item x="471"/>
        <item x="692"/>
        <item x="328"/>
        <item x="695"/>
        <item x="694"/>
        <item x="327"/>
        <item x="64"/>
        <item x="292"/>
        <item x="329"/>
        <item x="739"/>
        <item x="335"/>
        <item x="690"/>
        <item x="708"/>
        <item x="159"/>
        <item x="298"/>
        <item x="358"/>
        <item x="476"/>
        <item x="297"/>
        <item x="161"/>
        <item x="296"/>
        <item x="332"/>
        <item x="300"/>
        <item x="293"/>
        <item x="65"/>
        <item x="474"/>
        <item x="162"/>
        <item x="697"/>
        <item x="294"/>
        <item x="336"/>
        <item x="306"/>
        <item x="164"/>
        <item x="305"/>
        <item x="359"/>
        <item x="330"/>
        <item x="709"/>
        <item x="304"/>
        <item x="707"/>
        <item x="155"/>
        <item x="475"/>
        <item x="701"/>
        <item x="331"/>
        <item x="696"/>
        <item x="473"/>
        <item x="702"/>
        <item x="66"/>
        <item x="303"/>
        <item x="68"/>
        <item x="165"/>
        <item x="160"/>
        <item x="302"/>
        <item x="711"/>
        <item x="295"/>
        <item x="361"/>
        <item x="301"/>
        <item x="472"/>
        <item x="154"/>
        <item x="360"/>
        <item x="362"/>
        <item x="700"/>
        <item x="67"/>
        <item x="307"/>
        <item x="337"/>
        <item x="712"/>
        <item x="740"/>
        <item x="163"/>
        <item x="741"/>
        <item x="308"/>
        <item x="212"/>
        <item x="156"/>
        <item x="208"/>
        <item x="714"/>
        <item x="105"/>
        <item x="104"/>
        <item x="210"/>
        <item x="166"/>
        <item x="207"/>
        <item x="205"/>
        <item x="713"/>
        <item x="366"/>
        <item x="338"/>
        <item x="742"/>
        <item x="211"/>
        <item x="710"/>
        <item x="103"/>
        <item x="743"/>
        <item x="699"/>
        <item x="664"/>
        <item x="363"/>
        <item x="206"/>
        <item x="744"/>
        <item x="698"/>
        <item x="209"/>
        <item x="367"/>
        <item x="706"/>
        <item x="364"/>
        <item x="111"/>
        <item x="311"/>
        <item x="365"/>
        <item x="110"/>
        <item x="18"/>
        <item x="106"/>
        <item x="309"/>
        <item x="107"/>
        <item x="340"/>
        <item x="112"/>
        <item x="339"/>
        <item x="109"/>
        <item x="310"/>
        <item x="665"/>
        <item x="19"/>
        <item x="108"/>
        <item x="368"/>
        <item x="213"/>
        <item x="167"/>
        <item x="113"/>
        <item x="114"/>
        <item x="118"/>
        <item x="116"/>
        <item x="705"/>
        <item x="312"/>
        <item x="374"/>
        <item x="119"/>
        <item x="115"/>
        <item x="373"/>
        <item x="372"/>
        <item x="369"/>
        <item x="214"/>
        <item x="117"/>
        <item x="168"/>
        <item x="745"/>
        <item x="217"/>
        <item x="219"/>
        <item x="215"/>
        <item x="704"/>
        <item x="748"/>
        <item x="370"/>
        <item x="313"/>
        <item x="221"/>
        <item x="170"/>
        <item x="371"/>
        <item x="314"/>
        <item x="169"/>
        <item x="20"/>
        <item x="747"/>
        <item x="220"/>
        <item x="216"/>
        <item x="218"/>
        <item x="666"/>
        <item x="673"/>
        <item x="746"/>
        <item x="703"/>
        <item x="26"/>
        <item x="667"/>
        <item x="672"/>
        <item x="674"/>
        <item x="22"/>
        <item x="27"/>
        <item x="21"/>
        <item x="671"/>
        <item x="668"/>
        <item x="680"/>
        <item x="669"/>
        <item x="545"/>
        <item x="428"/>
        <item x="317"/>
        <item x="25"/>
        <item x="315"/>
        <item x="426"/>
        <item x="427"/>
        <item x="23"/>
        <item x="548"/>
        <item x="670"/>
        <item x="28"/>
        <item x="516"/>
        <item x="319"/>
        <item x="547"/>
        <item x="564"/>
        <item x="546"/>
        <item x="318"/>
        <item x="320"/>
        <item x="29"/>
        <item x="562"/>
        <item x="675"/>
        <item x="316"/>
        <item x="549"/>
        <item x="24"/>
        <item x="679"/>
        <item x="678"/>
        <item x="563"/>
        <item x="550"/>
        <item x="677"/>
        <item x="765"/>
        <item x="565"/>
        <item x="527"/>
        <item x="552"/>
        <item x="566"/>
        <item x="321"/>
        <item x="429"/>
        <item x="676"/>
        <item x="567"/>
        <item x="514"/>
        <item x="430"/>
        <item x="517"/>
        <item x="519"/>
        <item x="524"/>
        <item x="568"/>
        <item x="435"/>
        <item x="570"/>
        <item x="551"/>
        <item x="515"/>
        <item x="322"/>
        <item x="525"/>
        <item x="518"/>
        <item x="522"/>
        <item x="523"/>
        <item x="526"/>
        <item x="569"/>
        <item x="571"/>
        <item x="16"/>
        <item x="31"/>
        <item x="754"/>
        <item x="30"/>
        <item x="431"/>
        <item x="323"/>
        <item x="555"/>
        <item x="432"/>
        <item x="33"/>
        <item x="572"/>
        <item x="753"/>
        <item x="556"/>
        <item x="513"/>
        <item x="520"/>
        <item x="433"/>
        <item x="553"/>
        <item x="554"/>
        <item x="557"/>
        <item x="34"/>
        <item x="32"/>
        <item x="438"/>
        <item x="521"/>
        <item x="561"/>
        <item x="558"/>
        <item x="575"/>
        <item x="573"/>
        <item x="434"/>
        <item x="578"/>
        <item x="559"/>
        <item x="560"/>
        <item x="576"/>
        <item x="436"/>
        <item x="762"/>
        <item x="764"/>
        <item x="574"/>
        <item x="512"/>
        <item x="511"/>
        <item x="761"/>
        <item x="247"/>
        <item x="763"/>
        <item x="246"/>
        <item x="755"/>
        <item x="437"/>
        <item x="15"/>
        <item x="14"/>
        <item x="577"/>
        <item x="245"/>
        <item x="752"/>
        <item x="751"/>
        <item x="749"/>
        <item x="3"/>
        <item x="1"/>
        <item x="439"/>
        <item x="2"/>
        <item x="13"/>
        <item x="760"/>
        <item x="86"/>
        <item x="442"/>
        <item x="750"/>
        <item x="248"/>
        <item x="759"/>
        <item x="249"/>
        <item x="440"/>
        <item x="756"/>
        <item x="441"/>
        <item x="4"/>
        <item x="250"/>
        <item x="757"/>
        <item x="758"/>
        <item x="97"/>
        <item x="96"/>
        <item x="89"/>
        <item x="87"/>
        <item x="240"/>
        <item x="241"/>
        <item x="243"/>
        <item x="239"/>
        <item x="95"/>
        <item x="0"/>
        <item x="90"/>
        <item x="5"/>
        <item x="375"/>
        <item x="242"/>
        <item x="8"/>
        <item x="244"/>
        <item x="253"/>
        <item x="252"/>
        <item x="376"/>
        <item x="255"/>
        <item x="98"/>
        <item x="377"/>
        <item x="6"/>
        <item x="251"/>
        <item x="7"/>
        <item x="94"/>
        <item x="378"/>
        <item x="91"/>
        <item x="387"/>
        <item x="188"/>
        <item x="254"/>
        <item x="379"/>
        <item x="386"/>
        <item x="12"/>
        <item x="201"/>
        <item x="391"/>
        <item x="9"/>
        <item x="390"/>
        <item x="99"/>
        <item x="389"/>
        <item x="92"/>
        <item x="88"/>
        <item x="100"/>
        <item x="380"/>
        <item x="198"/>
        <item x="191"/>
        <item x="200"/>
        <item x="384"/>
        <item x="102"/>
        <item x="192"/>
        <item x="381"/>
        <item x="101"/>
        <item x="93"/>
        <item x="10"/>
        <item x="197"/>
        <item x="388"/>
        <item x="196"/>
        <item x="199"/>
        <item x="385"/>
        <item x="11"/>
        <item x="193"/>
        <item x="202"/>
        <item x="189"/>
        <item x="195"/>
        <item x="194"/>
        <item x="477"/>
        <item x="190"/>
        <item x="479"/>
        <item x="204"/>
        <item x="203"/>
        <item x="480"/>
        <item x="478"/>
        <item x="382"/>
        <item x="383"/>
        <item x="481"/>
        <item x="482"/>
        <item x="483"/>
        <item x="484"/>
        <item x="43"/>
        <item x="493"/>
        <item x="41"/>
        <item x="485"/>
        <item x="486"/>
        <item x="487"/>
        <item x="492"/>
        <item x="491"/>
        <item x="490"/>
        <item x="489"/>
        <item x="488"/>
        <item x="42"/>
        <item x="40"/>
        <item x="37"/>
        <item x="35"/>
        <item x="39"/>
        <item x="38"/>
        <item x="36"/>
        <item x="51"/>
        <item x="443"/>
        <item x="289"/>
        <item x="287"/>
        <item x="288"/>
        <item x="444"/>
        <item x="44"/>
        <item x="286"/>
        <item x="445"/>
        <item x="238"/>
        <item x="446"/>
        <item x="448"/>
        <item x="447"/>
        <item x="47"/>
        <item x="50"/>
        <item x="450"/>
        <item x="449"/>
        <item x="459"/>
        <item x="451"/>
        <item x="46"/>
        <item x="284"/>
        <item x="283"/>
        <item x="452"/>
        <item x="282"/>
        <item x="281"/>
        <item x="48"/>
        <item x="285"/>
        <item x="45"/>
        <item x="453"/>
        <item x="454"/>
        <item x="237"/>
        <item x="278"/>
        <item x="276"/>
        <item x="455"/>
        <item x="280"/>
        <item x="457"/>
        <item x="49"/>
        <item x="277"/>
        <item x="458"/>
        <item x="456"/>
        <item x="279"/>
        <item x="236"/>
        <item x="275"/>
        <item x="235"/>
        <item x="233"/>
        <item x="274"/>
        <item x="234"/>
        <item x="273"/>
        <item x="588"/>
        <item x="232"/>
        <item x="581"/>
        <item x="580"/>
        <item x="579"/>
        <item x="586"/>
        <item x="582"/>
        <item x="587"/>
        <item x="583"/>
        <item x="231"/>
        <item x="230"/>
        <item x="585"/>
        <item x="589"/>
        <item x="584"/>
        <item x="229"/>
        <item x="590"/>
        <item x="228"/>
        <item x="227"/>
        <item x="226"/>
        <item x="592"/>
        <item x="591"/>
        <item x="595"/>
        <item x="594"/>
        <item x="224"/>
        <item x="593"/>
        <item x="223"/>
        <item x="225"/>
        <item x="222"/>
        <item x="646"/>
        <item x="642"/>
        <item x="641"/>
        <item x="644"/>
        <item x="632"/>
        <item x="643"/>
        <item x="645"/>
        <item x="631"/>
        <item x="637"/>
        <item x="630"/>
        <item x="635"/>
        <item x="633"/>
        <item x="638"/>
        <item x="639"/>
        <item x="640"/>
        <item x="636"/>
        <item x="634"/>
        <item x="17"/>
        <item t="default"/>
      </items>
    </pivotField>
    <pivotField showAll="0">
      <items count="826">
        <item x="725"/>
        <item x="724"/>
        <item x="723"/>
        <item x="722"/>
        <item x="718"/>
        <item x="719"/>
        <item x="717"/>
        <item x="311"/>
        <item x="716"/>
        <item x="714"/>
        <item x="720"/>
        <item x="93"/>
        <item x="91"/>
        <item x="92"/>
        <item x="308"/>
        <item x="309"/>
        <item x="721"/>
        <item x="310"/>
        <item x="94"/>
        <item x="96"/>
        <item x="715"/>
        <item x="428"/>
        <item x="713"/>
        <item x="742"/>
        <item x="98"/>
        <item x="307"/>
        <item x="97"/>
        <item x="95"/>
        <item x="99"/>
        <item x="743"/>
        <item x="586"/>
        <item x="706"/>
        <item x="429"/>
        <item x="305"/>
        <item x="306"/>
        <item x="778"/>
        <item x="585"/>
        <item x="145"/>
        <item x="80"/>
        <item x="427"/>
        <item x="431"/>
        <item x="740"/>
        <item x="712"/>
        <item x="711"/>
        <item x="741"/>
        <item x="148"/>
        <item x="739"/>
        <item x="183"/>
        <item x="589"/>
        <item x="140"/>
        <item x="587"/>
        <item x="726"/>
        <item x="430"/>
        <item x="196"/>
        <item x="136"/>
        <item x="63"/>
        <item x="61"/>
        <item x="588"/>
        <item x="709"/>
        <item x="426"/>
        <item x="146"/>
        <item x="144"/>
        <item x="147"/>
        <item x="784"/>
        <item x="372"/>
        <item x="424"/>
        <item x="304"/>
        <item x="744"/>
        <item x="141"/>
        <item x="81"/>
        <item x="62"/>
        <item x="64"/>
        <item x="738"/>
        <item x="766"/>
        <item x="60"/>
        <item x="570"/>
        <item x="583"/>
        <item x="350"/>
        <item x="180"/>
        <item x="182"/>
        <item x="181"/>
        <item x="85"/>
        <item x="707"/>
        <item x="590"/>
        <item x="425"/>
        <item x="776"/>
        <item x="708"/>
        <item x="184"/>
        <item x="142"/>
        <item x="579"/>
        <item x="569"/>
        <item x="780"/>
        <item x="710"/>
        <item x="137"/>
        <item x="592"/>
        <item x="779"/>
        <item x="727"/>
        <item x="567"/>
        <item x="782"/>
        <item x="584"/>
        <item x="582"/>
        <item x="192"/>
        <item x="785"/>
        <item x="593"/>
        <item x="581"/>
        <item x="143"/>
        <item x="591"/>
        <item x="777"/>
        <item x="745"/>
        <item x="191"/>
        <item x="185"/>
        <item x="772"/>
        <item x="568"/>
        <item x="149"/>
        <item x="139"/>
        <item x="83"/>
        <item x="767"/>
        <item x="580"/>
        <item x="336"/>
        <item x="21"/>
        <item x="133"/>
        <item x="190"/>
        <item x="189"/>
        <item x="781"/>
        <item x="86"/>
        <item x="186"/>
        <item x="303"/>
        <item x="571"/>
        <item x="594"/>
        <item x="773"/>
        <item x="22"/>
        <item x="20"/>
        <item x="401"/>
        <item x="187"/>
        <item x="651"/>
        <item x="193"/>
        <item x="65"/>
        <item x="423"/>
        <item x="595"/>
        <item x="351"/>
        <item x="134"/>
        <item x="132"/>
        <item x="302"/>
        <item x="737"/>
        <item x="188"/>
        <item x="650"/>
        <item x="338"/>
        <item x="138"/>
        <item x="301"/>
        <item x="783"/>
        <item x="337"/>
        <item x="120"/>
        <item x="256"/>
        <item x="652"/>
        <item x="349"/>
        <item x="125"/>
        <item x="195"/>
        <item x="197"/>
        <item x="82"/>
        <item x="649"/>
        <item x="339"/>
        <item x="596"/>
        <item x="728"/>
        <item x="90"/>
        <item x="194"/>
        <item x="87"/>
        <item x="775"/>
        <item x="392"/>
        <item x="135"/>
        <item x="159"/>
        <item x="774"/>
        <item x="398"/>
        <item x="731"/>
        <item x="397"/>
        <item x="768"/>
        <item x="88"/>
        <item x="597"/>
        <item x="400"/>
        <item x="157"/>
        <item x="335"/>
        <item x="255"/>
        <item x="25"/>
        <item x="578"/>
        <item x="36"/>
        <item x="121"/>
        <item x="575"/>
        <item x="257"/>
        <item x="396"/>
        <item x="598"/>
        <item x="158"/>
        <item x="736"/>
        <item x="300"/>
        <item x="341"/>
        <item x="131"/>
        <item x="678"/>
        <item x="577"/>
        <item x="393"/>
        <item x="417"/>
        <item x="344"/>
        <item x="254"/>
        <item x="422"/>
        <item x="647"/>
        <item x="411"/>
        <item x="395"/>
        <item x="576"/>
        <item x="89"/>
        <item x="769"/>
        <item x="402"/>
        <item x="771"/>
        <item x="122"/>
        <item x="84"/>
        <item x="27"/>
        <item x="126"/>
        <item x="822"/>
        <item x="679"/>
        <item x="421"/>
        <item x="348"/>
        <item x="648"/>
        <item x="252"/>
        <item x="732"/>
        <item x="340"/>
        <item x="24"/>
        <item x="198"/>
        <item x="373"/>
        <item x="199"/>
        <item x="202"/>
        <item x="37"/>
        <item x="729"/>
        <item x="299"/>
        <item x="399"/>
        <item x="735"/>
        <item x="253"/>
        <item x="394"/>
        <item x="448"/>
        <item x="464"/>
        <item x="730"/>
        <item x="66"/>
        <item x="23"/>
        <item x="200"/>
        <item x="259"/>
        <item x="599"/>
        <item x="572"/>
        <item x="156"/>
        <item x="683"/>
        <item x="154"/>
        <item x="129"/>
        <item x="332"/>
        <item x="333"/>
        <item x="819"/>
        <item x="128"/>
        <item x="155"/>
        <item x="574"/>
        <item x="334"/>
        <item x="418"/>
        <item x="684"/>
        <item x="473"/>
        <item x="152"/>
        <item x="694"/>
        <item x="28"/>
        <item x="703"/>
        <item x="130"/>
        <item x="823"/>
        <item x="38"/>
        <item x="818"/>
        <item x="653"/>
        <item x="39"/>
        <item x="410"/>
        <item x="26"/>
        <item x="127"/>
        <item x="663"/>
        <item x="420"/>
        <item x="573"/>
        <item x="13"/>
        <item x="612"/>
        <item x="201"/>
        <item x="613"/>
        <item x="456"/>
        <item x="251"/>
        <item x="343"/>
        <item x="150"/>
        <item x="151"/>
        <item x="123"/>
        <item x="347"/>
        <item x="345"/>
        <item x="12"/>
        <item x="258"/>
        <item x="691"/>
        <item x="607"/>
        <item x="600"/>
        <item x="250"/>
        <item x="680"/>
        <item x="415"/>
        <item x="693"/>
        <item x="475"/>
        <item x="619"/>
        <item x="469"/>
        <item x="609"/>
        <item x="404"/>
        <item x="734"/>
        <item x="403"/>
        <item x="465"/>
        <item x="692"/>
        <item x="820"/>
        <item x="685"/>
        <item x="604"/>
        <item x="816"/>
        <item x="408"/>
        <item x="608"/>
        <item x="406"/>
        <item x="603"/>
        <item x="215"/>
        <item x="414"/>
        <item x="468"/>
        <item x="762"/>
        <item x="409"/>
        <item x="686"/>
        <item x="601"/>
        <item x="821"/>
        <item x="690"/>
        <item x="212"/>
        <item x="695"/>
        <item x="791"/>
        <item x="761"/>
        <item x="733"/>
        <item x="662"/>
        <item x="770"/>
        <item x="457"/>
        <item x="455"/>
        <item x="471"/>
        <item x="661"/>
        <item x="689"/>
        <item x="817"/>
        <item x="31"/>
        <item x="405"/>
        <item x="124"/>
        <item x="407"/>
        <item x="681"/>
        <item x="153"/>
        <item x="760"/>
        <item x="67"/>
        <item x="614"/>
        <item x="416"/>
        <item x="763"/>
        <item x="759"/>
        <item x="620"/>
        <item x="15"/>
        <item x="788"/>
        <item x="746"/>
        <item x="454"/>
        <item x="72"/>
        <item x="602"/>
        <item x="474"/>
        <item x="481"/>
        <item x="618"/>
        <item x="240"/>
        <item x="342"/>
        <item x="249"/>
        <item x="664"/>
        <item x="419"/>
        <item x="617"/>
        <item x="216"/>
        <item x="815"/>
        <item x="70"/>
        <item x="687"/>
        <item x="32"/>
        <item x="71"/>
        <item x="476"/>
        <item x="449"/>
        <item x="29"/>
        <item x="73"/>
        <item x="610"/>
        <item x="211"/>
        <item x="790"/>
        <item x="412"/>
        <item x="688"/>
        <item x="623"/>
        <item x="482"/>
        <item x="75"/>
        <item x="74"/>
        <item x="616"/>
        <item x="478"/>
        <item x="76"/>
        <item x="361"/>
        <item x="460"/>
        <item x="749"/>
        <item x="470"/>
        <item x="605"/>
        <item x="459"/>
        <item x="68"/>
        <item x="751"/>
        <item x="765"/>
        <item x="243"/>
        <item x="750"/>
        <item x="747"/>
        <item x="33"/>
        <item x="748"/>
        <item x="811"/>
        <item x="621"/>
        <item x="34"/>
        <item x="244"/>
        <item x="458"/>
        <item x="615"/>
        <item x="450"/>
        <item x="787"/>
        <item x="453"/>
        <item x="77"/>
        <item x="463"/>
        <item x="369"/>
        <item x="611"/>
        <item x="241"/>
        <item x="11"/>
        <item x="205"/>
        <item x="346"/>
        <item x="172"/>
        <item x="472"/>
        <item x="479"/>
        <item x="483"/>
        <item x="35"/>
        <item x="242"/>
        <item x="480"/>
        <item x="362"/>
        <item x="69"/>
        <item x="376"/>
        <item x="622"/>
        <item x="413"/>
        <item x="354"/>
        <item x="78"/>
        <item x="704"/>
        <item x="247"/>
        <item x="79"/>
        <item x="477"/>
        <item x="824"/>
        <item x="532"/>
        <item x="696"/>
        <item x="30"/>
        <item x="461"/>
        <item x="355"/>
        <item x="764"/>
        <item x="758"/>
        <item x="705"/>
        <item x="697"/>
        <item x="789"/>
        <item x="752"/>
        <item x="16"/>
        <item x="682"/>
        <item x="487"/>
        <item x="606"/>
        <item x="531"/>
        <item x="658"/>
        <item x="14"/>
        <item x="19"/>
        <item x="171"/>
        <item x="368"/>
        <item x="245"/>
        <item x="451"/>
        <item x="484"/>
        <item x="485"/>
        <item x="530"/>
        <item x="59"/>
        <item x="246"/>
        <item x="462"/>
        <item x="364"/>
        <item x="533"/>
        <item x="792"/>
        <item x="366"/>
        <item x="671"/>
        <item x="757"/>
        <item x="208"/>
        <item x="486"/>
        <item x="176"/>
        <item x="801"/>
        <item x="391"/>
        <item x="371"/>
        <item x="804"/>
        <item x="236"/>
        <item x="624"/>
        <item x="374"/>
        <item x="626"/>
        <item x="356"/>
        <item x="673"/>
        <item x="466"/>
        <item x="18"/>
        <item x="377"/>
        <item x="214"/>
        <item x="756"/>
        <item x="328"/>
        <item x="370"/>
        <item x="324"/>
        <item x="248"/>
        <item x="365"/>
        <item x="786"/>
        <item x="375"/>
        <item x="670"/>
        <item x="799"/>
        <item x="467"/>
        <item x="357"/>
        <item x="702"/>
        <item x="669"/>
        <item x="529"/>
        <item x="528"/>
        <item x="654"/>
        <item x="383"/>
        <item x="169"/>
        <item x="500"/>
        <item x="327"/>
        <item x="322"/>
        <item x="378"/>
        <item x="173"/>
        <item x="534"/>
        <item x="323"/>
        <item x="798"/>
        <item x="331"/>
        <item x="814"/>
        <item x="174"/>
        <item x="213"/>
        <item x="452"/>
        <item x="17"/>
        <item x="660"/>
        <item x="329"/>
        <item x="175"/>
        <item x="754"/>
        <item x="800"/>
        <item x="325"/>
        <item x="488"/>
        <item x="358"/>
        <item x="672"/>
        <item x="659"/>
        <item x="674"/>
        <item x="806"/>
        <item x="807"/>
        <item x="796"/>
        <item x="793"/>
        <item x="668"/>
        <item x="363"/>
        <item x="170"/>
        <item x="753"/>
        <item x="382"/>
        <item x="367"/>
        <item x="563"/>
        <item x="277"/>
        <item x="326"/>
        <item x="165"/>
        <item x="667"/>
        <item x="499"/>
        <item x="117"/>
        <item x="209"/>
        <item x="56"/>
        <item x="276"/>
        <item x="330"/>
        <item x="116"/>
        <item x="387"/>
        <item x="210"/>
        <item x="501"/>
        <item x="794"/>
        <item x="802"/>
        <item x="10"/>
        <item x="288"/>
        <item x="797"/>
        <item x="805"/>
        <item x="625"/>
        <item x="203"/>
        <item x="164"/>
        <item x="166"/>
        <item x="381"/>
        <item x="795"/>
        <item x="105"/>
        <item x="217"/>
        <item x="168"/>
        <item x="548"/>
        <item x="167"/>
        <item x="287"/>
        <item x="755"/>
        <item x="560"/>
        <item x="561"/>
        <item x="312"/>
        <item x="547"/>
        <item x="53"/>
        <item x="493"/>
        <item x="675"/>
        <item x="490"/>
        <item x="808"/>
        <item x="562"/>
        <item x="177"/>
        <item x="55"/>
        <item x="812"/>
        <item x="657"/>
        <item x="317"/>
        <item x="564"/>
        <item x="204"/>
        <item x="313"/>
        <item x="291"/>
        <item x="809"/>
        <item x="535"/>
        <item x="163"/>
        <item x="294"/>
        <item x="315"/>
        <item x="207"/>
        <item x="655"/>
        <item x="237"/>
        <item x="106"/>
        <item x="58"/>
        <item x="524"/>
        <item x="161"/>
        <item x="379"/>
        <item x="491"/>
        <item x="109"/>
        <item x="803"/>
        <item x="359"/>
        <item x="42"/>
        <item x="292"/>
        <item x="380"/>
        <item x="504"/>
        <item x="289"/>
        <item x="9"/>
        <item x="549"/>
        <item x="296"/>
        <item x="279"/>
        <item x="656"/>
        <item x="54"/>
        <item x="293"/>
        <item x="665"/>
        <item x="489"/>
        <item x="505"/>
        <item x="290"/>
        <item x="45"/>
        <item x="41"/>
        <item x="295"/>
        <item x="314"/>
        <item x="57"/>
        <item x="297"/>
        <item x="386"/>
        <item x="316"/>
        <item x="502"/>
        <item x="318"/>
        <item x="813"/>
        <item x="178"/>
        <item x="319"/>
        <item x="107"/>
        <item x="321"/>
        <item x="108"/>
        <item x="206"/>
        <item x="700"/>
        <item x="104"/>
        <item x="40"/>
        <item x="219"/>
        <item x="110"/>
        <item x="298"/>
        <item x="235"/>
        <item x="179"/>
        <item x="498"/>
        <item x="278"/>
        <item x="8"/>
        <item x="320"/>
        <item x="272"/>
        <item x="229"/>
        <item x="360"/>
        <item x="701"/>
        <item x="494"/>
        <item x="503"/>
        <item x="218"/>
        <item x="119"/>
        <item x="559"/>
        <item x="111"/>
        <item x="492"/>
        <item x="103"/>
        <item x="677"/>
        <item x="233"/>
        <item x="2"/>
        <item x="46"/>
        <item x="699"/>
        <item x="275"/>
        <item x="112"/>
        <item x="676"/>
        <item x="162"/>
        <item x="118"/>
        <item x="239"/>
        <item x="507"/>
        <item x="523"/>
        <item x="558"/>
        <item x="698"/>
        <item x="228"/>
        <item x="556"/>
        <item x="525"/>
        <item x="522"/>
        <item x="238"/>
        <item x="353"/>
        <item x="495"/>
        <item x="43"/>
        <item x="539"/>
        <item x="271"/>
        <item x="47"/>
        <item x="44"/>
        <item x="565"/>
        <item x="352"/>
        <item x="544"/>
        <item x="7"/>
        <item x="113"/>
        <item x="555"/>
        <item x="52"/>
        <item x="234"/>
        <item x="521"/>
        <item x="385"/>
        <item x="520"/>
        <item x="100"/>
        <item x="160"/>
        <item x="554"/>
        <item x="497"/>
        <item x="273"/>
        <item x="557"/>
        <item x="0"/>
        <item x="115"/>
        <item x="274"/>
        <item x="6"/>
        <item x="230"/>
        <item x="101"/>
        <item x="506"/>
        <item x="270"/>
        <item x="513"/>
        <item x="550"/>
        <item x="543"/>
        <item x="541"/>
        <item x="389"/>
        <item x="114"/>
        <item x="536"/>
        <item x="1"/>
        <item x="286"/>
        <item x="269"/>
        <item x="282"/>
        <item x="508"/>
        <item x="519"/>
        <item x="285"/>
        <item x="390"/>
        <item x="666"/>
        <item x="3"/>
        <item x="553"/>
        <item x="527"/>
        <item x="537"/>
        <item x="810"/>
        <item x="566"/>
        <item x="540"/>
        <item x="518"/>
        <item x="496"/>
        <item x="384"/>
        <item x="48"/>
        <item x="545"/>
        <item x="51"/>
        <item x="284"/>
        <item x="517"/>
        <item x="514"/>
        <item x="267"/>
        <item x="283"/>
        <item x="388"/>
        <item x="512"/>
        <item x="538"/>
        <item x="268"/>
        <item x="231"/>
        <item x="515"/>
        <item x="102"/>
        <item x="526"/>
        <item x="262"/>
        <item x="50"/>
        <item x="516"/>
        <item x="221"/>
        <item x="551"/>
        <item x="511"/>
        <item x="4"/>
        <item x="509"/>
        <item x="265"/>
        <item x="232"/>
        <item x="5"/>
        <item x="552"/>
        <item x="226"/>
        <item x="281"/>
        <item x="227"/>
        <item x="542"/>
        <item x="222"/>
        <item x="49"/>
        <item x="439"/>
        <item x="510"/>
        <item x="264"/>
        <item x="440"/>
        <item x="261"/>
        <item x="220"/>
        <item x="224"/>
        <item x="438"/>
        <item x="263"/>
        <item x="225"/>
        <item x="546"/>
        <item x="441"/>
        <item x="446"/>
        <item x="444"/>
        <item x="445"/>
        <item x="443"/>
        <item x="266"/>
        <item x="447"/>
        <item x="442"/>
        <item x="223"/>
        <item x="627"/>
        <item x="436"/>
        <item x="435"/>
        <item x="280"/>
        <item x="437"/>
        <item x="643"/>
        <item x="434"/>
        <item x="433"/>
        <item x="432"/>
        <item x="628"/>
        <item x="642"/>
        <item x="630"/>
        <item x="629"/>
        <item x="639"/>
        <item x="646"/>
        <item x="644"/>
        <item x="641"/>
        <item x="645"/>
        <item x="638"/>
        <item x="636"/>
        <item x="640"/>
        <item x="633"/>
        <item x="631"/>
        <item x="634"/>
        <item x="637"/>
        <item x="632"/>
        <item x="635"/>
        <item x="260"/>
        <item t="default"/>
      </items>
    </pivotField>
  </pivotFields>
  <rowFields count="1">
    <field x="0"/>
  </rowFields>
  <rowItems count="5">
    <i>
      <x v="45"/>
    </i>
    <i>
      <x v="46"/>
    </i>
    <i>
      <x v="47"/>
    </i>
    <i>
      <x v="48"/>
    </i>
    <i t="grand">
      <x/>
    </i>
  </rowItems>
  <colFields count="1">
    <field x="-2"/>
  </colFields>
  <colItems count="2">
    <i>
      <x/>
    </i>
    <i i="1">
      <x v="1"/>
    </i>
  </colItems>
  <dataFields count="2">
    <dataField name="Sum of CO2 emissions (metric tons per capita) [EN.ATM.CO2E.PC]" fld="8" baseField="0" baseItem="1"/>
    <dataField name="Sum of urbanization"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03F25E-FDA4-413F-AA9A-EC4F7E8C3DF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71:B76" firstHeaderRow="1" firstDataRow="1" firstDataCol="1"/>
  <pivotFields count="10">
    <pivotField axis="axisRow" showAll="0">
      <items count="50">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f="1" x="45"/>
        <item f="1" x="46"/>
        <item f="1" x="47"/>
        <item f="1" x="48"/>
        <item t="default"/>
      </items>
    </pivotField>
    <pivotField showAll="0"/>
    <pivotField showAll="0">
      <items count="21">
        <item h="1" x="0"/>
        <item h="1" x="1"/>
        <item x="2"/>
        <item h="1" x="3"/>
        <item h="1" x="4"/>
        <item h="1" x="5"/>
        <item h="1" x="6"/>
        <item h="1" x="7"/>
        <item h="1" x="8"/>
        <item h="1" x="9"/>
        <item h="1" x="10"/>
        <item h="1" x="11"/>
        <item h="1" x="12"/>
        <item h="1" x="13"/>
        <item h="1" x="14"/>
        <item h="1" x="15"/>
        <item h="1" x="16"/>
        <item h="1" x="17"/>
        <item h="1" x="18"/>
        <item h="1" x="19"/>
        <item t="default"/>
      </items>
    </pivotField>
    <pivotField showAll="0"/>
    <pivotField showAll="0"/>
    <pivotField showAll="0"/>
    <pivotField showAll="0">
      <items count="847">
        <item x="13"/>
        <item x="9"/>
        <item x="18"/>
        <item x="14"/>
        <item x="17"/>
        <item x="15"/>
        <item x="6"/>
        <item x="7"/>
        <item x="226"/>
        <item x="16"/>
        <item x="8"/>
        <item x="225"/>
        <item x="1"/>
        <item x="3"/>
        <item x="490"/>
        <item x="252"/>
        <item x="723"/>
        <item x="163"/>
        <item x="156"/>
        <item x="227"/>
        <item x="56"/>
        <item x="155"/>
        <item x="196"/>
        <item x="789"/>
        <item x="588"/>
        <item x="785"/>
        <item x="12"/>
        <item x="547"/>
        <item x="548"/>
        <item x="788"/>
        <item x="154"/>
        <item x="74"/>
        <item x="75"/>
        <item x="371"/>
        <item x="218"/>
        <item x="827"/>
        <item x="787"/>
        <item x="280"/>
        <item x="783"/>
        <item x="268"/>
        <item x="20"/>
        <item x="2"/>
        <item x="25"/>
        <item x="435"/>
        <item x="22"/>
        <item x="21"/>
        <item x="726"/>
        <item x="436"/>
        <item x="684"/>
        <item x="480"/>
        <item x="729"/>
        <item x="79"/>
        <item x="77"/>
        <item x="89"/>
        <item x="725"/>
        <item x="370"/>
        <item x="90"/>
        <item x="82"/>
        <item x="80"/>
        <item x="173"/>
        <item x="78"/>
        <item x="85"/>
        <item x="172"/>
        <item x="174"/>
        <item x="83"/>
        <item x="91"/>
        <item x="724"/>
        <item x="92"/>
        <item x="727"/>
        <item x="150"/>
        <item x="143"/>
        <item x="380"/>
        <item x="71"/>
        <item x="145"/>
        <item x="84"/>
        <item x="144"/>
        <item x="608"/>
        <item x="184"/>
        <item x="81"/>
        <item x="190"/>
        <item x="188"/>
        <item x="185"/>
        <item x="189"/>
        <item x="181"/>
        <item x="187"/>
        <item x="176"/>
        <item x="182"/>
        <item x="183"/>
        <item x="151"/>
        <item x="186"/>
        <item x="388"/>
        <item x="384"/>
        <item x="147"/>
        <item x="146"/>
        <item x="175"/>
        <item x="589"/>
        <item x="590"/>
        <item x="178"/>
        <item x="381"/>
        <item x="828"/>
        <item x="93"/>
        <item x="424"/>
        <item x="94"/>
        <item x="135"/>
        <item x="180"/>
        <item x="422"/>
        <item x="617"/>
        <item x="95"/>
        <item x="285"/>
        <item x="177"/>
        <item x="494"/>
        <item x="392"/>
        <item x="58"/>
        <item x="134"/>
        <item x="613"/>
        <item x="609"/>
        <item x="393"/>
        <item x="730"/>
        <item x="382"/>
        <item x="148"/>
        <item x="397"/>
        <item x="391"/>
        <item x="383"/>
        <item x="385"/>
        <item x="389"/>
        <item x="394"/>
        <item x="396"/>
        <item x="119"/>
        <item x="400"/>
        <item x="61"/>
        <item x="398"/>
        <item x="616"/>
        <item x="334"/>
        <item x="179"/>
        <item x="620"/>
        <item x="622"/>
        <item x="685"/>
        <item x="152"/>
        <item x="623"/>
        <item x="420"/>
        <item x="551"/>
        <item x="387"/>
        <item x="149"/>
        <item x="277"/>
        <item x="386"/>
        <item x="275"/>
        <item x="618"/>
        <item x="279"/>
        <item x="419"/>
        <item x="619"/>
        <item x="434"/>
        <item x="390"/>
        <item x="591"/>
        <item x="281"/>
        <item x="278"/>
        <item x="55"/>
        <item x="615"/>
        <item x="62"/>
        <item x="621"/>
        <item x="136"/>
        <item x="433"/>
        <item x="611"/>
        <item x="331"/>
        <item x="141"/>
        <item x="330"/>
        <item x="270"/>
        <item x="646"/>
        <item x="610"/>
        <item x="283"/>
        <item x="64"/>
        <item x="329"/>
        <item x="830"/>
        <item x="553"/>
        <item x="432"/>
        <item x="332"/>
        <item x="316"/>
        <item x="495"/>
        <item x="431"/>
        <item x="139"/>
        <item x="376"/>
        <item x="399"/>
        <item x="776"/>
        <item x="624"/>
        <item x="24"/>
        <item x="88"/>
        <item x="552"/>
        <item x="427"/>
        <item x="614"/>
        <item x="222"/>
        <item x="401"/>
        <item x="775"/>
        <item x="832"/>
        <item x="59"/>
        <item x="437"/>
        <item x="669"/>
        <item x="372"/>
        <item x="26"/>
        <item x="325"/>
        <item x="260"/>
        <item x="781"/>
        <item x="324"/>
        <item x="418"/>
        <item x="426"/>
        <item x="63"/>
        <item x="137"/>
        <item x="655"/>
        <item x="667"/>
        <item x="625"/>
        <item x="117"/>
        <item x="728"/>
        <item x="665"/>
        <item x="425"/>
        <item x="140"/>
        <item x="774"/>
        <item x="337"/>
        <item x="272"/>
        <item x="48"/>
        <item x="731"/>
        <item x="112"/>
        <item x="96"/>
        <item x="115"/>
        <item x="333"/>
        <item x="658"/>
        <item x="831"/>
        <item x="267"/>
        <item x="336"/>
        <item x="142"/>
        <item x="328"/>
        <item x="339"/>
        <item x="395"/>
        <item x="335"/>
        <item x="421"/>
        <item x="327"/>
        <item x="612"/>
        <item x="430"/>
        <item x="771"/>
        <item x="662"/>
        <item x="97"/>
        <item x="647"/>
        <item x="87"/>
        <item x="276"/>
        <item x="338"/>
        <item x="326"/>
        <item x="592"/>
        <item x="60"/>
        <item x="456"/>
        <item x="438"/>
        <item x="688"/>
        <item x="210"/>
        <item x="784"/>
        <item x="105"/>
        <item x="666"/>
        <item x="367"/>
        <item x="423"/>
        <item x="773"/>
        <item x="113"/>
        <item x="54"/>
        <item x="428"/>
        <item x="668"/>
        <item x="403"/>
        <item x="686"/>
        <item x="772"/>
        <item x="107"/>
        <item x="362"/>
        <item x="274"/>
        <item x="554"/>
        <item x="691"/>
        <item x="103"/>
        <item x="593"/>
        <item x="829"/>
        <item x="110"/>
        <item x="363"/>
        <item x="271"/>
        <item x="657"/>
        <item x="496"/>
        <item x="692"/>
        <item x="689"/>
        <item x="656"/>
        <item x="290"/>
        <item x="670"/>
        <item x="663"/>
        <item x="109"/>
        <item x="690"/>
        <item x="596"/>
        <item x="284"/>
        <item x="429"/>
        <item x="102"/>
        <item x="404"/>
        <item x="86"/>
        <item x="138"/>
        <item x="594"/>
        <item x="269"/>
        <item x="732"/>
        <item x="779"/>
        <item x="114"/>
        <item x="514"/>
        <item x="833"/>
        <item x="111"/>
        <item x="364"/>
        <item x="777"/>
        <item x="101"/>
        <item x="108"/>
        <item x="626"/>
        <item x="282"/>
        <item x="104"/>
        <item x="481"/>
        <item x="98"/>
        <item x="32"/>
        <item x="273"/>
        <item x="627"/>
        <item x="677"/>
        <item x="23"/>
        <item x="343"/>
        <item x="478"/>
        <item x="648"/>
        <item x="687"/>
        <item x="51"/>
        <item x="653"/>
        <item x="65"/>
        <item x="466"/>
        <item x="344"/>
        <item x="47"/>
        <item x="458"/>
        <item x="31"/>
        <item x="843"/>
        <item x="605"/>
        <item x="477"/>
        <item x="652"/>
        <item x="457"/>
        <item x="722"/>
        <item x="27"/>
        <item x="600"/>
        <item x="73"/>
        <item x="258"/>
        <item x="628"/>
        <item x="651"/>
        <item x="681"/>
        <item x="36"/>
        <item x="649"/>
        <item x="377"/>
        <item x="405"/>
        <item x="650"/>
        <item x="192"/>
        <item x="106"/>
        <item x="780"/>
        <item x="340"/>
        <item x="118"/>
        <item x="664"/>
        <item x="99"/>
        <item x="34"/>
        <item x="659"/>
        <item x="378"/>
        <item x="33"/>
        <item x="459"/>
        <item x="44"/>
        <item x="100"/>
        <item x="606"/>
        <item x="682"/>
        <item x="595"/>
        <item x="505"/>
        <item x="57"/>
        <item x="35"/>
        <item x="45"/>
        <item x="291"/>
        <item x="289"/>
        <item x="532"/>
        <item x="510"/>
        <item x="342"/>
        <item x="69"/>
        <item x="259"/>
        <item x="598"/>
        <item x="546"/>
        <item x="671"/>
        <item x="116"/>
        <item x="165"/>
        <item x="825"/>
        <item x="842"/>
        <item x="844"/>
        <item x="679"/>
        <item x="515"/>
        <item x="341"/>
        <item x="512"/>
        <item x="676"/>
        <item x="511"/>
        <item x="193"/>
        <item x="499"/>
        <item x="661"/>
        <item x="782"/>
        <item x="693"/>
        <item x="52"/>
        <item x="694"/>
        <item x="604"/>
        <item x="287"/>
        <item x="38"/>
        <item x="460"/>
        <item x="307"/>
        <item x="72"/>
        <item x="597"/>
        <item x="487"/>
        <item x="633"/>
        <item x="602"/>
        <item x="467"/>
        <item x="635"/>
        <item x="294"/>
        <item x="601"/>
        <item x="545"/>
        <item x="28"/>
        <item x="160"/>
        <item x="229"/>
        <item x="555"/>
        <item x="53"/>
        <item x="538"/>
        <item x="292"/>
        <item x="629"/>
        <item x="46"/>
        <item x="503"/>
        <item x="683"/>
        <item x="439"/>
        <item x="790"/>
        <item x="217"/>
        <item x="563"/>
        <item x="236"/>
        <item x="695"/>
        <item x="261"/>
        <item x="660"/>
        <item x="840"/>
        <item x="465"/>
        <item x="636"/>
        <item x="159"/>
        <item x="305"/>
        <item x="599"/>
        <item x="314"/>
        <item x="306"/>
        <item x="448"/>
        <item x="66"/>
        <item x="696"/>
        <item x="237"/>
        <item x="632"/>
        <item x="634"/>
        <item x="564"/>
        <item x="497"/>
        <item x="248"/>
        <item x="845"/>
        <item x="680"/>
        <item x="479"/>
        <item x="839"/>
        <item x="834"/>
        <item x="786"/>
        <item x="37"/>
        <item x="230"/>
        <item x="835"/>
        <item x="231"/>
        <item x="630"/>
        <item x="375"/>
        <item x="468"/>
        <item x="810"/>
        <item x="68"/>
        <item x="454"/>
        <item x="453"/>
        <item x="235"/>
        <item x="544"/>
        <item x="29"/>
        <item x="567"/>
        <item x="166"/>
        <item x="809"/>
        <item x="603"/>
        <item x="697"/>
        <item x="462"/>
        <item x="447"/>
        <item x="836"/>
        <item x="158"/>
        <item x="675"/>
        <item x="498"/>
        <item x="50"/>
        <item x="506"/>
        <item x="791"/>
        <item x="366"/>
        <item x="365"/>
        <item x="533"/>
        <item x="70"/>
        <item x="39"/>
        <item x="417"/>
        <item x="826"/>
        <item x="262"/>
        <item x="234"/>
        <item x="464"/>
        <item x="607"/>
        <item x="838"/>
        <item x="754"/>
        <item x="637"/>
        <item x="475"/>
        <item x="30"/>
        <item x="238"/>
        <item x="698"/>
        <item x="823"/>
        <item x="191"/>
        <item x="638"/>
        <item x="264"/>
        <item x="678"/>
        <item x="516"/>
        <item x="40"/>
        <item x="415"/>
        <item x="674"/>
        <item x="500"/>
        <item x="501"/>
        <item x="239"/>
        <item x="752"/>
        <item x="232"/>
        <item x="509"/>
        <item x="542"/>
        <item x="699"/>
        <item x="263"/>
        <item x="504"/>
        <item x="631"/>
        <item x="266"/>
        <item x="265"/>
        <item x="508"/>
        <item x="167"/>
        <item x="416"/>
        <item x="450"/>
        <item x="565"/>
        <item x="157"/>
        <item x="153"/>
        <item x="470"/>
        <item x="455"/>
        <item x="233"/>
        <item x="250"/>
        <item x="411"/>
        <item x="414"/>
        <item x="639"/>
        <item x="837"/>
        <item x="452"/>
        <item x="513"/>
        <item x="507"/>
        <item x="41"/>
        <item x="67"/>
        <item x="240"/>
        <item x="42"/>
        <item x="486"/>
        <item x="485"/>
        <item x="49"/>
        <item x="162"/>
        <item x="43"/>
        <item x="750"/>
        <item x="311"/>
        <item x="123"/>
        <item x="562"/>
        <item x="228"/>
        <item x="700"/>
        <item x="121"/>
        <item x="472"/>
        <item x="449"/>
        <item x="796"/>
        <item x="286"/>
        <item x="288"/>
        <item x="124"/>
        <item x="824"/>
        <item x="463"/>
        <item x="169"/>
        <item x="164"/>
        <item x="469"/>
        <item x="446"/>
        <item x="168"/>
        <item x="751"/>
        <item x="374"/>
        <item x="241"/>
        <item x="161"/>
        <item x="755"/>
        <item x="257"/>
        <item x="488"/>
        <item x="640"/>
        <item x="482"/>
        <item x="502"/>
        <item x="568"/>
        <item x="701"/>
        <item x="369"/>
        <item x="534"/>
        <item x="451"/>
        <item x="654"/>
        <item x="171"/>
        <item x="811"/>
        <item x="410"/>
        <item x="243"/>
        <item x="705"/>
        <item x="802"/>
        <item x="293"/>
        <item x="556"/>
        <item x="310"/>
        <item x="702"/>
        <item x="345"/>
        <item x="473"/>
        <item x="517"/>
        <item x="792"/>
        <item x="461"/>
        <item x="122"/>
        <item x="308"/>
        <item x="379"/>
        <item x="821"/>
        <item x="127"/>
        <item x="535"/>
        <item x="76"/>
        <item x="131"/>
        <item x="313"/>
        <item x="309"/>
        <item x="126"/>
        <item x="814"/>
        <item x="703"/>
        <item x="170"/>
        <item x="245"/>
        <item x="474"/>
        <item x="749"/>
        <item x="566"/>
        <item x="841"/>
        <item x="560"/>
        <item x="673"/>
        <item x="125"/>
        <item x="778"/>
        <item x="794"/>
        <item x="402"/>
        <item x="801"/>
        <item x="120"/>
        <item x="536"/>
        <item x="129"/>
        <item x="413"/>
        <item x="249"/>
        <item x="489"/>
        <item x="584"/>
        <item x="541"/>
        <item x="440"/>
        <item x="793"/>
        <item x="557"/>
        <item x="211"/>
        <item x="803"/>
        <item x="539"/>
        <item x="476"/>
        <item x="128"/>
        <item x="445"/>
        <item x="444"/>
        <item x="409"/>
        <item x="561"/>
        <item x="748"/>
        <item x="537"/>
        <item x="543"/>
        <item x="549"/>
        <item x="559"/>
        <item x="795"/>
        <item x="641"/>
        <item x="244"/>
        <item x="471"/>
        <item x="764"/>
        <item x="797"/>
        <item x="443"/>
        <item x="133"/>
        <item x="491"/>
        <item x="518"/>
        <item x="203"/>
        <item x="753"/>
        <item x="765"/>
        <item x="813"/>
        <item x="768"/>
        <item x="672"/>
        <item x="757"/>
        <item x="368"/>
        <item x="132"/>
        <item x="569"/>
        <item x="766"/>
        <item x="242"/>
        <item x="256"/>
        <item x="130"/>
        <item x="540"/>
        <item x="204"/>
        <item x="804"/>
        <item x="550"/>
        <item x="800"/>
        <item x="745"/>
        <item x="746"/>
        <item x="642"/>
        <item x="558"/>
        <item x="492"/>
        <item x="799"/>
        <item x="323"/>
        <item x="822"/>
        <item x="816"/>
        <item x="408"/>
        <item x="312"/>
        <item x="484"/>
        <item x="441"/>
        <item x="747"/>
        <item x="202"/>
        <item x="215"/>
        <item x="769"/>
        <item x="806"/>
        <item x="798"/>
        <item x="767"/>
        <item x="759"/>
        <item x="251"/>
        <item x="317"/>
        <item x="743"/>
        <item x="519"/>
        <item x="315"/>
        <item x="770"/>
        <item x="442"/>
        <item x="805"/>
        <item x="318"/>
        <item x="812"/>
        <item x="295"/>
        <item x="412"/>
        <item x="206"/>
        <item x="319"/>
        <item x="407"/>
        <item x="346"/>
        <item x="756"/>
        <item x="483"/>
        <item x="246"/>
        <item x="493"/>
        <item x="205"/>
        <item x="762"/>
        <item x="213"/>
        <item x="406"/>
        <item x="212"/>
        <item x="207"/>
        <item x="201"/>
        <item x="736"/>
        <item x="763"/>
        <item x="819"/>
        <item x="361"/>
        <item x="733"/>
        <item x="714"/>
        <item x="216"/>
        <item x="322"/>
        <item x="320"/>
        <item x="734"/>
        <item x="820"/>
        <item x="198"/>
        <item x="247"/>
        <item x="373"/>
        <item x="253"/>
        <item x="807"/>
        <item x="737"/>
        <item x="208"/>
        <item x="527"/>
        <item x="4"/>
        <item x="742"/>
        <item x="200"/>
        <item x="321"/>
        <item x="738"/>
        <item x="195"/>
        <item x="744"/>
        <item x="815"/>
        <item x="817"/>
        <item x="740"/>
        <item x="760"/>
        <item x="194"/>
        <item x="758"/>
        <item x="735"/>
        <item x="643"/>
        <item x="209"/>
        <item x="296"/>
        <item x="570"/>
        <item x="359"/>
        <item x="219"/>
        <item x="214"/>
        <item x="255"/>
        <item x="716"/>
        <item x="739"/>
        <item x="761"/>
        <item x="818"/>
        <item x="0"/>
        <item x="5"/>
        <item x="715"/>
        <item x="585"/>
        <item x="741"/>
        <item x="526"/>
        <item x="348"/>
        <item x="586"/>
        <item x="302"/>
        <item x="583"/>
        <item x="349"/>
        <item x="301"/>
        <item x="645"/>
        <item x="644"/>
        <item x="360"/>
        <item x="297"/>
        <item x="347"/>
        <item x="254"/>
        <item x="197"/>
        <item x="220"/>
        <item x="199"/>
        <item x="808"/>
        <item x="357"/>
        <item x="531"/>
        <item x="581"/>
        <item x="525"/>
        <item x="719"/>
        <item x="529"/>
        <item x="354"/>
        <item x="352"/>
        <item x="350"/>
        <item x="356"/>
        <item x="351"/>
        <item x="587"/>
        <item x="300"/>
        <item x="353"/>
        <item x="528"/>
        <item x="582"/>
        <item x="355"/>
        <item x="10"/>
        <item x="520"/>
        <item x="304"/>
        <item x="709"/>
        <item x="524"/>
        <item x="358"/>
        <item x="299"/>
        <item x="710"/>
        <item x="298"/>
        <item x="303"/>
        <item x="221"/>
        <item x="224"/>
        <item x="223"/>
        <item x="711"/>
        <item x="580"/>
        <item x="572"/>
        <item x="571"/>
        <item x="523"/>
        <item x="718"/>
        <item x="530"/>
        <item x="579"/>
        <item x="717"/>
        <item x="521"/>
        <item x="713"/>
        <item x="576"/>
        <item x="573"/>
        <item x="704"/>
        <item x="706"/>
        <item x="522"/>
        <item x="578"/>
        <item x="708"/>
        <item x="574"/>
        <item x="712"/>
        <item x="575"/>
        <item x="577"/>
        <item x="721"/>
        <item x="707"/>
        <item x="11"/>
        <item x="720"/>
        <item x="19"/>
        <item t="default"/>
      </items>
    </pivotField>
    <pivotField showAll="0">
      <items count="890">
        <item x="80"/>
        <item x="300"/>
        <item x="81"/>
        <item x="301"/>
        <item x="82"/>
        <item x="83"/>
        <item x="200"/>
        <item x="302"/>
        <item x="84"/>
        <item x="99"/>
        <item x="85"/>
        <item x="201"/>
        <item x="96"/>
        <item x="95"/>
        <item x="97"/>
        <item x="86"/>
        <item x="726"/>
        <item x="94"/>
        <item x="87"/>
        <item x="727"/>
        <item x="88"/>
        <item x="303"/>
        <item x="89"/>
        <item x="92"/>
        <item x="93"/>
        <item x="202"/>
        <item x="725"/>
        <item x="90"/>
        <item x="700"/>
        <item x="98"/>
        <item x="620"/>
        <item x="460"/>
        <item x="203"/>
        <item x="580"/>
        <item x="701"/>
        <item x="91"/>
        <item x="205"/>
        <item x="829"/>
        <item x="140"/>
        <item x="461"/>
        <item x="581"/>
        <item x="141"/>
        <item x="204"/>
        <item x="702"/>
        <item x="304"/>
        <item x="206"/>
        <item x="728"/>
        <item x="621"/>
        <item x="462"/>
        <item x="830"/>
        <item x="582"/>
        <item x="306"/>
        <item x="142"/>
        <item x="831"/>
        <item x="307"/>
        <item x="873"/>
        <item x="151"/>
        <item x="149"/>
        <item x="703"/>
        <item x="622"/>
        <item x="152"/>
        <item x="305"/>
        <item x="207"/>
        <item x="720"/>
        <item x="583"/>
        <item x="705"/>
        <item x="143"/>
        <item x="150"/>
        <item x="706"/>
        <item x="832"/>
        <item x="704"/>
        <item x="540"/>
        <item x="360"/>
        <item x="60"/>
        <item x="208"/>
        <item x="153"/>
        <item x="872"/>
        <item x="155"/>
        <item x="158"/>
        <item x="623"/>
        <item x="480"/>
        <item x="463"/>
        <item x="400"/>
        <item x="719"/>
        <item x="156"/>
        <item x="552"/>
        <item x="154"/>
        <item x="541"/>
        <item x="871"/>
        <item x="61"/>
        <item x="707"/>
        <item x="209"/>
        <item x="159"/>
        <item x="144"/>
        <item x="721"/>
        <item x="789"/>
        <item x="402"/>
        <item x="213"/>
        <item x="382"/>
        <item x="145"/>
        <item x="729"/>
        <item x="465"/>
        <item x="471"/>
        <item x="212"/>
        <item x="556"/>
        <item x="62"/>
        <item x="585"/>
        <item x="308"/>
        <item x="542"/>
        <item x="466"/>
        <item x="146"/>
        <item x="160"/>
        <item x="157"/>
        <item x="476"/>
        <item x="420"/>
        <item x="401"/>
        <item x="553"/>
        <item x="472"/>
        <item x="722"/>
        <item x="381"/>
        <item x="870"/>
        <item x="586"/>
        <item x="584"/>
        <item x="210"/>
        <item x="791"/>
        <item x="833"/>
        <item x="481"/>
        <item x="718"/>
        <item x="869"/>
        <item x="361"/>
        <item x="790"/>
        <item x="591"/>
        <item x="211"/>
        <item x="713"/>
        <item x="723"/>
        <item x="309"/>
        <item x="730"/>
        <item x="716"/>
        <item x="546"/>
        <item x="592"/>
        <item x="477"/>
        <item x="473"/>
        <item x="557"/>
        <item x="468"/>
        <item x="717"/>
        <item x="715"/>
        <item x="482"/>
        <item x="731"/>
        <item x="587"/>
        <item x="543"/>
        <item x="554"/>
        <item x="555"/>
        <item x="475"/>
        <item x="474"/>
        <item x="593"/>
        <item x="147"/>
        <item x="712"/>
        <item x="724"/>
        <item x="63"/>
        <item x="478"/>
        <item x="467"/>
        <item x="732"/>
        <item x="470"/>
        <item x="403"/>
        <item x="714"/>
        <item x="421"/>
        <item x="464"/>
        <item x="216"/>
        <item x="588"/>
        <item x="148"/>
        <item x="469"/>
        <item x="479"/>
        <item x="624"/>
        <item x="734"/>
        <item x="792"/>
        <item x="214"/>
        <item x="545"/>
        <item x="589"/>
        <item x="595"/>
        <item x="733"/>
        <item x="849"/>
        <item x="736"/>
        <item x="310"/>
        <item x="708"/>
        <item x="558"/>
        <item x="590"/>
        <item x="350"/>
        <item x="810"/>
        <item x="596"/>
        <item x="625"/>
        <item x="811"/>
        <item x="594"/>
        <item x="809"/>
        <item x="215"/>
        <item x="737"/>
        <item x="217"/>
        <item x="483"/>
        <item x="711"/>
        <item x="405"/>
        <item x="598"/>
        <item x="735"/>
        <item x="597"/>
        <item x="544"/>
        <item x="380"/>
        <item x="738"/>
        <item x="626"/>
        <item x="340"/>
        <item x="406"/>
        <item x="551"/>
        <item x="65"/>
        <item x="785"/>
        <item x="559"/>
        <item x="351"/>
        <item x="547"/>
        <item x="342"/>
        <item x="599"/>
        <item x="341"/>
        <item x="812"/>
        <item x="64"/>
        <item x="66"/>
        <item x="311"/>
        <item x="353"/>
        <item x="71"/>
        <item x="408"/>
        <item x="404"/>
        <item x="352"/>
        <item x="739"/>
        <item x="176"/>
        <item x="411"/>
        <item x="387"/>
        <item x="349"/>
        <item x="219"/>
        <item x="627"/>
        <item x="410"/>
        <item x="409"/>
        <item x="383"/>
        <item x="173"/>
        <item x="218"/>
        <item x="161"/>
        <item x="72"/>
        <item x="386"/>
        <item x="385"/>
        <item x="793"/>
        <item x="484"/>
        <item x="412"/>
        <item x="485"/>
        <item x="549"/>
        <item x="548"/>
        <item x="354"/>
        <item x="177"/>
        <item x="348"/>
        <item x="486"/>
        <item x="794"/>
        <item x="550"/>
        <item x="172"/>
        <item x="422"/>
        <item x="178"/>
        <item x="175"/>
        <item x="710"/>
        <item x="356"/>
        <item x="629"/>
        <item x="347"/>
        <item x="312"/>
        <item x="628"/>
        <item x="709"/>
        <item x="388"/>
        <item x="73"/>
        <item x="384"/>
        <item x="162"/>
        <item x="407"/>
        <item x="179"/>
        <item x="174"/>
        <item x="850"/>
        <item x="392"/>
        <item x="815"/>
        <item x="355"/>
        <item x="491"/>
        <item x="630"/>
        <item x="343"/>
        <item x="640"/>
        <item x="67"/>
        <item x="632"/>
        <item x="795"/>
        <item x="631"/>
        <item x="68"/>
        <item x="813"/>
        <item x="769"/>
        <item x="814"/>
        <item x="784"/>
        <item x="786"/>
        <item x="492"/>
        <item x="488"/>
        <item x="841"/>
        <item x="416"/>
        <item x="415"/>
        <item x="313"/>
        <item x="391"/>
        <item x="633"/>
        <item x="389"/>
        <item x="314"/>
        <item x="440"/>
        <item x="874"/>
        <item x="69"/>
        <item x="357"/>
        <item x="75"/>
        <item x="842"/>
        <item x="70"/>
        <item x="796"/>
        <item x="634"/>
        <item x="783"/>
        <item x="820"/>
        <item x="345"/>
        <item x="636"/>
        <item x="171"/>
        <item x="390"/>
        <item x="489"/>
        <item x="74"/>
        <item x="817"/>
        <item x="413"/>
        <item x="20"/>
        <item x="821"/>
        <item x="843"/>
        <item x="493"/>
        <item x="346"/>
        <item x="837"/>
        <item x="834"/>
        <item x="500"/>
        <item x="816"/>
        <item x="358"/>
        <item x="21"/>
        <item x="635"/>
        <item x="163"/>
        <item x="414"/>
        <item x="165"/>
        <item x="487"/>
        <item x="822"/>
        <item x="418"/>
        <item x="490"/>
        <item x="838"/>
        <item x="637"/>
        <item x="496"/>
        <item x="844"/>
        <item x="76"/>
        <item x="835"/>
        <item x="78"/>
        <item x="498"/>
        <item x="417"/>
        <item x="836"/>
        <item x="22"/>
        <item x="495"/>
        <item x="423"/>
        <item x="315"/>
        <item x="393"/>
        <item x="359"/>
        <item x="641"/>
        <item x="845"/>
        <item x="818"/>
        <item x="443"/>
        <item x="824"/>
        <item x="441"/>
        <item x="797"/>
        <item x="494"/>
        <item x="344"/>
        <item x="642"/>
        <item x="840"/>
        <item x="445"/>
        <item x="823"/>
        <item x="79"/>
        <item x="825"/>
        <item x="819"/>
        <item x="459"/>
        <item x="643"/>
        <item x="497"/>
        <item x="846"/>
        <item x="444"/>
        <item x="77"/>
        <item x="166"/>
        <item x="499"/>
        <item x="839"/>
        <item x="362"/>
        <item x="442"/>
        <item x="456"/>
        <item x="419"/>
        <item x="424"/>
        <item x="316"/>
        <item x="827"/>
        <item x="317"/>
        <item x="800"/>
        <item x="164"/>
        <item x="875"/>
        <item x="660"/>
        <item x="801"/>
        <item x="394"/>
        <item x="23"/>
        <item x="770"/>
        <item x="798"/>
        <item x="865"/>
        <item x="847"/>
        <item x="826"/>
        <item x="638"/>
        <item x="168"/>
        <item x="501"/>
        <item x="802"/>
        <item x="169"/>
        <item x="452"/>
        <item x="167"/>
        <item x="600"/>
        <item x="458"/>
        <item x="639"/>
        <item x="661"/>
        <item x="26"/>
        <item x="803"/>
        <item x="828"/>
        <item x="799"/>
        <item x="848"/>
        <item x="782"/>
        <item x="170"/>
        <item x="318"/>
        <item x="662"/>
        <item x="31"/>
        <item x="646"/>
        <item x="395"/>
        <item x="365"/>
        <item x="363"/>
        <item x="425"/>
        <item x="32"/>
        <item x="804"/>
        <item x="457"/>
        <item x="25"/>
        <item x="453"/>
        <item x="851"/>
        <item x="777"/>
        <item x="768"/>
        <item x="396"/>
        <item x="455"/>
        <item x="644"/>
        <item x="876"/>
        <item x="781"/>
        <item x="180"/>
        <item x="426"/>
        <item x="33"/>
        <item x="24"/>
        <item x="427"/>
        <item x="27"/>
        <item x="787"/>
        <item x="181"/>
        <item x="805"/>
        <item x="446"/>
        <item x="28"/>
        <item x="451"/>
        <item x="765"/>
        <item x="120"/>
        <item x="645"/>
        <item x="121"/>
        <item x="852"/>
        <item x="866"/>
        <item x="449"/>
        <item x="806"/>
        <item x="854"/>
        <item x="182"/>
        <item x="454"/>
        <item x="450"/>
        <item x="35"/>
        <item x="122"/>
        <item x="364"/>
        <item x="771"/>
        <item x="397"/>
        <item x="882"/>
        <item x="807"/>
        <item x="34"/>
        <item x="778"/>
        <item x="448"/>
        <item x="648"/>
        <item x="663"/>
        <item x="808"/>
        <item x="29"/>
        <item x="647"/>
        <item x="774"/>
        <item x="671"/>
        <item x="36"/>
        <item x="767"/>
        <item x="861"/>
        <item x="601"/>
        <item x="30"/>
        <item x="0"/>
        <item x="366"/>
        <item x="447"/>
        <item x="241"/>
        <item x="240"/>
        <item x="864"/>
        <item x="502"/>
        <item x="666"/>
        <item x="428"/>
        <item x="183"/>
        <item x="877"/>
        <item x="672"/>
        <item x="651"/>
        <item x="319"/>
        <item x="242"/>
        <item x="38"/>
        <item x="860"/>
        <item x="123"/>
        <item x="220"/>
        <item x="191"/>
        <item x="665"/>
        <item x="762"/>
        <item x="668"/>
        <item x="779"/>
        <item x="780"/>
        <item x="775"/>
        <item x="192"/>
        <item x="37"/>
        <item x="868"/>
        <item x="885"/>
        <item x="429"/>
        <item x="503"/>
        <item x="649"/>
        <item x="667"/>
        <item x="126"/>
        <item x="186"/>
        <item x="673"/>
        <item x="776"/>
        <item x="669"/>
        <item x="853"/>
        <item x="131"/>
        <item x="879"/>
        <item x="878"/>
        <item x="185"/>
        <item x="880"/>
        <item x="193"/>
        <item x="670"/>
        <item x="505"/>
        <item x="664"/>
        <item x="881"/>
        <item x="884"/>
        <item x="132"/>
        <item x="652"/>
        <item x="128"/>
        <item x="39"/>
        <item x="125"/>
        <item x="16"/>
        <item x="243"/>
        <item x="184"/>
        <item x="764"/>
        <item x="867"/>
        <item x="675"/>
        <item x="855"/>
        <item x="863"/>
        <item x="124"/>
        <item x="133"/>
        <item x="188"/>
        <item x="650"/>
        <item x="674"/>
        <item x="198"/>
        <item x="430"/>
        <item x="676"/>
        <item x="862"/>
        <item x="431"/>
        <item x="127"/>
        <item x="772"/>
        <item x="367"/>
        <item x="763"/>
        <item x="195"/>
        <item x="398"/>
        <item x="196"/>
        <item x="187"/>
        <item x="194"/>
        <item x="368"/>
        <item x="135"/>
        <item x="136"/>
        <item x="653"/>
        <item x="129"/>
        <item x="432"/>
        <item x="511"/>
        <item x="138"/>
        <item x="197"/>
        <item x="512"/>
        <item x="773"/>
        <item x="199"/>
        <item x="888"/>
        <item x="134"/>
        <item x="678"/>
        <item x="189"/>
        <item x="190"/>
        <item x="504"/>
        <item x="619"/>
        <item x="677"/>
        <item x="130"/>
        <item x="513"/>
        <item x="245"/>
        <item x="856"/>
        <item x="506"/>
        <item x="248"/>
        <item x="602"/>
        <item x="761"/>
        <item x="246"/>
        <item x="137"/>
        <item x="766"/>
        <item x="399"/>
        <item x="139"/>
        <item x="433"/>
        <item x="887"/>
        <item x="244"/>
        <item x="247"/>
        <item x="371"/>
        <item x="510"/>
        <item x="859"/>
        <item x="857"/>
        <item x="679"/>
        <item x="514"/>
        <item x="886"/>
        <item x="515"/>
        <item x="12"/>
        <item x="221"/>
        <item x="654"/>
        <item x="516"/>
        <item x="858"/>
        <item x="434"/>
        <item x="508"/>
        <item x="603"/>
        <item x="605"/>
        <item x="372"/>
        <item x="1"/>
        <item x="100"/>
        <item x="249"/>
        <item x="507"/>
        <item x="655"/>
        <item x="17"/>
        <item x="509"/>
        <item x="436"/>
        <item x="251"/>
        <item x="613"/>
        <item x="370"/>
        <item x="439"/>
        <item x="435"/>
        <item x="101"/>
        <item x="517"/>
        <item x="373"/>
        <item x="252"/>
        <item x="236"/>
        <item x="518"/>
        <item x="617"/>
        <item x="437"/>
        <item x="616"/>
        <item x="438"/>
        <item x="232"/>
        <item x="253"/>
        <item x="222"/>
        <item x="250"/>
        <item x="614"/>
        <item x="612"/>
        <item x="519"/>
        <item x="656"/>
        <item x="618"/>
        <item x="375"/>
        <item x="376"/>
        <item x="374"/>
        <item x="15"/>
        <item x="378"/>
        <item x="223"/>
        <item x="102"/>
        <item x="233"/>
        <item x="604"/>
        <item x="379"/>
        <item x="883"/>
        <item x="788"/>
        <item x="606"/>
        <item x="369"/>
        <item x="225"/>
        <item x="254"/>
        <item x="255"/>
        <item x="19"/>
        <item x="615"/>
        <item x="657"/>
        <item x="256"/>
        <item x="658"/>
        <item x="377"/>
        <item x="13"/>
        <item x="231"/>
        <item x="258"/>
        <item x="607"/>
        <item x="239"/>
        <item x="235"/>
        <item x="237"/>
        <item x="14"/>
        <item x="2"/>
        <item x="280"/>
        <item x="659"/>
        <item x="257"/>
        <item x="238"/>
        <item x="611"/>
        <item x="234"/>
        <item x="608"/>
        <item x="259"/>
        <item x="224"/>
        <item x="18"/>
        <item x="226"/>
        <item x="281"/>
        <item x="609"/>
        <item x="284"/>
        <item x="282"/>
        <item x="3"/>
        <item x="5"/>
        <item x="116"/>
        <item x="111"/>
        <item x="283"/>
        <item x="610"/>
        <item x="11"/>
        <item x="103"/>
        <item x="285"/>
        <item x="112"/>
        <item x="292"/>
        <item x="296"/>
        <item x="560"/>
        <item x="227"/>
        <item x="117"/>
        <item x="106"/>
        <item x="113"/>
        <item x="291"/>
        <item x="108"/>
        <item x="6"/>
        <item x="105"/>
        <item x="230"/>
        <item x="561"/>
        <item x="229"/>
        <item x="110"/>
        <item x="228"/>
        <item x="109"/>
        <item x="299"/>
        <item x="293"/>
        <item x="104"/>
        <item x="295"/>
        <item x="114"/>
        <item x="107"/>
        <item x="118"/>
        <item x="115"/>
        <item x="290"/>
        <item x="298"/>
        <item x="294"/>
        <item x="562"/>
        <item x="286"/>
        <item x="297"/>
        <item x="4"/>
        <item x="289"/>
        <item x="564"/>
        <item x="576"/>
        <item x="119"/>
        <item x="565"/>
        <item x="287"/>
        <item x="563"/>
        <item x="288"/>
        <item x="7"/>
        <item x="572"/>
        <item x="579"/>
        <item x="40"/>
        <item x="578"/>
        <item x="577"/>
        <item x="45"/>
        <item x="571"/>
        <item x="10"/>
        <item x="9"/>
        <item x="8"/>
        <item x="575"/>
        <item x="42"/>
        <item x="41"/>
        <item x="740"/>
        <item x="260"/>
        <item x="44"/>
        <item x="521"/>
        <item x="43"/>
        <item x="566"/>
        <item x="573"/>
        <item x="520"/>
        <item x="569"/>
        <item x="320"/>
        <item x="570"/>
        <item x="574"/>
        <item x="522"/>
        <item x="752"/>
        <item x="756"/>
        <item x="51"/>
        <item x="567"/>
        <item x="56"/>
        <item x="741"/>
        <item x="568"/>
        <item x="46"/>
        <item x="742"/>
        <item x="276"/>
        <item x="751"/>
        <item x="744"/>
        <item x="759"/>
        <item x="48"/>
        <item x="52"/>
        <item x="49"/>
        <item x="745"/>
        <item x="321"/>
        <item x="523"/>
        <item x="743"/>
        <item x="336"/>
        <item x="55"/>
        <item x="755"/>
        <item x="53"/>
        <item x="332"/>
        <item x="753"/>
        <item x="758"/>
        <item x="50"/>
        <item x="322"/>
        <item x="54"/>
        <item x="750"/>
        <item x="333"/>
        <item x="279"/>
        <item x="754"/>
        <item x="757"/>
        <item x="47"/>
        <item x="331"/>
        <item x="57"/>
        <item x="59"/>
        <item x="275"/>
        <item x="525"/>
        <item x="325"/>
        <item x="749"/>
        <item x="277"/>
        <item x="335"/>
        <item x="334"/>
        <item x="58"/>
        <item x="526"/>
        <item x="524"/>
        <item x="272"/>
        <item x="323"/>
        <item x="278"/>
        <item x="746"/>
        <item x="748"/>
        <item x="326"/>
        <item x="273"/>
        <item x="339"/>
        <item x="337"/>
        <item x="274"/>
        <item x="747"/>
        <item x="338"/>
        <item x="536"/>
        <item x="537"/>
        <item x="527"/>
        <item x="329"/>
        <item x="330"/>
        <item x="528"/>
        <item x="328"/>
        <item x="261"/>
        <item x="531"/>
        <item x="324"/>
        <item x="685"/>
        <item x="529"/>
        <item x="271"/>
        <item x="532"/>
        <item x="538"/>
        <item x="327"/>
        <item x="530"/>
        <item x="680"/>
        <item x="533"/>
        <item x="686"/>
        <item x="262"/>
        <item x="684"/>
        <item x="535"/>
        <item x="539"/>
        <item x="534"/>
        <item x="681"/>
        <item x="687"/>
        <item x="688"/>
        <item x="683"/>
        <item x="682"/>
        <item x="263"/>
        <item x="696"/>
        <item x="265"/>
        <item x="689"/>
        <item x="266"/>
        <item x="697"/>
        <item x="690"/>
        <item x="691"/>
        <item x="692"/>
        <item x="270"/>
        <item x="698"/>
        <item x="693"/>
        <item x="269"/>
        <item x="699"/>
        <item x="694"/>
        <item x="267"/>
        <item x="268"/>
        <item x="695"/>
        <item x="264"/>
        <item x="760"/>
        <item t="default"/>
      </items>
    </pivotField>
    <pivotField dataField="1" showAll="0">
      <items count="767">
        <item x="70"/>
        <item x="69"/>
        <item x="74"/>
        <item x="73"/>
        <item x="72"/>
        <item x="71"/>
        <item x="129"/>
        <item x="130"/>
        <item x="183"/>
        <item x="185"/>
        <item x="187"/>
        <item x="186"/>
        <item x="184"/>
        <item x="80"/>
        <item x="79"/>
        <item x="171"/>
        <item x="75"/>
        <item x="78"/>
        <item x="125"/>
        <item x="77"/>
        <item x="126"/>
        <item x="76"/>
        <item x="131"/>
        <item x="124"/>
        <item x="176"/>
        <item x="172"/>
        <item x="173"/>
        <item x="179"/>
        <item x="629"/>
        <item x="177"/>
        <item x="81"/>
        <item x="174"/>
        <item x="175"/>
        <item x="628"/>
        <item x="127"/>
        <item x="182"/>
        <item x="128"/>
        <item x="132"/>
        <item x="627"/>
        <item x="178"/>
        <item x="626"/>
        <item x="136"/>
        <item x="133"/>
        <item x="134"/>
        <item x="135"/>
        <item x="625"/>
        <item x="624"/>
        <item x="82"/>
        <item x="623"/>
        <item x="621"/>
        <item x="622"/>
        <item x="496"/>
        <item x="620"/>
        <item x="618"/>
        <item x="619"/>
        <item x="121"/>
        <item x="495"/>
        <item x="180"/>
        <item x="615"/>
        <item x="617"/>
        <item x="123"/>
        <item x="122"/>
        <item x="497"/>
        <item x="120"/>
        <item x="498"/>
        <item x="614"/>
        <item x="616"/>
        <item x="613"/>
        <item x="83"/>
        <item x="494"/>
        <item x="85"/>
        <item x="84"/>
        <item x="715"/>
        <item x="257"/>
        <item x="532"/>
        <item x="533"/>
        <item x="499"/>
        <item x="181"/>
        <item x="258"/>
        <item x="534"/>
        <item x="531"/>
        <item x="535"/>
        <item x="256"/>
        <item x="716"/>
        <item x="262"/>
        <item x="259"/>
        <item x="536"/>
        <item x="261"/>
        <item x="528"/>
        <item x="260"/>
        <item x="530"/>
        <item x="597"/>
        <item x="139"/>
        <item x="529"/>
        <item x="138"/>
        <item x="397"/>
        <item x="137"/>
        <item x="501"/>
        <item x="538"/>
        <item x="537"/>
        <item x="144"/>
        <item x="140"/>
        <item x="500"/>
        <item x="263"/>
        <item x="601"/>
        <item x="53"/>
        <item x="717"/>
        <item x="52"/>
        <item x="461"/>
        <item x="394"/>
        <item x="599"/>
        <item x="600"/>
        <item x="398"/>
        <item x="395"/>
        <item x="508"/>
        <item x="396"/>
        <item x="602"/>
        <item x="507"/>
        <item x="462"/>
        <item x="392"/>
        <item x="510"/>
        <item x="264"/>
        <item x="393"/>
        <item x="509"/>
        <item x="141"/>
        <item x="539"/>
        <item x="153"/>
        <item x="540"/>
        <item x="596"/>
        <item x="145"/>
        <item x="718"/>
        <item x="142"/>
        <item x="460"/>
        <item x="408"/>
        <item x="719"/>
        <item x="54"/>
        <item x="399"/>
        <item x="152"/>
        <item x="150"/>
        <item x="151"/>
        <item x="143"/>
        <item x="506"/>
        <item x="149"/>
        <item x="598"/>
        <item x="464"/>
        <item x="541"/>
        <item x="721"/>
        <item x="148"/>
        <item x="724"/>
        <item x="463"/>
        <item x="505"/>
        <item x="265"/>
        <item x="502"/>
        <item x="544"/>
        <item x="503"/>
        <item x="720"/>
        <item x="147"/>
        <item x="723"/>
        <item x="603"/>
        <item x="465"/>
        <item x="504"/>
        <item x="542"/>
        <item x="722"/>
        <item x="146"/>
        <item x="543"/>
        <item x="725"/>
        <item x="409"/>
        <item x="410"/>
        <item x="55"/>
        <item x="411"/>
        <item x="466"/>
        <item x="648"/>
        <item x="400"/>
        <item x="406"/>
        <item x="57"/>
        <item x="401"/>
        <item x="402"/>
        <item x="649"/>
        <item x="404"/>
        <item x="654"/>
        <item x="266"/>
        <item x="56"/>
        <item x="726"/>
        <item x="604"/>
        <item x="612"/>
        <item x="267"/>
        <item x="727"/>
        <item x="731"/>
        <item x="728"/>
        <item x="611"/>
        <item x="414"/>
        <item x="58"/>
        <item x="647"/>
        <item x="412"/>
        <item x="656"/>
        <item x="403"/>
        <item x="681"/>
        <item x="59"/>
        <item x="655"/>
        <item x="610"/>
        <item x="405"/>
        <item x="686"/>
        <item x="653"/>
        <item x="657"/>
        <item x="730"/>
        <item x="413"/>
        <item x="467"/>
        <item x="415"/>
        <item x="650"/>
        <item x="652"/>
        <item x="651"/>
        <item x="729"/>
        <item x="684"/>
        <item x="685"/>
        <item x="660"/>
        <item x="407"/>
        <item x="682"/>
        <item x="268"/>
        <item x="350"/>
        <item x="609"/>
        <item x="416"/>
        <item x="269"/>
        <item x="683"/>
        <item x="605"/>
        <item x="607"/>
        <item x="468"/>
        <item x="349"/>
        <item x="345"/>
        <item x="351"/>
        <item x="348"/>
        <item x="342"/>
        <item x="417"/>
        <item x="341"/>
        <item x="687"/>
        <item x="270"/>
        <item x="343"/>
        <item x="346"/>
        <item x="347"/>
        <item x="272"/>
        <item x="271"/>
        <item x="608"/>
        <item x="659"/>
        <item x="60"/>
        <item x="352"/>
        <item x="344"/>
        <item x="606"/>
        <item x="735"/>
        <item x="354"/>
        <item x="357"/>
        <item x="663"/>
        <item x="469"/>
        <item x="62"/>
        <item x="356"/>
        <item x="355"/>
        <item x="418"/>
        <item x="353"/>
        <item x="61"/>
        <item x="736"/>
        <item x="661"/>
        <item x="688"/>
        <item x="662"/>
        <item x="658"/>
        <item x="419"/>
        <item x="157"/>
        <item x="158"/>
        <item x="734"/>
        <item x="421"/>
        <item x="420"/>
        <item x="470"/>
        <item x="737"/>
        <item x="422"/>
        <item x="732"/>
        <item x="424"/>
        <item x="738"/>
        <item x="423"/>
        <item x="290"/>
        <item x="333"/>
        <item x="425"/>
        <item x="693"/>
        <item x="334"/>
        <item x="324"/>
        <item x="733"/>
        <item x="291"/>
        <item x="691"/>
        <item x="689"/>
        <item x="325"/>
        <item x="299"/>
        <item x="63"/>
        <item x="326"/>
        <item x="471"/>
        <item x="692"/>
        <item x="328"/>
        <item x="695"/>
        <item x="694"/>
        <item x="327"/>
        <item x="64"/>
        <item x="292"/>
        <item x="329"/>
        <item x="739"/>
        <item x="335"/>
        <item x="690"/>
        <item x="708"/>
        <item x="159"/>
        <item x="298"/>
        <item x="358"/>
        <item x="476"/>
        <item x="297"/>
        <item x="161"/>
        <item x="296"/>
        <item x="332"/>
        <item x="300"/>
        <item x="293"/>
        <item x="65"/>
        <item x="474"/>
        <item x="162"/>
        <item x="697"/>
        <item x="294"/>
        <item x="336"/>
        <item x="306"/>
        <item x="164"/>
        <item x="305"/>
        <item x="359"/>
        <item x="330"/>
        <item x="709"/>
        <item x="304"/>
        <item x="707"/>
        <item x="155"/>
        <item x="475"/>
        <item x="701"/>
        <item x="331"/>
        <item x="696"/>
        <item x="473"/>
        <item x="702"/>
        <item x="66"/>
        <item x="303"/>
        <item x="68"/>
        <item x="165"/>
        <item x="160"/>
        <item x="302"/>
        <item x="711"/>
        <item x="295"/>
        <item x="361"/>
        <item x="301"/>
        <item x="472"/>
        <item x="154"/>
        <item x="360"/>
        <item x="362"/>
        <item x="700"/>
        <item x="67"/>
        <item x="307"/>
        <item x="337"/>
        <item x="712"/>
        <item x="740"/>
        <item x="163"/>
        <item x="741"/>
        <item x="308"/>
        <item x="212"/>
        <item x="156"/>
        <item x="208"/>
        <item x="714"/>
        <item x="105"/>
        <item x="104"/>
        <item x="210"/>
        <item x="166"/>
        <item x="207"/>
        <item x="205"/>
        <item x="713"/>
        <item x="366"/>
        <item x="338"/>
        <item x="742"/>
        <item x="211"/>
        <item x="710"/>
        <item x="103"/>
        <item x="743"/>
        <item x="699"/>
        <item x="664"/>
        <item x="363"/>
        <item x="206"/>
        <item x="744"/>
        <item x="698"/>
        <item x="209"/>
        <item x="367"/>
        <item x="706"/>
        <item x="364"/>
        <item x="111"/>
        <item x="311"/>
        <item x="365"/>
        <item x="110"/>
        <item x="18"/>
        <item x="106"/>
        <item x="309"/>
        <item x="107"/>
        <item x="340"/>
        <item x="112"/>
        <item x="339"/>
        <item x="109"/>
        <item x="310"/>
        <item x="665"/>
        <item x="19"/>
        <item x="108"/>
        <item x="368"/>
        <item x="213"/>
        <item x="167"/>
        <item x="113"/>
        <item x="114"/>
        <item x="118"/>
        <item x="116"/>
        <item x="705"/>
        <item x="312"/>
        <item x="374"/>
        <item x="119"/>
        <item x="115"/>
        <item x="373"/>
        <item x="372"/>
        <item x="369"/>
        <item x="214"/>
        <item x="117"/>
        <item x="168"/>
        <item x="745"/>
        <item x="217"/>
        <item x="219"/>
        <item x="215"/>
        <item x="704"/>
        <item x="748"/>
        <item x="370"/>
        <item x="313"/>
        <item x="221"/>
        <item x="170"/>
        <item x="371"/>
        <item x="314"/>
        <item x="169"/>
        <item x="20"/>
        <item x="747"/>
        <item x="220"/>
        <item x="216"/>
        <item x="218"/>
        <item x="666"/>
        <item x="673"/>
        <item x="746"/>
        <item x="703"/>
        <item x="26"/>
        <item x="667"/>
        <item x="672"/>
        <item x="674"/>
        <item x="22"/>
        <item x="27"/>
        <item x="21"/>
        <item x="671"/>
        <item x="668"/>
        <item x="680"/>
        <item x="669"/>
        <item x="545"/>
        <item x="428"/>
        <item x="317"/>
        <item x="25"/>
        <item x="315"/>
        <item x="426"/>
        <item x="427"/>
        <item x="23"/>
        <item x="548"/>
        <item x="670"/>
        <item x="28"/>
        <item x="516"/>
        <item x="319"/>
        <item x="547"/>
        <item x="564"/>
        <item x="546"/>
        <item x="318"/>
        <item x="320"/>
        <item x="29"/>
        <item x="562"/>
        <item x="675"/>
        <item x="316"/>
        <item x="549"/>
        <item x="24"/>
        <item x="679"/>
        <item x="678"/>
        <item x="563"/>
        <item x="550"/>
        <item x="677"/>
        <item x="765"/>
        <item x="565"/>
        <item x="527"/>
        <item x="552"/>
        <item x="566"/>
        <item x="321"/>
        <item x="429"/>
        <item x="676"/>
        <item x="567"/>
        <item x="514"/>
        <item x="430"/>
        <item x="517"/>
        <item x="519"/>
        <item x="524"/>
        <item x="568"/>
        <item x="435"/>
        <item x="570"/>
        <item x="551"/>
        <item x="515"/>
        <item x="322"/>
        <item x="525"/>
        <item x="518"/>
        <item x="522"/>
        <item x="523"/>
        <item x="526"/>
        <item x="569"/>
        <item x="571"/>
        <item x="16"/>
        <item x="31"/>
        <item x="754"/>
        <item x="30"/>
        <item x="431"/>
        <item x="323"/>
        <item x="555"/>
        <item x="432"/>
        <item x="33"/>
        <item x="572"/>
        <item x="753"/>
        <item x="556"/>
        <item x="513"/>
        <item x="520"/>
        <item x="433"/>
        <item x="553"/>
        <item x="554"/>
        <item x="557"/>
        <item x="34"/>
        <item x="32"/>
        <item x="438"/>
        <item x="521"/>
        <item x="561"/>
        <item x="558"/>
        <item x="575"/>
        <item x="573"/>
        <item x="434"/>
        <item x="578"/>
        <item x="559"/>
        <item x="560"/>
        <item x="576"/>
        <item x="436"/>
        <item x="762"/>
        <item x="764"/>
        <item x="574"/>
        <item x="512"/>
        <item x="511"/>
        <item x="761"/>
        <item x="247"/>
        <item x="763"/>
        <item x="246"/>
        <item x="755"/>
        <item x="437"/>
        <item x="15"/>
        <item x="14"/>
        <item x="577"/>
        <item x="245"/>
        <item x="752"/>
        <item x="751"/>
        <item x="749"/>
        <item x="3"/>
        <item x="1"/>
        <item x="439"/>
        <item x="2"/>
        <item x="13"/>
        <item x="760"/>
        <item x="86"/>
        <item x="442"/>
        <item x="750"/>
        <item x="248"/>
        <item x="759"/>
        <item x="249"/>
        <item x="440"/>
        <item x="756"/>
        <item x="441"/>
        <item x="4"/>
        <item x="250"/>
        <item x="757"/>
        <item x="758"/>
        <item x="97"/>
        <item x="96"/>
        <item x="89"/>
        <item x="87"/>
        <item x="240"/>
        <item x="241"/>
        <item x="243"/>
        <item x="239"/>
        <item x="95"/>
        <item x="0"/>
        <item x="90"/>
        <item x="5"/>
        <item x="375"/>
        <item x="242"/>
        <item x="8"/>
        <item x="244"/>
        <item x="253"/>
        <item x="252"/>
        <item x="376"/>
        <item x="255"/>
        <item x="98"/>
        <item x="377"/>
        <item x="6"/>
        <item x="251"/>
        <item x="7"/>
        <item x="94"/>
        <item x="378"/>
        <item x="91"/>
        <item x="387"/>
        <item x="188"/>
        <item x="254"/>
        <item x="379"/>
        <item x="386"/>
        <item x="12"/>
        <item x="201"/>
        <item x="391"/>
        <item x="9"/>
        <item x="390"/>
        <item x="99"/>
        <item x="389"/>
        <item x="92"/>
        <item x="88"/>
        <item x="100"/>
        <item x="380"/>
        <item x="198"/>
        <item x="191"/>
        <item x="200"/>
        <item x="384"/>
        <item x="102"/>
        <item x="192"/>
        <item x="381"/>
        <item x="101"/>
        <item x="93"/>
        <item x="10"/>
        <item x="197"/>
        <item x="388"/>
        <item x="196"/>
        <item x="199"/>
        <item x="385"/>
        <item x="11"/>
        <item x="193"/>
        <item x="202"/>
        <item x="189"/>
        <item x="195"/>
        <item x="194"/>
        <item x="477"/>
        <item x="190"/>
        <item x="479"/>
        <item x="204"/>
        <item x="203"/>
        <item x="480"/>
        <item x="478"/>
        <item x="382"/>
        <item x="383"/>
        <item x="481"/>
        <item x="482"/>
        <item x="483"/>
        <item x="484"/>
        <item x="43"/>
        <item x="493"/>
        <item x="41"/>
        <item x="485"/>
        <item x="486"/>
        <item x="487"/>
        <item x="492"/>
        <item x="491"/>
        <item x="490"/>
        <item x="489"/>
        <item x="488"/>
        <item x="42"/>
        <item x="40"/>
        <item x="37"/>
        <item x="35"/>
        <item x="39"/>
        <item x="38"/>
        <item x="36"/>
        <item x="51"/>
        <item x="443"/>
        <item x="289"/>
        <item x="287"/>
        <item x="288"/>
        <item x="444"/>
        <item x="44"/>
        <item x="286"/>
        <item x="445"/>
        <item x="238"/>
        <item x="446"/>
        <item x="448"/>
        <item x="447"/>
        <item x="47"/>
        <item x="50"/>
        <item x="450"/>
        <item x="449"/>
        <item x="459"/>
        <item x="451"/>
        <item x="46"/>
        <item x="284"/>
        <item x="283"/>
        <item x="452"/>
        <item x="282"/>
        <item x="281"/>
        <item x="48"/>
        <item x="285"/>
        <item x="45"/>
        <item x="453"/>
        <item x="454"/>
        <item x="237"/>
        <item x="278"/>
        <item x="276"/>
        <item x="455"/>
        <item x="280"/>
        <item x="457"/>
        <item x="49"/>
        <item x="277"/>
        <item x="458"/>
        <item x="456"/>
        <item x="279"/>
        <item x="236"/>
        <item x="275"/>
        <item x="235"/>
        <item x="233"/>
        <item x="274"/>
        <item x="234"/>
        <item x="273"/>
        <item x="588"/>
        <item x="232"/>
        <item x="581"/>
        <item x="580"/>
        <item x="579"/>
        <item x="586"/>
        <item x="582"/>
        <item x="587"/>
        <item x="583"/>
        <item x="231"/>
        <item x="230"/>
        <item x="585"/>
        <item x="589"/>
        <item x="584"/>
        <item x="229"/>
        <item x="590"/>
        <item x="228"/>
        <item x="227"/>
        <item x="226"/>
        <item x="592"/>
        <item x="591"/>
        <item x="595"/>
        <item x="594"/>
        <item x="224"/>
        <item x="593"/>
        <item x="223"/>
        <item x="225"/>
        <item x="222"/>
        <item x="646"/>
        <item x="642"/>
        <item x="641"/>
        <item x="644"/>
        <item x="632"/>
        <item x="643"/>
        <item x="645"/>
        <item x="631"/>
        <item x="637"/>
        <item x="630"/>
        <item x="635"/>
        <item x="633"/>
        <item x="638"/>
        <item x="639"/>
        <item x="640"/>
        <item x="636"/>
        <item x="634"/>
        <item x="17"/>
        <item t="default"/>
      </items>
    </pivotField>
    <pivotField showAll="0"/>
  </pivotFields>
  <rowFields count="1">
    <field x="0"/>
  </rowFields>
  <rowItems count="5">
    <i>
      <x v="45"/>
    </i>
    <i>
      <x v="46"/>
    </i>
    <i>
      <x v="47"/>
    </i>
    <i>
      <x v="48"/>
    </i>
    <i t="grand">
      <x/>
    </i>
  </rowItems>
  <colItems count="1">
    <i/>
  </colItems>
  <dataFields count="1">
    <dataField name="Sum of CO2 emissions (metric tons per capita) [EN.ATM.CO2E.PC]" fld="8" baseField="0" baseItem="4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F977CF3-B152-4ECC-97AD-FFE346949F0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15:B120" firstHeaderRow="1" firstDataRow="1" firstDataCol="1"/>
  <pivotFields count="10">
    <pivotField axis="axisRow" showAll="0">
      <items count="50">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f="1" x="45"/>
        <item f="1" x="46"/>
        <item f="1" x="47"/>
        <item f="1" x="48"/>
        <item t="default"/>
      </items>
    </pivotField>
    <pivotField showAll="0"/>
    <pivotField showAll="0">
      <items count="21">
        <item h="1" x="0"/>
        <item h="1" x="1"/>
        <item x="2"/>
        <item h="1" x="3"/>
        <item h="1" x="4"/>
        <item h="1" x="5"/>
        <item h="1" x="6"/>
        <item h="1" x="7"/>
        <item h="1" x="8"/>
        <item h="1" x="9"/>
        <item h="1" x="10"/>
        <item h="1" x="11"/>
        <item h="1" x="12"/>
        <item h="1" x="13"/>
        <item h="1" x="14"/>
        <item h="1" x="15"/>
        <item h="1" x="16"/>
        <item h="1" x="17"/>
        <item h="1" x="18"/>
        <item h="1" x="19"/>
        <item t="default"/>
      </items>
    </pivotField>
    <pivotField showAll="0"/>
    <pivotField showAll="0"/>
    <pivotField showAll="0"/>
    <pivotField showAll="0">
      <items count="847">
        <item x="13"/>
        <item x="9"/>
        <item x="18"/>
        <item x="14"/>
        <item x="17"/>
        <item x="15"/>
        <item x="6"/>
        <item x="7"/>
        <item x="226"/>
        <item x="16"/>
        <item x="8"/>
        <item x="225"/>
        <item x="1"/>
        <item x="3"/>
        <item x="490"/>
        <item x="252"/>
        <item x="723"/>
        <item x="163"/>
        <item x="156"/>
        <item x="227"/>
        <item x="56"/>
        <item x="155"/>
        <item x="196"/>
        <item x="789"/>
        <item x="588"/>
        <item x="785"/>
        <item x="12"/>
        <item x="547"/>
        <item x="548"/>
        <item x="788"/>
        <item x="154"/>
        <item x="74"/>
        <item x="75"/>
        <item x="371"/>
        <item x="218"/>
        <item x="827"/>
        <item x="787"/>
        <item x="280"/>
        <item x="783"/>
        <item x="268"/>
        <item x="20"/>
        <item x="2"/>
        <item x="25"/>
        <item x="435"/>
        <item x="22"/>
        <item x="21"/>
        <item x="726"/>
        <item x="436"/>
        <item x="684"/>
        <item x="480"/>
        <item x="729"/>
        <item x="79"/>
        <item x="77"/>
        <item x="89"/>
        <item x="725"/>
        <item x="370"/>
        <item x="90"/>
        <item x="82"/>
        <item x="80"/>
        <item x="173"/>
        <item x="78"/>
        <item x="85"/>
        <item x="172"/>
        <item x="174"/>
        <item x="83"/>
        <item x="91"/>
        <item x="724"/>
        <item x="92"/>
        <item x="727"/>
        <item x="150"/>
        <item x="143"/>
        <item x="380"/>
        <item x="71"/>
        <item x="145"/>
        <item x="84"/>
        <item x="144"/>
        <item x="608"/>
        <item x="184"/>
        <item x="81"/>
        <item x="190"/>
        <item x="188"/>
        <item x="185"/>
        <item x="189"/>
        <item x="181"/>
        <item x="187"/>
        <item x="176"/>
        <item x="182"/>
        <item x="183"/>
        <item x="151"/>
        <item x="186"/>
        <item x="388"/>
        <item x="384"/>
        <item x="147"/>
        <item x="146"/>
        <item x="175"/>
        <item x="589"/>
        <item x="590"/>
        <item x="178"/>
        <item x="381"/>
        <item x="828"/>
        <item x="93"/>
        <item x="424"/>
        <item x="94"/>
        <item x="135"/>
        <item x="180"/>
        <item x="422"/>
        <item x="617"/>
        <item x="95"/>
        <item x="285"/>
        <item x="177"/>
        <item x="494"/>
        <item x="392"/>
        <item x="58"/>
        <item x="134"/>
        <item x="613"/>
        <item x="609"/>
        <item x="393"/>
        <item x="730"/>
        <item x="382"/>
        <item x="148"/>
        <item x="397"/>
        <item x="391"/>
        <item x="383"/>
        <item x="385"/>
        <item x="389"/>
        <item x="394"/>
        <item x="396"/>
        <item x="119"/>
        <item x="400"/>
        <item x="61"/>
        <item x="398"/>
        <item x="616"/>
        <item x="334"/>
        <item x="179"/>
        <item x="620"/>
        <item x="622"/>
        <item x="685"/>
        <item x="152"/>
        <item x="623"/>
        <item x="420"/>
        <item x="551"/>
        <item x="387"/>
        <item x="149"/>
        <item x="277"/>
        <item x="386"/>
        <item x="275"/>
        <item x="618"/>
        <item x="279"/>
        <item x="419"/>
        <item x="619"/>
        <item x="434"/>
        <item x="390"/>
        <item x="591"/>
        <item x="281"/>
        <item x="278"/>
        <item x="55"/>
        <item x="615"/>
        <item x="62"/>
        <item x="621"/>
        <item x="136"/>
        <item x="433"/>
        <item x="611"/>
        <item x="331"/>
        <item x="141"/>
        <item x="330"/>
        <item x="270"/>
        <item x="646"/>
        <item x="610"/>
        <item x="283"/>
        <item x="64"/>
        <item x="329"/>
        <item x="830"/>
        <item x="553"/>
        <item x="432"/>
        <item x="332"/>
        <item x="316"/>
        <item x="495"/>
        <item x="431"/>
        <item x="139"/>
        <item x="376"/>
        <item x="399"/>
        <item x="776"/>
        <item x="624"/>
        <item x="24"/>
        <item x="88"/>
        <item x="552"/>
        <item x="427"/>
        <item x="614"/>
        <item x="222"/>
        <item x="401"/>
        <item x="775"/>
        <item x="832"/>
        <item x="59"/>
        <item x="437"/>
        <item x="669"/>
        <item x="372"/>
        <item x="26"/>
        <item x="325"/>
        <item x="260"/>
        <item x="781"/>
        <item x="324"/>
        <item x="418"/>
        <item x="426"/>
        <item x="63"/>
        <item x="137"/>
        <item x="655"/>
        <item x="667"/>
        <item x="625"/>
        <item x="117"/>
        <item x="728"/>
        <item x="665"/>
        <item x="425"/>
        <item x="140"/>
        <item x="774"/>
        <item x="337"/>
        <item x="272"/>
        <item x="48"/>
        <item x="731"/>
        <item x="112"/>
        <item x="96"/>
        <item x="115"/>
        <item x="333"/>
        <item x="658"/>
        <item x="831"/>
        <item x="267"/>
        <item x="336"/>
        <item x="142"/>
        <item x="328"/>
        <item x="339"/>
        <item x="395"/>
        <item x="335"/>
        <item x="421"/>
        <item x="327"/>
        <item x="612"/>
        <item x="430"/>
        <item x="771"/>
        <item x="662"/>
        <item x="97"/>
        <item x="647"/>
        <item x="87"/>
        <item x="276"/>
        <item x="338"/>
        <item x="326"/>
        <item x="592"/>
        <item x="60"/>
        <item x="456"/>
        <item x="438"/>
        <item x="688"/>
        <item x="210"/>
        <item x="784"/>
        <item x="105"/>
        <item x="666"/>
        <item x="367"/>
        <item x="423"/>
        <item x="773"/>
        <item x="113"/>
        <item x="54"/>
        <item x="428"/>
        <item x="668"/>
        <item x="403"/>
        <item x="686"/>
        <item x="772"/>
        <item x="107"/>
        <item x="362"/>
        <item x="274"/>
        <item x="554"/>
        <item x="691"/>
        <item x="103"/>
        <item x="593"/>
        <item x="829"/>
        <item x="110"/>
        <item x="363"/>
        <item x="271"/>
        <item x="657"/>
        <item x="496"/>
        <item x="692"/>
        <item x="689"/>
        <item x="656"/>
        <item x="290"/>
        <item x="670"/>
        <item x="663"/>
        <item x="109"/>
        <item x="690"/>
        <item x="596"/>
        <item x="284"/>
        <item x="429"/>
        <item x="102"/>
        <item x="404"/>
        <item x="86"/>
        <item x="138"/>
        <item x="594"/>
        <item x="269"/>
        <item x="732"/>
        <item x="779"/>
        <item x="114"/>
        <item x="514"/>
        <item x="833"/>
        <item x="111"/>
        <item x="364"/>
        <item x="777"/>
        <item x="101"/>
        <item x="108"/>
        <item x="626"/>
        <item x="282"/>
        <item x="104"/>
        <item x="481"/>
        <item x="98"/>
        <item x="32"/>
        <item x="273"/>
        <item x="627"/>
        <item x="677"/>
        <item x="23"/>
        <item x="343"/>
        <item x="478"/>
        <item x="648"/>
        <item x="687"/>
        <item x="51"/>
        <item x="653"/>
        <item x="65"/>
        <item x="466"/>
        <item x="344"/>
        <item x="47"/>
        <item x="458"/>
        <item x="31"/>
        <item x="843"/>
        <item x="605"/>
        <item x="477"/>
        <item x="652"/>
        <item x="457"/>
        <item x="722"/>
        <item x="27"/>
        <item x="600"/>
        <item x="73"/>
        <item x="258"/>
        <item x="628"/>
        <item x="651"/>
        <item x="681"/>
        <item x="36"/>
        <item x="649"/>
        <item x="377"/>
        <item x="405"/>
        <item x="650"/>
        <item x="192"/>
        <item x="106"/>
        <item x="780"/>
        <item x="340"/>
        <item x="118"/>
        <item x="664"/>
        <item x="99"/>
        <item x="34"/>
        <item x="659"/>
        <item x="378"/>
        <item x="33"/>
        <item x="459"/>
        <item x="44"/>
        <item x="100"/>
        <item x="606"/>
        <item x="682"/>
        <item x="595"/>
        <item x="505"/>
        <item x="57"/>
        <item x="35"/>
        <item x="45"/>
        <item x="291"/>
        <item x="289"/>
        <item x="532"/>
        <item x="510"/>
        <item x="342"/>
        <item x="69"/>
        <item x="259"/>
        <item x="598"/>
        <item x="546"/>
        <item x="671"/>
        <item x="116"/>
        <item x="165"/>
        <item x="825"/>
        <item x="842"/>
        <item x="844"/>
        <item x="679"/>
        <item x="515"/>
        <item x="341"/>
        <item x="512"/>
        <item x="676"/>
        <item x="511"/>
        <item x="193"/>
        <item x="499"/>
        <item x="661"/>
        <item x="782"/>
        <item x="693"/>
        <item x="52"/>
        <item x="694"/>
        <item x="604"/>
        <item x="287"/>
        <item x="38"/>
        <item x="460"/>
        <item x="307"/>
        <item x="72"/>
        <item x="597"/>
        <item x="487"/>
        <item x="633"/>
        <item x="602"/>
        <item x="467"/>
        <item x="635"/>
        <item x="294"/>
        <item x="601"/>
        <item x="545"/>
        <item x="28"/>
        <item x="160"/>
        <item x="229"/>
        <item x="555"/>
        <item x="53"/>
        <item x="538"/>
        <item x="292"/>
        <item x="629"/>
        <item x="46"/>
        <item x="503"/>
        <item x="683"/>
        <item x="439"/>
        <item x="790"/>
        <item x="217"/>
        <item x="563"/>
        <item x="236"/>
        <item x="695"/>
        <item x="261"/>
        <item x="660"/>
        <item x="840"/>
        <item x="465"/>
        <item x="636"/>
        <item x="159"/>
        <item x="305"/>
        <item x="599"/>
        <item x="314"/>
        <item x="306"/>
        <item x="448"/>
        <item x="66"/>
        <item x="696"/>
        <item x="237"/>
        <item x="632"/>
        <item x="634"/>
        <item x="564"/>
        <item x="497"/>
        <item x="248"/>
        <item x="845"/>
        <item x="680"/>
        <item x="479"/>
        <item x="839"/>
        <item x="834"/>
        <item x="786"/>
        <item x="37"/>
        <item x="230"/>
        <item x="835"/>
        <item x="231"/>
        <item x="630"/>
        <item x="375"/>
        <item x="468"/>
        <item x="810"/>
        <item x="68"/>
        <item x="454"/>
        <item x="453"/>
        <item x="235"/>
        <item x="544"/>
        <item x="29"/>
        <item x="567"/>
        <item x="166"/>
        <item x="809"/>
        <item x="603"/>
        <item x="697"/>
        <item x="462"/>
        <item x="447"/>
        <item x="836"/>
        <item x="158"/>
        <item x="675"/>
        <item x="498"/>
        <item x="50"/>
        <item x="506"/>
        <item x="791"/>
        <item x="366"/>
        <item x="365"/>
        <item x="533"/>
        <item x="70"/>
        <item x="39"/>
        <item x="417"/>
        <item x="826"/>
        <item x="262"/>
        <item x="234"/>
        <item x="464"/>
        <item x="607"/>
        <item x="838"/>
        <item x="754"/>
        <item x="637"/>
        <item x="475"/>
        <item x="30"/>
        <item x="238"/>
        <item x="698"/>
        <item x="823"/>
        <item x="191"/>
        <item x="638"/>
        <item x="264"/>
        <item x="678"/>
        <item x="516"/>
        <item x="40"/>
        <item x="415"/>
        <item x="674"/>
        <item x="500"/>
        <item x="501"/>
        <item x="239"/>
        <item x="752"/>
        <item x="232"/>
        <item x="509"/>
        <item x="542"/>
        <item x="699"/>
        <item x="263"/>
        <item x="504"/>
        <item x="631"/>
        <item x="266"/>
        <item x="265"/>
        <item x="508"/>
        <item x="167"/>
        <item x="416"/>
        <item x="450"/>
        <item x="565"/>
        <item x="157"/>
        <item x="153"/>
        <item x="470"/>
        <item x="455"/>
        <item x="233"/>
        <item x="250"/>
        <item x="411"/>
        <item x="414"/>
        <item x="639"/>
        <item x="837"/>
        <item x="452"/>
        <item x="513"/>
        <item x="507"/>
        <item x="41"/>
        <item x="67"/>
        <item x="240"/>
        <item x="42"/>
        <item x="486"/>
        <item x="485"/>
        <item x="49"/>
        <item x="162"/>
        <item x="43"/>
        <item x="750"/>
        <item x="311"/>
        <item x="123"/>
        <item x="562"/>
        <item x="228"/>
        <item x="700"/>
        <item x="121"/>
        <item x="472"/>
        <item x="449"/>
        <item x="796"/>
        <item x="286"/>
        <item x="288"/>
        <item x="124"/>
        <item x="824"/>
        <item x="463"/>
        <item x="169"/>
        <item x="164"/>
        <item x="469"/>
        <item x="446"/>
        <item x="168"/>
        <item x="751"/>
        <item x="374"/>
        <item x="241"/>
        <item x="161"/>
        <item x="755"/>
        <item x="257"/>
        <item x="488"/>
        <item x="640"/>
        <item x="482"/>
        <item x="502"/>
        <item x="568"/>
        <item x="701"/>
        <item x="369"/>
        <item x="534"/>
        <item x="451"/>
        <item x="654"/>
        <item x="171"/>
        <item x="811"/>
        <item x="410"/>
        <item x="243"/>
        <item x="705"/>
        <item x="802"/>
        <item x="293"/>
        <item x="556"/>
        <item x="310"/>
        <item x="702"/>
        <item x="345"/>
        <item x="473"/>
        <item x="517"/>
        <item x="792"/>
        <item x="461"/>
        <item x="122"/>
        <item x="308"/>
        <item x="379"/>
        <item x="821"/>
        <item x="127"/>
        <item x="535"/>
        <item x="76"/>
        <item x="131"/>
        <item x="313"/>
        <item x="309"/>
        <item x="126"/>
        <item x="814"/>
        <item x="703"/>
        <item x="170"/>
        <item x="245"/>
        <item x="474"/>
        <item x="749"/>
        <item x="566"/>
        <item x="841"/>
        <item x="560"/>
        <item x="673"/>
        <item x="125"/>
        <item x="778"/>
        <item x="794"/>
        <item x="402"/>
        <item x="801"/>
        <item x="120"/>
        <item x="536"/>
        <item x="129"/>
        <item x="413"/>
        <item x="249"/>
        <item x="489"/>
        <item x="584"/>
        <item x="541"/>
        <item x="440"/>
        <item x="793"/>
        <item x="557"/>
        <item x="211"/>
        <item x="803"/>
        <item x="539"/>
        <item x="476"/>
        <item x="128"/>
        <item x="445"/>
        <item x="444"/>
        <item x="409"/>
        <item x="561"/>
        <item x="748"/>
        <item x="537"/>
        <item x="543"/>
        <item x="549"/>
        <item x="559"/>
        <item x="795"/>
        <item x="641"/>
        <item x="244"/>
        <item x="471"/>
        <item x="764"/>
        <item x="797"/>
        <item x="443"/>
        <item x="133"/>
        <item x="491"/>
        <item x="518"/>
        <item x="203"/>
        <item x="753"/>
        <item x="765"/>
        <item x="813"/>
        <item x="768"/>
        <item x="672"/>
        <item x="757"/>
        <item x="368"/>
        <item x="132"/>
        <item x="569"/>
        <item x="766"/>
        <item x="242"/>
        <item x="256"/>
        <item x="130"/>
        <item x="540"/>
        <item x="204"/>
        <item x="804"/>
        <item x="550"/>
        <item x="800"/>
        <item x="745"/>
        <item x="746"/>
        <item x="642"/>
        <item x="558"/>
        <item x="492"/>
        <item x="799"/>
        <item x="323"/>
        <item x="822"/>
        <item x="816"/>
        <item x="408"/>
        <item x="312"/>
        <item x="484"/>
        <item x="441"/>
        <item x="747"/>
        <item x="202"/>
        <item x="215"/>
        <item x="769"/>
        <item x="806"/>
        <item x="798"/>
        <item x="767"/>
        <item x="759"/>
        <item x="251"/>
        <item x="317"/>
        <item x="743"/>
        <item x="519"/>
        <item x="315"/>
        <item x="770"/>
        <item x="442"/>
        <item x="805"/>
        <item x="318"/>
        <item x="812"/>
        <item x="295"/>
        <item x="412"/>
        <item x="206"/>
        <item x="319"/>
        <item x="407"/>
        <item x="346"/>
        <item x="756"/>
        <item x="483"/>
        <item x="246"/>
        <item x="493"/>
        <item x="205"/>
        <item x="762"/>
        <item x="213"/>
        <item x="406"/>
        <item x="212"/>
        <item x="207"/>
        <item x="201"/>
        <item x="736"/>
        <item x="763"/>
        <item x="819"/>
        <item x="361"/>
        <item x="733"/>
        <item x="714"/>
        <item x="216"/>
        <item x="322"/>
        <item x="320"/>
        <item x="734"/>
        <item x="820"/>
        <item x="198"/>
        <item x="247"/>
        <item x="373"/>
        <item x="253"/>
        <item x="807"/>
        <item x="737"/>
        <item x="208"/>
        <item x="527"/>
        <item x="4"/>
        <item x="742"/>
        <item x="200"/>
        <item x="321"/>
        <item x="738"/>
        <item x="195"/>
        <item x="744"/>
        <item x="815"/>
        <item x="817"/>
        <item x="740"/>
        <item x="760"/>
        <item x="194"/>
        <item x="758"/>
        <item x="735"/>
        <item x="643"/>
        <item x="209"/>
        <item x="296"/>
        <item x="570"/>
        <item x="359"/>
        <item x="219"/>
        <item x="214"/>
        <item x="255"/>
        <item x="716"/>
        <item x="739"/>
        <item x="761"/>
        <item x="818"/>
        <item x="0"/>
        <item x="5"/>
        <item x="715"/>
        <item x="585"/>
        <item x="741"/>
        <item x="526"/>
        <item x="348"/>
        <item x="586"/>
        <item x="302"/>
        <item x="583"/>
        <item x="349"/>
        <item x="301"/>
        <item x="645"/>
        <item x="644"/>
        <item x="360"/>
        <item x="297"/>
        <item x="347"/>
        <item x="254"/>
        <item x="197"/>
        <item x="220"/>
        <item x="199"/>
        <item x="808"/>
        <item x="357"/>
        <item x="531"/>
        <item x="581"/>
        <item x="525"/>
        <item x="719"/>
        <item x="529"/>
        <item x="354"/>
        <item x="352"/>
        <item x="350"/>
        <item x="356"/>
        <item x="351"/>
        <item x="587"/>
        <item x="300"/>
        <item x="353"/>
        <item x="528"/>
        <item x="582"/>
        <item x="355"/>
        <item x="10"/>
        <item x="520"/>
        <item x="304"/>
        <item x="709"/>
        <item x="524"/>
        <item x="358"/>
        <item x="299"/>
        <item x="710"/>
        <item x="298"/>
        <item x="303"/>
        <item x="221"/>
        <item x="224"/>
        <item x="223"/>
        <item x="711"/>
        <item x="580"/>
        <item x="572"/>
        <item x="571"/>
        <item x="523"/>
        <item x="718"/>
        <item x="530"/>
        <item x="579"/>
        <item x="717"/>
        <item x="521"/>
        <item x="713"/>
        <item x="576"/>
        <item x="573"/>
        <item x="704"/>
        <item x="706"/>
        <item x="522"/>
        <item x="578"/>
        <item x="708"/>
        <item x="574"/>
        <item x="712"/>
        <item x="575"/>
        <item x="577"/>
        <item x="721"/>
        <item x="707"/>
        <item x="11"/>
        <item x="720"/>
        <item x="19"/>
        <item t="default"/>
      </items>
    </pivotField>
    <pivotField showAll="0">
      <items count="890">
        <item x="80"/>
        <item x="300"/>
        <item x="81"/>
        <item x="301"/>
        <item x="82"/>
        <item x="83"/>
        <item x="200"/>
        <item x="302"/>
        <item x="84"/>
        <item x="99"/>
        <item x="85"/>
        <item x="201"/>
        <item x="96"/>
        <item x="95"/>
        <item x="97"/>
        <item x="86"/>
        <item x="726"/>
        <item x="94"/>
        <item x="87"/>
        <item x="727"/>
        <item x="88"/>
        <item x="303"/>
        <item x="89"/>
        <item x="92"/>
        <item x="93"/>
        <item x="202"/>
        <item x="725"/>
        <item x="90"/>
        <item x="700"/>
        <item x="98"/>
        <item x="620"/>
        <item x="460"/>
        <item x="203"/>
        <item x="580"/>
        <item x="701"/>
        <item x="91"/>
        <item x="205"/>
        <item x="829"/>
        <item x="140"/>
        <item x="461"/>
        <item x="581"/>
        <item x="141"/>
        <item x="204"/>
        <item x="702"/>
        <item x="304"/>
        <item x="206"/>
        <item x="728"/>
        <item x="621"/>
        <item x="462"/>
        <item x="830"/>
        <item x="582"/>
        <item x="306"/>
        <item x="142"/>
        <item x="831"/>
        <item x="307"/>
        <item x="873"/>
        <item x="151"/>
        <item x="149"/>
        <item x="703"/>
        <item x="622"/>
        <item x="152"/>
        <item x="305"/>
        <item x="207"/>
        <item x="720"/>
        <item x="583"/>
        <item x="705"/>
        <item x="143"/>
        <item x="150"/>
        <item x="706"/>
        <item x="832"/>
        <item x="704"/>
        <item x="540"/>
        <item x="360"/>
        <item x="60"/>
        <item x="208"/>
        <item x="153"/>
        <item x="872"/>
        <item x="155"/>
        <item x="158"/>
        <item x="623"/>
        <item x="480"/>
        <item x="463"/>
        <item x="400"/>
        <item x="719"/>
        <item x="156"/>
        <item x="552"/>
        <item x="154"/>
        <item x="541"/>
        <item x="871"/>
        <item x="61"/>
        <item x="707"/>
        <item x="209"/>
        <item x="159"/>
        <item x="144"/>
        <item x="721"/>
        <item x="789"/>
        <item x="402"/>
        <item x="213"/>
        <item x="382"/>
        <item x="145"/>
        <item x="729"/>
        <item x="465"/>
        <item x="471"/>
        <item x="212"/>
        <item x="556"/>
        <item x="62"/>
        <item x="585"/>
        <item x="308"/>
        <item x="542"/>
        <item x="466"/>
        <item x="146"/>
        <item x="160"/>
        <item x="157"/>
        <item x="476"/>
        <item x="420"/>
        <item x="401"/>
        <item x="553"/>
        <item x="472"/>
        <item x="722"/>
        <item x="381"/>
        <item x="870"/>
        <item x="586"/>
        <item x="584"/>
        <item x="210"/>
        <item x="791"/>
        <item x="833"/>
        <item x="481"/>
        <item x="718"/>
        <item x="869"/>
        <item x="361"/>
        <item x="790"/>
        <item x="591"/>
        <item x="211"/>
        <item x="713"/>
        <item x="723"/>
        <item x="309"/>
        <item x="730"/>
        <item x="716"/>
        <item x="546"/>
        <item x="592"/>
        <item x="477"/>
        <item x="473"/>
        <item x="557"/>
        <item x="468"/>
        <item x="717"/>
        <item x="715"/>
        <item x="482"/>
        <item x="731"/>
        <item x="587"/>
        <item x="543"/>
        <item x="554"/>
        <item x="555"/>
        <item x="475"/>
        <item x="474"/>
        <item x="593"/>
        <item x="147"/>
        <item x="712"/>
        <item x="724"/>
        <item x="63"/>
        <item x="478"/>
        <item x="467"/>
        <item x="732"/>
        <item x="470"/>
        <item x="403"/>
        <item x="714"/>
        <item x="421"/>
        <item x="464"/>
        <item x="216"/>
        <item x="588"/>
        <item x="148"/>
        <item x="469"/>
        <item x="479"/>
        <item x="624"/>
        <item x="734"/>
        <item x="792"/>
        <item x="214"/>
        <item x="545"/>
        <item x="589"/>
        <item x="595"/>
        <item x="733"/>
        <item x="849"/>
        <item x="736"/>
        <item x="310"/>
        <item x="708"/>
        <item x="558"/>
        <item x="590"/>
        <item x="350"/>
        <item x="810"/>
        <item x="596"/>
        <item x="625"/>
        <item x="811"/>
        <item x="594"/>
        <item x="809"/>
        <item x="215"/>
        <item x="737"/>
        <item x="217"/>
        <item x="483"/>
        <item x="711"/>
        <item x="405"/>
        <item x="598"/>
        <item x="735"/>
        <item x="597"/>
        <item x="544"/>
        <item x="380"/>
        <item x="738"/>
        <item x="626"/>
        <item x="340"/>
        <item x="406"/>
        <item x="551"/>
        <item x="65"/>
        <item x="785"/>
        <item x="559"/>
        <item x="351"/>
        <item x="547"/>
        <item x="342"/>
        <item x="599"/>
        <item x="341"/>
        <item x="812"/>
        <item x="64"/>
        <item x="66"/>
        <item x="311"/>
        <item x="353"/>
        <item x="71"/>
        <item x="408"/>
        <item x="404"/>
        <item x="352"/>
        <item x="739"/>
        <item x="176"/>
        <item x="411"/>
        <item x="387"/>
        <item x="349"/>
        <item x="219"/>
        <item x="627"/>
        <item x="410"/>
        <item x="409"/>
        <item x="383"/>
        <item x="173"/>
        <item x="218"/>
        <item x="161"/>
        <item x="72"/>
        <item x="386"/>
        <item x="385"/>
        <item x="793"/>
        <item x="484"/>
        <item x="412"/>
        <item x="485"/>
        <item x="549"/>
        <item x="548"/>
        <item x="354"/>
        <item x="177"/>
        <item x="348"/>
        <item x="486"/>
        <item x="794"/>
        <item x="550"/>
        <item x="172"/>
        <item x="422"/>
        <item x="178"/>
        <item x="175"/>
        <item x="710"/>
        <item x="356"/>
        <item x="629"/>
        <item x="347"/>
        <item x="312"/>
        <item x="628"/>
        <item x="709"/>
        <item x="388"/>
        <item x="73"/>
        <item x="384"/>
        <item x="162"/>
        <item x="407"/>
        <item x="179"/>
        <item x="174"/>
        <item x="850"/>
        <item x="392"/>
        <item x="815"/>
        <item x="355"/>
        <item x="491"/>
        <item x="630"/>
        <item x="343"/>
        <item x="640"/>
        <item x="67"/>
        <item x="632"/>
        <item x="795"/>
        <item x="631"/>
        <item x="68"/>
        <item x="813"/>
        <item x="769"/>
        <item x="814"/>
        <item x="784"/>
        <item x="786"/>
        <item x="492"/>
        <item x="488"/>
        <item x="841"/>
        <item x="416"/>
        <item x="415"/>
        <item x="313"/>
        <item x="391"/>
        <item x="633"/>
        <item x="389"/>
        <item x="314"/>
        <item x="440"/>
        <item x="874"/>
        <item x="69"/>
        <item x="357"/>
        <item x="75"/>
        <item x="842"/>
        <item x="70"/>
        <item x="796"/>
        <item x="634"/>
        <item x="783"/>
        <item x="820"/>
        <item x="345"/>
        <item x="636"/>
        <item x="171"/>
        <item x="390"/>
        <item x="489"/>
        <item x="74"/>
        <item x="817"/>
        <item x="413"/>
        <item x="20"/>
        <item x="821"/>
        <item x="843"/>
        <item x="493"/>
        <item x="346"/>
        <item x="837"/>
        <item x="834"/>
        <item x="500"/>
        <item x="816"/>
        <item x="358"/>
        <item x="21"/>
        <item x="635"/>
        <item x="163"/>
        <item x="414"/>
        <item x="165"/>
        <item x="487"/>
        <item x="822"/>
        <item x="418"/>
        <item x="490"/>
        <item x="838"/>
        <item x="637"/>
        <item x="496"/>
        <item x="844"/>
        <item x="76"/>
        <item x="835"/>
        <item x="78"/>
        <item x="498"/>
        <item x="417"/>
        <item x="836"/>
        <item x="22"/>
        <item x="495"/>
        <item x="423"/>
        <item x="315"/>
        <item x="393"/>
        <item x="359"/>
        <item x="641"/>
        <item x="845"/>
        <item x="818"/>
        <item x="443"/>
        <item x="824"/>
        <item x="441"/>
        <item x="797"/>
        <item x="494"/>
        <item x="344"/>
        <item x="642"/>
        <item x="840"/>
        <item x="445"/>
        <item x="823"/>
        <item x="79"/>
        <item x="825"/>
        <item x="819"/>
        <item x="459"/>
        <item x="643"/>
        <item x="497"/>
        <item x="846"/>
        <item x="444"/>
        <item x="77"/>
        <item x="166"/>
        <item x="499"/>
        <item x="839"/>
        <item x="362"/>
        <item x="442"/>
        <item x="456"/>
        <item x="419"/>
        <item x="424"/>
        <item x="316"/>
        <item x="827"/>
        <item x="317"/>
        <item x="800"/>
        <item x="164"/>
        <item x="875"/>
        <item x="660"/>
        <item x="801"/>
        <item x="394"/>
        <item x="23"/>
        <item x="770"/>
        <item x="798"/>
        <item x="865"/>
        <item x="847"/>
        <item x="826"/>
        <item x="638"/>
        <item x="168"/>
        <item x="501"/>
        <item x="802"/>
        <item x="169"/>
        <item x="452"/>
        <item x="167"/>
        <item x="600"/>
        <item x="458"/>
        <item x="639"/>
        <item x="661"/>
        <item x="26"/>
        <item x="803"/>
        <item x="828"/>
        <item x="799"/>
        <item x="848"/>
        <item x="782"/>
        <item x="170"/>
        <item x="318"/>
        <item x="662"/>
        <item x="31"/>
        <item x="646"/>
        <item x="395"/>
        <item x="365"/>
        <item x="363"/>
        <item x="425"/>
        <item x="32"/>
        <item x="804"/>
        <item x="457"/>
        <item x="25"/>
        <item x="453"/>
        <item x="851"/>
        <item x="777"/>
        <item x="768"/>
        <item x="396"/>
        <item x="455"/>
        <item x="644"/>
        <item x="876"/>
        <item x="781"/>
        <item x="180"/>
        <item x="426"/>
        <item x="33"/>
        <item x="24"/>
        <item x="427"/>
        <item x="27"/>
        <item x="787"/>
        <item x="181"/>
        <item x="805"/>
        <item x="446"/>
        <item x="28"/>
        <item x="451"/>
        <item x="765"/>
        <item x="120"/>
        <item x="645"/>
        <item x="121"/>
        <item x="852"/>
        <item x="866"/>
        <item x="449"/>
        <item x="806"/>
        <item x="854"/>
        <item x="182"/>
        <item x="454"/>
        <item x="450"/>
        <item x="35"/>
        <item x="122"/>
        <item x="364"/>
        <item x="771"/>
        <item x="397"/>
        <item x="882"/>
        <item x="807"/>
        <item x="34"/>
        <item x="778"/>
        <item x="448"/>
        <item x="648"/>
        <item x="663"/>
        <item x="808"/>
        <item x="29"/>
        <item x="647"/>
        <item x="774"/>
        <item x="671"/>
        <item x="36"/>
        <item x="767"/>
        <item x="861"/>
        <item x="601"/>
        <item x="30"/>
        <item x="0"/>
        <item x="366"/>
        <item x="447"/>
        <item x="241"/>
        <item x="240"/>
        <item x="864"/>
        <item x="502"/>
        <item x="666"/>
        <item x="428"/>
        <item x="183"/>
        <item x="877"/>
        <item x="672"/>
        <item x="651"/>
        <item x="319"/>
        <item x="242"/>
        <item x="38"/>
        <item x="860"/>
        <item x="123"/>
        <item x="220"/>
        <item x="191"/>
        <item x="665"/>
        <item x="762"/>
        <item x="668"/>
        <item x="779"/>
        <item x="780"/>
        <item x="775"/>
        <item x="192"/>
        <item x="37"/>
        <item x="868"/>
        <item x="885"/>
        <item x="429"/>
        <item x="503"/>
        <item x="649"/>
        <item x="667"/>
        <item x="126"/>
        <item x="186"/>
        <item x="673"/>
        <item x="776"/>
        <item x="669"/>
        <item x="853"/>
        <item x="131"/>
        <item x="879"/>
        <item x="878"/>
        <item x="185"/>
        <item x="880"/>
        <item x="193"/>
        <item x="670"/>
        <item x="505"/>
        <item x="664"/>
        <item x="881"/>
        <item x="884"/>
        <item x="132"/>
        <item x="652"/>
        <item x="128"/>
        <item x="39"/>
        <item x="125"/>
        <item x="16"/>
        <item x="243"/>
        <item x="184"/>
        <item x="764"/>
        <item x="867"/>
        <item x="675"/>
        <item x="855"/>
        <item x="863"/>
        <item x="124"/>
        <item x="133"/>
        <item x="188"/>
        <item x="650"/>
        <item x="674"/>
        <item x="198"/>
        <item x="430"/>
        <item x="676"/>
        <item x="862"/>
        <item x="431"/>
        <item x="127"/>
        <item x="772"/>
        <item x="367"/>
        <item x="763"/>
        <item x="195"/>
        <item x="398"/>
        <item x="196"/>
        <item x="187"/>
        <item x="194"/>
        <item x="368"/>
        <item x="135"/>
        <item x="136"/>
        <item x="653"/>
        <item x="129"/>
        <item x="432"/>
        <item x="511"/>
        <item x="138"/>
        <item x="197"/>
        <item x="512"/>
        <item x="773"/>
        <item x="199"/>
        <item x="888"/>
        <item x="134"/>
        <item x="678"/>
        <item x="189"/>
        <item x="190"/>
        <item x="504"/>
        <item x="619"/>
        <item x="677"/>
        <item x="130"/>
        <item x="513"/>
        <item x="245"/>
        <item x="856"/>
        <item x="506"/>
        <item x="248"/>
        <item x="602"/>
        <item x="761"/>
        <item x="246"/>
        <item x="137"/>
        <item x="766"/>
        <item x="399"/>
        <item x="139"/>
        <item x="433"/>
        <item x="887"/>
        <item x="244"/>
        <item x="247"/>
        <item x="371"/>
        <item x="510"/>
        <item x="859"/>
        <item x="857"/>
        <item x="679"/>
        <item x="514"/>
        <item x="886"/>
        <item x="515"/>
        <item x="12"/>
        <item x="221"/>
        <item x="654"/>
        <item x="516"/>
        <item x="858"/>
        <item x="434"/>
        <item x="508"/>
        <item x="603"/>
        <item x="605"/>
        <item x="372"/>
        <item x="1"/>
        <item x="100"/>
        <item x="249"/>
        <item x="507"/>
        <item x="655"/>
        <item x="17"/>
        <item x="509"/>
        <item x="436"/>
        <item x="251"/>
        <item x="613"/>
        <item x="370"/>
        <item x="439"/>
        <item x="435"/>
        <item x="101"/>
        <item x="517"/>
        <item x="373"/>
        <item x="252"/>
        <item x="236"/>
        <item x="518"/>
        <item x="617"/>
        <item x="437"/>
        <item x="616"/>
        <item x="438"/>
        <item x="232"/>
        <item x="253"/>
        <item x="222"/>
        <item x="250"/>
        <item x="614"/>
        <item x="612"/>
        <item x="519"/>
        <item x="656"/>
        <item x="618"/>
        <item x="375"/>
        <item x="376"/>
        <item x="374"/>
        <item x="15"/>
        <item x="378"/>
        <item x="223"/>
        <item x="102"/>
        <item x="233"/>
        <item x="604"/>
        <item x="379"/>
        <item x="883"/>
        <item x="788"/>
        <item x="606"/>
        <item x="369"/>
        <item x="225"/>
        <item x="254"/>
        <item x="255"/>
        <item x="19"/>
        <item x="615"/>
        <item x="657"/>
        <item x="256"/>
        <item x="658"/>
        <item x="377"/>
        <item x="13"/>
        <item x="231"/>
        <item x="258"/>
        <item x="607"/>
        <item x="239"/>
        <item x="235"/>
        <item x="237"/>
        <item x="14"/>
        <item x="2"/>
        <item x="280"/>
        <item x="659"/>
        <item x="257"/>
        <item x="238"/>
        <item x="611"/>
        <item x="234"/>
        <item x="608"/>
        <item x="259"/>
        <item x="224"/>
        <item x="18"/>
        <item x="226"/>
        <item x="281"/>
        <item x="609"/>
        <item x="284"/>
        <item x="282"/>
        <item x="3"/>
        <item x="5"/>
        <item x="116"/>
        <item x="111"/>
        <item x="283"/>
        <item x="610"/>
        <item x="11"/>
        <item x="103"/>
        <item x="285"/>
        <item x="112"/>
        <item x="292"/>
        <item x="296"/>
        <item x="560"/>
        <item x="227"/>
        <item x="117"/>
        <item x="106"/>
        <item x="113"/>
        <item x="291"/>
        <item x="108"/>
        <item x="6"/>
        <item x="105"/>
        <item x="230"/>
        <item x="561"/>
        <item x="229"/>
        <item x="110"/>
        <item x="228"/>
        <item x="109"/>
        <item x="299"/>
        <item x="293"/>
        <item x="104"/>
        <item x="295"/>
        <item x="114"/>
        <item x="107"/>
        <item x="118"/>
        <item x="115"/>
        <item x="290"/>
        <item x="298"/>
        <item x="294"/>
        <item x="562"/>
        <item x="286"/>
        <item x="297"/>
        <item x="4"/>
        <item x="289"/>
        <item x="564"/>
        <item x="576"/>
        <item x="119"/>
        <item x="565"/>
        <item x="287"/>
        <item x="563"/>
        <item x="288"/>
        <item x="7"/>
        <item x="572"/>
        <item x="579"/>
        <item x="40"/>
        <item x="578"/>
        <item x="577"/>
        <item x="45"/>
        <item x="571"/>
        <item x="10"/>
        <item x="9"/>
        <item x="8"/>
        <item x="575"/>
        <item x="42"/>
        <item x="41"/>
        <item x="740"/>
        <item x="260"/>
        <item x="44"/>
        <item x="521"/>
        <item x="43"/>
        <item x="566"/>
        <item x="573"/>
        <item x="520"/>
        <item x="569"/>
        <item x="320"/>
        <item x="570"/>
        <item x="574"/>
        <item x="522"/>
        <item x="752"/>
        <item x="756"/>
        <item x="51"/>
        <item x="567"/>
        <item x="56"/>
        <item x="741"/>
        <item x="568"/>
        <item x="46"/>
        <item x="742"/>
        <item x="276"/>
        <item x="751"/>
        <item x="744"/>
        <item x="759"/>
        <item x="48"/>
        <item x="52"/>
        <item x="49"/>
        <item x="745"/>
        <item x="321"/>
        <item x="523"/>
        <item x="743"/>
        <item x="336"/>
        <item x="55"/>
        <item x="755"/>
        <item x="53"/>
        <item x="332"/>
        <item x="753"/>
        <item x="758"/>
        <item x="50"/>
        <item x="322"/>
        <item x="54"/>
        <item x="750"/>
        <item x="333"/>
        <item x="279"/>
        <item x="754"/>
        <item x="757"/>
        <item x="47"/>
        <item x="331"/>
        <item x="57"/>
        <item x="59"/>
        <item x="275"/>
        <item x="525"/>
        <item x="325"/>
        <item x="749"/>
        <item x="277"/>
        <item x="335"/>
        <item x="334"/>
        <item x="58"/>
        <item x="526"/>
        <item x="524"/>
        <item x="272"/>
        <item x="323"/>
        <item x="278"/>
        <item x="746"/>
        <item x="748"/>
        <item x="326"/>
        <item x="273"/>
        <item x="339"/>
        <item x="337"/>
        <item x="274"/>
        <item x="747"/>
        <item x="338"/>
        <item x="536"/>
        <item x="537"/>
        <item x="527"/>
        <item x="329"/>
        <item x="330"/>
        <item x="528"/>
        <item x="328"/>
        <item x="261"/>
        <item x="531"/>
        <item x="324"/>
        <item x="685"/>
        <item x="529"/>
        <item x="271"/>
        <item x="532"/>
        <item x="538"/>
        <item x="327"/>
        <item x="530"/>
        <item x="680"/>
        <item x="533"/>
        <item x="686"/>
        <item x="262"/>
        <item x="684"/>
        <item x="535"/>
        <item x="539"/>
        <item x="534"/>
        <item x="681"/>
        <item x="687"/>
        <item x="688"/>
        <item x="683"/>
        <item x="682"/>
        <item x="263"/>
        <item x="696"/>
        <item x="265"/>
        <item x="689"/>
        <item x="266"/>
        <item x="697"/>
        <item x="690"/>
        <item x="691"/>
        <item x="692"/>
        <item x="270"/>
        <item x="698"/>
        <item x="693"/>
        <item x="269"/>
        <item x="699"/>
        <item x="694"/>
        <item x="267"/>
        <item x="268"/>
        <item x="695"/>
        <item x="264"/>
        <item x="760"/>
        <item t="default"/>
      </items>
    </pivotField>
    <pivotField showAll="0">
      <items count="767">
        <item x="70"/>
        <item x="69"/>
        <item x="74"/>
        <item x="73"/>
        <item x="72"/>
        <item x="71"/>
        <item x="129"/>
        <item x="130"/>
        <item x="183"/>
        <item x="185"/>
        <item x="187"/>
        <item x="186"/>
        <item x="184"/>
        <item x="80"/>
        <item x="79"/>
        <item x="171"/>
        <item x="75"/>
        <item x="78"/>
        <item x="125"/>
        <item x="77"/>
        <item x="126"/>
        <item x="76"/>
        <item x="131"/>
        <item x="124"/>
        <item x="176"/>
        <item x="172"/>
        <item x="173"/>
        <item x="179"/>
        <item x="629"/>
        <item x="177"/>
        <item x="81"/>
        <item x="174"/>
        <item x="175"/>
        <item x="628"/>
        <item x="127"/>
        <item x="182"/>
        <item x="128"/>
        <item x="132"/>
        <item x="627"/>
        <item x="178"/>
        <item x="626"/>
        <item x="136"/>
        <item x="133"/>
        <item x="134"/>
        <item x="135"/>
        <item x="625"/>
        <item x="624"/>
        <item x="82"/>
        <item x="623"/>
        <item x="621"/>
        <item x="622"/>
        <item x="496"/>
        <item x="620"/>
        <item x="618"/>
        <item x="619"/>
        <item x="121"/>
        <item x="495"/>
        <item x="180"/>
        <item x="615"/>
        <item x="617"/>
        <item x="123"/>
        <item x="122"/>
        <item x="497"/>
        <item x="120"/>
        <item x="498"/>
        <item x="614"/>
        <item x="616"/>
        <item x="613"/>
        <item x="83"/>
        <item x="494"/>
        <item x="85"/>
        <item x="84"/>
        <item x="715"/>
        <item x="257"/>
        <item x="532"/>
        <item x="533"/>
        <item x="499"/>
        <item x="181"/>
        <item x="258"/>
        <item x="534"/>
        <item x="531"/>
        <item x="535"/>
        <item x="256"/>
        <item x="716"/>
        <item x="262"/>
        <item x="259"/>
        <item x="536"/>
        <item x="261"/>
        <item x="528"/>
        <item x="260"/>
        <item x="530"/>
        <item x="597"/>
        <item x="139"/>
        <item x="529"/>
        <item x="138"/>
        <item x="397"/>
        <item x="137"/>
        <item x="501"/>
        <item x="538"/>
        <item x="537"/>
        <item x="144"/>
        <item x="140"/>
        <item x="500"/>
        <item x="263"/>
        <item x="601"/>
        <item x="53"/>
        <item x="717"/>
        <item x="52"/>
        <item x="461"/>
        <item x="394"/>
        <item x="599"/>
        <item x="600"/>
        <item x="398"/>
        <item x="395"/>
        <item x="508"/>
        <item x="396"/>
        <item x="602"/>
        <item x="507"/>
        <item x="462"/>
        <item x="392"/>
        <item x="510"/>
        <item x="264"/>
        <item x="393"/>
        <item x="509"/>
        <item x="141"/>
        <item x="539"/>
        <item x="153"/>
        <item x="540"/>
        <item x="596"/>
        <item x="145"/>
        <item x="718"/>
        <item x="142"/>
        <item x="460"/>
        <item x="408"/>
        <item x="719"/>
        <item x="54"/>
        <item x="399"/>
        <item x="152"/>
        <item x="150"/>
        <item x="151"/>
        <item x="143"/>
        <item x="506"/>
        <item x="149"/>
        <item x="598"/>
        <item x="464"/>
        <item x="541"/>
        <item x="721"/>
        <item x="148"/>
        <item x="724"/>
        <item x="463"/>
        <item x="505"/>
        <item x="265"/>
        <item x="502"/>
        <item x="544"/>
        <item x="503"/>
        <item x="720"/>
        <item x="147"/>
        <item x="723"/>
        <item x="603"/>
        <item x="465"/>
        <item x="504"/>
        <item x="542"/>
        <item x="722"/>
        <item x="146"/>
        <item x="543"/>
        <item x="725"/>
        <item x="409"/>
        <item x="410"/>
        <item x="55"/>
        <item x="411"/>
        <item x="466"/>
        <item x="648"/>
        <item x="400"/>
        <item x="406"/>
        <item x="57"/>
        <item x="401"/>
        <item x="402"/>
        <item x="649"/>
        <item x="404"/>
        <item x="654"/>
        <item x="266"/>
        <item x="56"/>
        <item x="726"/>
        <item x="604"/>
        <item x="612"/>
        <item x="267"/>
        <item x="727"/>
        <item x="731"/>
        <item x="728"/>
        <item x="611"/>
        <item x="414"/>
        <item x="58"/>
        <item x="647"/>
        <item x="412"/>
        <item x="656"/>
        <item x="403"/>
        <item x="681"/>
        <item x="59"/>
        <item x="655"/>
        <item x="610"/>
        <item x="405"/>
        <item x="686"/>
        <item x="653"/>
        <item x="657"/>
        <item x="730"/>
        <item x="413"/>
        <item x="467"/>
        <item x="415"/>
        <item x="650"/>
        <item x="652"/>
        <item x="651"/>
        <item x="729"/>
        <item x="684"/>
        <item x="685"/>
        <item x="660"/>
        <item x="407"/>
        <item x="682"/>
        <item x="268"/>
        <item x="350"/>
        <item x="609"/>
        <item x="416"/>
        <item x="269"/>
        <item x="683"/>
        <item x="605"/>
        <item x="607"/>
        <item x="468"/>
        <item x="349"/>
        <item x="345"/>
        <item x="351"/>
        <item x="348"/>
        <item x="342"/>
        <item x="417"/>
        <item x="341"/>
        <item x="687"/>
        <item x="270"/>
        <item x="343"/>
        <item x="346"/>
        <item x="347"/>
        <item x="272"/>
        <item x="271"/>
        <item x="608"/>
        <item x="659"/>
        <item x="60"/>
        <item x="352"/>
        <item x="344"/>
        <item x="606"/>
        <item x="735"/>
        <item x="354"/>
        <item x="357"/>
        <item x="663"/>
        <item x="469"/>
        <item x="62"/>
        <item x="356"/>
        <item x="355"/>
        <item x="418"/>
        <item x="353"/>
        <item x="61"/>
        <item x="736"/>
        <item x="661"/>
        <item x="688"/>
        <item x="662"/>
        <item x="658"/>
        <item x="419"/>
        <item x="157"/>
        <item x="158"/>
        <item x="734"/>
        <item x="421"/>
        <item x="420"/>
        <item x="470"/>
        <item x="737"/>
        <item x="422"/>
        <item x="732"/>
        <item x="424"/>
        <item x="738"/>
        <item x="423"/>
        <item x="290"/>
        <item x="333"/>
        <item x="425"/>
        <item x="693"/>
        <item x="334"/>
        <item x="324"/>
        <item x="733"/>
        <item x="291"/>
        <item x="691"/>
        <item x="689"/>
        <item x="325"/>
        <item x="299"/>
        <item x="63"/>
        <item x="326"/>
        <item x="471"/>
        <item x="692"/>
        <item x="328"/>
        <item x="695"/>
        <item x="694"/>
        <item x="327"/>
        <item x="64"/>
        <item x="292"/>
        <item x="329"/>
        <item x="739"/>
        <item x="335"/>
        <item x="690"/>
        <item x="708"/>
        <item x="159"/>
        <item x="298"/>
        <item x="358"/>
        <item x="476"/>
        <item x="297"/>
        <item x="161"/>
        <item x="296"/>
        <item x="332"/>
        <item x="300"/>
        <item x="293"/>
        <item x="65"/>
        <item x="474"/>
        <item x="162"/>
        <item x="697"/>
        <item x="294"/>
        <item x="336"/>
        <item x="306"/>
        <item x="164"/>
        <item x="305"/>
        <item x="359"/>
        <item x="330"/>
        <item x="709"/>
        <item x="304"/>
        <item x="707"/>
        <item x="155"/>
        <item x="475"/>
        <item x="701"/>
        <item x="331"/>
        <item x="696"/>
        <item x="473"/>
        <item x="702"/>
        <item x="66"/>
        <item x="303"/>
        <item x="68"/>
        <item x="165"/>
        <item x="160"/>
        <item x="302"/>
        <item x="711"/>
        <item x="295"/>
        <item x="361"/>
        <item x="301"/>
        <item x="472"/>
        <item x="154"/>
        <item x="360"/>
        <item x="362"/>
        <item x="700"/>
        <item x="67"/>
        <item x="307"/>
        <item x="337"/>
        <item x="712"/>
        <item x="740"/>
        <item x="163"/>
        <item x="741"/>
        <item x="308"/>
        <item x="212"/>
        <item x="156"/>
        <item x="208"/>
        <item x="714"/>
        <item x="105"/>
        <item x="104"/>
        <item x="210"/>
        <item x="166"/>
        <item x="207"/>
        <item x="205"/>
        <item x="713"/>
        <item x="366"/>
        <item x="338"/>
        <item x="742"/>
        <item x="211"/>
        <item x="710"/>
        <item x="103"/>
        <item x="743"/>
        <item x="699"/>
        <item x="664"/>
        <item x="363"/>
        <item x="206"/>
        <item x="744"/>
        <item x="698"/>
        <item x="209"/>
        <item x="367"/>
        <item x="706"/>
        <item x="364"/>
        <item x="111"/>
        <item x="311"/>
        <item x="365"/>
        <item x="110"/>
        <item x="18"/>
        <item x="106"/>
        <item x="309"/>
        <item x="107"/>
        <item x="340"/>
        <item x="112"/>
        <item x="339"/>
        <item x="109"/>
        <item x="310"/>
        <item x="665"/>
        <item x="19"/>
        <item x="108"/>
        <item x="368"/>
        <item x="213"/>
        <item x="167"/>
        <item x="113"/>
        <item x="114"/>
        <item x="118"/>
        <item x="116"/>
        <item x="705"/>
        <item x="312"/>
        <item x="374"/>
        <item x="119"/>
        <item x="115"/>
        <item x="373"/>
        <item x="372"/>
        <item x="369"/>
        <item x="214"/>
        <item x="117"/>
        <item x="168"/>
        <item x="745"/>
        <item x="217"/>
        <item x="219"/>
        <item x="215"/>
        <item x="704"/>
        <item x="748"/>
        <item x="370"/>
        <item x="313"/>
        <item x="221"/>
        <item x="170"/>
        <item x="371"/>
        <item x="314"/>
        <item x="169"/>
        <item x="20"/>
        <item x="747"/>
        <item x="220"/>
        <item x="216"/>
        <item x="218"/>
        <item x="666"/>
        <item x="673"/>
        <item x="746"/>
        <item x="703"/>
        <item x="26"/>
        <item x="667"/>
        <item x="672"/>
        <item x="674"/>
        <item x="22"/>
        <item x="27"/>
        <item x="21"/>
        <item x="671"/>
        <item x="668"/>
        <item x="680"/>
        <item x="669"/>
        <item x="545"/>
        <item x="428"/>
        <item x="317"/>
        <item x="25"/>
        <item x="315"/>
        <item x="426"/>
        <item x="427"/>
        <item x="23"/>
        <item x="548"/>
        <item x="670"/>
        <item x="28"/>
        <item x="516"/>
        <item x="319"/>
        <item x="547"/>
        <item x="564"/>
        <item x="546"/>
        <item x="318"/>
        <item x="320"/>
        <item x="29"/>
        <item x="562"/>
        <item x="675"/>
        <item x="316"/>
        <item x="549"/>
        <item x="24"/>
        <item x="679"/>
        <item x="678"/>
        <item x="563"/>
        <item x="550"/>
        <item x="677"/>
        <item x="765"/>
        <item x="565"/>
        <item x="527"/>
        <item x="552"/>
        <item x="566"/>
        <item x="321"/>
        <item x="429"/>
        <item x="676"/>
        <item x="567"/>
        <item x="514"/>
        <item x="430"/>
        <item x="517"/>
        <item x="519"/>
        <item x="524"/>
        <item x="568"/>
        <item x="435"/>
        <item x="570"/>
        <item x="551"/>
        <item x="515"/>
        <item x="322"/>
        <item x="525"/>
        <item x="518"/>
        <item x="522"/>
        <item x="523"/>
        <item x="526"/>
        <item x="569"/>
        <item x="571"/>
        <item x="16"/>
        <item x="31"/>
        <item x="754"/>
        <item x="30"/>
        <item x="431"/>
        <item x="323"/>
        <item x="555"/>
        <item x="432"/>
        <item x="33"/>
        <item x="572"/>
        <item x="753"/>
        <item x="556"/>
        <item x="513"/>
        <item x="520"/>
        <item x="433"/>
        <item x="553"/>
        <item x="554"/>
        <item x="557"/>
        <item x="34"/>
        <item x="32"/>
        <item x="438"/>
        <item x="521"/>
        <item x="561"/>
        <item x="558"/>
        <item x="575"/>
        <item x="573"/>
        <item x="434"/>
        <item x="578"/>
        <item x="559"/>
        <item x="560"/>
        <item x="576"/>
        <item x="436"/>
        <item x="762"/>
        <item x="764"/>
        <item x="574"/>
        <item x="512"/>
        <item x="511"/>
        <item x="761"/>
        <item x="247"/>
        <item x="763"/>
        <item x="246"/>
        <item x="755"/>
        <item x="437"/>
        <item x="15"/>
        <item x="14"/>
        <item x="577"/>
        <item x="245"/>
        <item x="752"/>
        <item x="751"/>
        <item x="749"/>
        <item x="3"/>
        <item x="1"/>
        <item x="439"/>
        <item x="2"/>
        <item x="13"/>
        <item x="760"/>
        <item x="86"/>
        <item x="442"/>
        <item x="750"/>
        <item x="248"/>
        <item x="759"/>
        <item x="249"/>
        <item x="440"/>
        <item x="756"/>
        <item x="441"/>
        <item x="4"/>
        <item x="250"/>
        <item x="757"/>
        <item x="758"/>
        <item x="97"/>
        <item x="96"/>
        <item x="89"/>
        <item x="87"/>
        <item x="240"/>
        <item x="241"/>
        <item x="243"/>
        <item x="239"/>
        <item x="95"/>
        <item x="0"/>
        <item x="90"/>
        <item x="5"/>
        <item x="375"/>
        <item x="242"/>
        <item x="8"/>
        <item x="244"/>
        <item x="253"/>
        <item x="252"/>
        <item x="376"/>
        <item x="255"/>
        <item x="98"/>
        <item x="377"/>
        <item x="6"/>
        <item x="251"/>
        <item x="7"/>
        <item x="94"/>
        <item x="378"/>
        <item x="91"/>
        <item x="387"/>
        <item x="188"/>
        <item x="254"/>
        <item x="379"/>
        <item x="386"/>
        <item x="12"/>
        <item x="201"/>
        <item x="391"/>
        <item x="9"/>
        <item x="390"/>
        <item x="99"/>
        <item x="389"/>
        <item x="92"/>
        <item x="88"/>
        <item x="100"/>
        <item x="380"/>
        <item x="198"/>
        <item x="191"/>
        <item x="200"/>
        <item x="384"/>
        <item x="102"/>
        <item x="192"/>
        <item x="381"/>
        <item x="101"/>
        <item x="93"/>
        <item x="10"/>
        <item x="197"/>
        <item x="388"/>
        <item x="196"/>
        <item x="199"/>
        <item x="385"/>
        <item x="11"/>
        <item x="193"/>
        <item x="202"/>
        <item x="189"/>
        <item x="195"/>
        <item x="194"/>
        <item x="477"/>
        <item x="190"/>
        <item x="479"/>
        <item x="204"/>
        <item x="203"/>
        <item x="480"/>
        <item x="478"/>
        <item x="382"/>
        <item x="383"/>
        <item x="481"/>
        <item x="482"/>
        <item x="483"/>
        <item x="484"/>
        <item x="43"/>
        <item x="493"/>
        <item x="41"/>
        <item x="485"/>
        <item x="486"/>
        <item x="487"/>
        <item x="492"/>
        <item x="491"/>
        <item x="490"/>
        <item x="489"/>
        <item x="488"/>
        <item x="42"/>
        <item x="40"/>
        <item x="37"/>
        <item x="35"/>
        <item x="39"/>
        <item x="38"/>
        <item x="36"/>
        <item x="51"/>
        <item x="443"/>
        <item x="289"/>
        <item x="287"/>
        <item x="288"/>
        <item x="444"/>
        <item x="44"/>
        <item x="286"/>
        <item x="445"/>
        <item x="238"/>
        <item x="446"/>
        <item x="448"/>
        <item x="447"/>
        <item x="47"/>
        <item x="50"/>
        <item x="450"/>
        <item x="449"/>
        <item x="459"/>
        <item x="451"/>
        <item x="46"/>
        <item x="284"/>
        <item x="283"/>
        <item x="452"/>
        <item x="282"/>
        <item x="281"/>
        <item x="48"/>
        <item x="285"/>
        <item x="45"/>
        <item x="453"/>
        <item x="454"/>
        <item x="237"/>
        <item x="278"/>
        <item x="276"/>
        <item x="455"/>
        <item x="280"/>
        <item x="457"/>
        <item x="49"/>
        <item x="277"/>
        <item x="458"/>
        <item x="456"/>
        <item x="279"/>
        <item x="236"/>
        <item x="275"/>
        <item x="235"/>
        <item x="233"/>
        <item x="274"/>
        <item x="234"/>
        <item x="273"/>
        <item x="588"/>
        <item x="232"/>
        <item x="581"/>
        <item x="580"/>
        <item x="579"/>
        <item x="586"/>
        <item x="582"/>
        <item x="587"/>
        <item x="583"/>
        <item x="231"/>
        <item x="230"/>
        <item x="585"/>
        <item x="589"/>
        <item x="584"/>
        <item x="229"/>
        <item x="590"/>
        <item x="228"/>
        <item x="227"/>
        <item x="226"/>
        <item x="592"/>
        <item x="591"/>
        <item x="595"/>
        <item x="594"/>
        <item x="224"/>
        <item x="593"/>
        <item x="223"/>
        <item x="225"/>
        <item x="222"/>
        <item x="646"/>
        <item x="642"/>
        <item x="641"/>
        <item x="644"/>
        <item x="632"/>
        <item x="643"/>
        <item x="645"/>
        <item x="631"/>
        <item x="637"/>
        <item x="630"/>
        <item x="635"/>
        <item x="633"/>
        <item x="638"/>
        <item x="639"/>
        <item x="640"/>
        <item x="636"/>
        <item x="634"/>
        <item x="17"/>
        <item t="default"/>
      </items>
    </pivotField>
    <pivotField dataField="1" showAll="0">
      <items count="826">
        <item x="725"/>
        <item x="724"/>
        <item x="723"/>
        <item x="722"/>
        <item x="718"/>
        <item x="719"/>
        <item x="717"/>
        <item x="311"/>
        <item x="716"/>
        <item x="714"/>
        <item x="720"/>
        <item x="93"/>
        <item x="91"/>
        <item x="92"/>
        <item x="308"/>
        <item x="309"/>
        <item x="721"/>
        <item x="310"/>
        <item x="94"/>
        <item x="96"/>
        <item x="715"/>
        <item x="428"/>
        <item x="713"/>
        <item x="742"/>
        <item x="98"/>
        <item x="307"/>
        <item x="97"/>
        <item x="95"/>
        <item x="99"/>
        <item x="743"/>
        <item x="586"/>
        <item x="706"/>
        <item x="429"/>
        <item x="305"/>
        <item x="306"/>
        <item x="778"/>
        <item x="585"/>
        <item x="145"/>
        <item x="80"/>
        <item x="427"/>
        <item x="431"/>
        <item x="740"/>
        <item x="712"/>
        <item x="711"/>
        <item x="741"/>
        <item x="148"/>
        <item x="739"/>
        <item x="183"/>
        <item x="589"/>
        <item x="140"/>
        <item x="587"/>
        <item x="726"/>
        <item x="430"/>
        <item x="196"/>
        <item x="136"/>
        <item x="63"/>
        <item x="61"/>
        <item x="588"/>
        <item x="709"/>
        <item x="426"/>
        <item x="146"/>
        <item x="144"/>
        <item x="147"/>
        <item x="784"/>
        <item x="372"/>
        <item x="424"/>
        <item x="304"/>
        <item x="744"/>
        <item x="141"/>
        <item x="81"/>
        <item x="62"/>
        <item x="64"/>
        <item x="738"/>
        <item x="766"/>
        <item x="60"/>
        <item x="570"/>
        <item x="583"/>
        <item x="350"/>
        <item x="180"/>
        <item x="182"/>
        <item x="181"/>
        <item x="85"/>
        <item x="707"/>
        <item x="590"/>
        <item x="425"/>
        <item x="776"/>
        <item x="708"/>
        <item x="184"/>
        <item x="142"/>
        <item x="579"/>
        <item x="569"/>
        <item x="780"/>
        <item x="710"/>
        <item x="137"/>
        <item x="592"/>
        <item x="779"/>
        <item x="727"/>
        <item x="567"/>
        <item x="782"/>
        <item x="584"/>
        <item x="582"/>
        <item x="192"/>
        <item x="785"/>
        <item x="593"/>
        <item x="581"/>
        <item x="143"/>
        <item x="591"/>
        <item x="777"/>
        <item x="745"/>
        <item x="191"/>
        <item x="185"/>
        <item x="772"/>
        <item x="568"/>
        <item x="149"/>
        <item x="139"/>
        <item x="83"/>
        <item x="767"/>
        <item x="580"/>
        <item x="336"/>
        <item x="21"/>
        <item x="133"/>
        <item x="190"/>
        <item x="189"/>
        <item x="781"/>
        <item x="86"/>
        <item x="186"/>
        <item x="303"/>
        <item x="571"/>
        <item x="594"/>
        <item x="773"/>
        <item x="22"/>
        <item x="20"/>
        <item x="401"/>
        <item x="187"/>
        <item x="651"/>
        <item x="193"/>
        <item x="65"/>
        <item x="423"/>
        <item x="595"/>
        <item x="351"/>
        <item x="134"/>
        <item x="132"/>
        <item x="302"/>
        <item x="737"/>
        <item x="188"/>
        <item x="650"/>
        <item x="338"/>
        <item x="138"/>
        <item x="301"/>
        <item x="783"/>
        <item x="337"/>
        <item x="120"/>
        <item x="256"/>
        <item x="652"/>
        <item x="349"/>
        <item x="125"/>
        <item x="195"/>
        <item x="197"/>
        <item x="82"/>
        <item x="649"/>
        <item x="339"/>
        <item x="596"/>
        <item x="728"/>
        <item x="90"/>
        <item x="194"/>
        <item x="87"/>
        <item x="775"/>
        <item x="392"/>
        <item x="135"/>
        <item x="159"/>
        <item x="774"/>
        <item x="398"/>
        <item x="731"/>
        <item x="397"/>
        <item x="768"/>
        <item x="88"/>
        <item x="597"/>
        <item x="400"/>
        <item x="157"/>
        <item x="335"/>
        <item x="255"/>
        <item x="25"/>
        <item x="578"/>
        <item x="36"/>
        <item x="121"/>
        <item x="575"/>
        <item x="257"/>
        <item x="396"/>
        <item x="598"/>
        <item x="158"/>
        <item x="736"/>
        <item x="300"/>
        <item x="341"/>
        <item x="131"/>
        <item x="678"/>
        <item x="577"/>
        <item x="393"/>
        <item x="417"/>
        <item x="344"/>
        <item x="254"/>
        <item x="422"/>
        <item x="647"/>
        <item x="411"/>
        <item x="395"/>
        <item x="576"/>
        <item x="89"/>
        <item x="769"/>
        <item x="402"/>
        <item x="771"/>
        <item x="122"/>
        <item x="84"/>
        <item x="27"/>
        <item x="126"/>
        <item x="822"/>
        <item x="679"/>
        <item x="421"/>
        <item x="348"/>
        <item x="648"/>
        <item x="252"/>
        <item x="732"/>
        <item x="340"/>
        <item x="24"/>
        <item x="198"/>
        <item x="373"/>
        <item x="199"/>
        <item x="202"/>
        <item x="37"/>
        <item x="729"/>
        <item x="299"/>
        <item x="399"/>
        <item x="735"/>
        <item x="253"/>
        <item x="394"/>
        <item x="448"/>
        <item x="464"/>
        <item x="730"/>
        <item x="66"/>
        <item x="23"/>
        <item x="200"/>
        <item x="259"/>
        <item x="599"/>
        <item x="572"/>
        <item x="156"/>
        <item x="683"/>
        <item x="154"/>
        <item x="129"/>
        <item x="332"/>
        <item x="333"/>
        <item x="819"/>
        <item x="128"/>
        <item x="155"/>
        <item x="574"/>
        <item x="334"/>
        <item x="418"/>
        <item x="684"/>
        <item x="473"/>
        <item x="152"/>
        <item x="694"/>
        <item x="28"/>
        <item x="703"/>
        <item x="130"/>
        <item x="823"/>
        <item x="38"/>
        <item x="818"/>
        <item x="653"/>
        <item x="39"/>
        <item x="410"/>
        <item x="26"/>
        <item x="127"/>
        <item x="663"/>
        <item x="420"/>
        <item x="573"/>
        <item x="13"/>
        <item x="612"/>
        <item x="201"/>
        <item x="613"/>
        <item x="456"/>
        <item x="251"/>
        <item x="343"/>
        <item x="150"/>
        <item x="151"/>
        <item x="123"/>
        <item x="347"/>
        <item x="345"/>
        <item x="12"/>
        <item x="258"/>
        <item x="691"/>
        <item x="607"/>
        <item x="600"/>
        <item x="250"/>
        <item x="680"/>
        <item x="415"/>
        <item x="693"/>
        <item x="475"/>
        <item x="619"/>
        <item x="469"/>
        <item x="609"/>
        <item x="404"/>
        <item x="734"/>
        <item x="403"/>
        <item x="465"/>
        <item x="692"/>
        <item x="820"/>
        <item x="685"/>
        <item x="604"/>
        <item x="816"/>
        <item x="408"/>
        <item x="608"/>
        <item x="406"/>
        <item x="603"/>
        <item x="215"/>
        <item x="414"/>
        <item x="468"/>
        <item x="762"/>
        <item x="409"/>
        <item x="686"/>
        <item x="601"/>
        <item x="821"/>
        <item x="690"/>
        <item x="212"/>
        <item x="695"/>
        <item x="791"/>
        <item x="761"/>
        <item x="733"/>
        <item x="662"/>
        <item x="770"/>
        <item x="457"/>
        <item x="455"/>
        <item x="471"/>
        <item x="661"/>
        <item x="689"/>
        <item x="817"/>
        <item x="31"/>
        <item x="405"/>
        <item x="124"/>
        <item x="407"/>
        <item x="681"/>
        <item x="153"/>
        <item x="760"/>
        <item x="67"/>
        <item x="614"/>
        <item x="416"/>
        <item x="763"/>
        <item x="759"/>
        <item x="620"/>
        <item x="15"/>
        <item x="788"/>
        <item x="746"/>
        <item x="454"/>
        <item x="72"/>
        <item x="602"/>
        <item x="474"/>
        <item x="481"/>
        <item x="618"/>
        <item x="240"/>
        <item x="342"/>
        <item x="249"/>
        <item x="664"/>
        <item x="419"/>
        <item x="617"/>
        <item x="216"/>
        <item x="815"/>
        <item x="70"/>
        <item x="687"/>
        <item x="32"/>
        <item x="71"/>
        <item x="476"/>
        <item x="449"/>
        <item x="29"/>
        <item x="73"/>
        <item x="610"/>
        <item x="211"/>
        <item x="790"/>
        <item x="412"/>
        <item x="688"/>
        <item x="623"/>
        <item x="482"/>
        <item x="75"/>
        <item x="74"/>
        <item x="616"/>
        <item x="478"/>
        <item x="76"/>
        <item x="361"/>
        <item x="460"/>
        <item x="749"/>
        <item x="470"/>
        <item x="605"/>
        <item x="459"/>
        <item x="68"/>
        <item x="751"/>
        <item x="765"/>
        <item x="243"/>
        <item x="750"/>
        <item x="747"/>
        <item x="33"/>
        <item x="748"/>
        <item x="811"/>
        <item x="621"/>
        <item x="34"/>
        <item x="244"/>
        <item x="458"/>
        <item x="615"/>
        <item x="450"/>
        <item x="787"/>
        <item x="453"/>
        <item x="77"/>
        <item x="463"/>
        <item x="369"/>
        <item x="611"/>
        <item x="241"/>
        <item x="11"/>
        <item x="205"/>
        <item x="346"/>
        <item x="172"/>
        <item x="472"/>
        <item x="479"/>
        <item x="483"/>
        <item x="35"/>
        <item x="242"/>
        <item x="480"/>
        <item x="362"/>
        <item x="69"/>
        <item x="376"/>
        <item x="622"/>
        <item x="413"/>
        <item x="354"/>
        <item x="78"/>
        <item x="704"/>
        <item x="247"/>
        <item x="79"/>
        <item x="477"/>
        <item x="824"/>
        <item x="532"/>
        <item x="696"/>
        <item x="30"/>
        <item x="461"/>
        <item x="355"/>
        <item x="764"/>
        <item x="758"/>
        <item x="705"/>
        <item x="697"/>
        <item x="789"/>
        <item x="752"/>
        <item x="16"/>
        <item x="682"/>
        <item x="487"/>
        <item x="606"/>
        <item x="531"/>
        <item x="658"/>
        <item x="14"/>
        <item x="19"/>
        <item x="171"/>
        <item x="368"/>
        <item x="245"/>
        <item x="451"/>
        <item x="484"/>
        <item x="485"/>
        <item x="530"/>
        <item x="59"/>
        <item x="246"/>
        <item x="462"/>
        <item x="364"/>
        <item x="533"/>
        <item x="792"/>
        <item x="366"/>
        <item x="671"/>
        <item x="757"/>
        <item x="208"/>
        <item x="486"/>
        <item x="176"/>
        <item x="801"/>
        <item x="391"/>
        <item x="371"/>
        <item x="804"/>
        <item x="236"/>
        <item x="624"/>
        <item x="374"/>
        <item x="626"/>
        <item x="356"/>
        <item x="673"/>
        <item x="466"/>
        <item x="18"/>
        <item x="377"/>
        <item x="214"/>
        <item x="756"/>
        <item x="328"/>
        <item x="370"/>
        <item x="324"/>
        <item x="248"/>
        <item x="365"/>
        <item x="786"/>
        <item x="375"/>
        <item x="670"/>
        <item x="799"/>
        <item x="467"/>
        <item x="357"/>
        <item x="702"/>
        <item x="669"/>
        <item x="529"/>
        <item x="528"/>
        <item x="654"/>
        <item x="383"/>
        <item x="169"/>
        <item x="500"/>
        <item x="327"/>
        <item x="322"/>
        <item x="378"/>
        <item x="173"/>
        <item x="534"/>
        <item x="323"/>
        <item x="798"/>
        <item x="331"/>
        <item x="814"/>
        <item x="174"/>
        <item x="213"/>
        <item x="452"/>
        <item x="17"/>
        <item x="660"/>
        <item x="329"/>
        <item x="175"/>
        <item x="754"/>
        <item x="800"/>
        <item x="325"/>
        <item x="488"/>
        <item x="358"/>
        <item x="672"/>
        <item x="659"/>
        <item x="674"/>
        <item x="806"/>
        <item x="807"/>
        <item x="796"/>
        <item x="793"/>
        <item x="668"/>
        <item x="363"/>
        <item x="170"/>
        <item x="753"/>
        <item x="382"/>
        <item x="367"/>
        <item x="563"/>
        <item x="277"/>
        <item x="326"/>
        <item x="165"/>
        <item x="667"/>
        <item x="499"/>
        <item x="117"/>
        <item x="209"/>
        <item x="56"/>
        <item x="276"/>
        <item x="330"/>
        <item x="116"/>
        <item x="387"/>
        <item x="210"/>
        <item x="501"/>
        <item x="794"/>
        <item x="802"/>
        <item x="10"/>
        <item x="288"/>
        <item x="797"/>
        <item x="805"/>
        <item x="625"/>
        <item x="203"/>
        <item x="164"/>
        <item x="166"/>
        <item x="381"/>
        <item x="795"/>
        <item x="105"/>
        <item x="217"/>
        <item x="168"/>
        <item x="548"/>
        <item x="167"/>
        <item x="287"/>
        <item x="755"/>
        <item x="560"/>
        <item x="561"/>
        <item x="312"/>
        <item x="547"/>
        <item x="53"/>
        <item x="493"/>
        <item x="675"/>
        <item x="490"/>
        <item x="808"/>
        <item x="562"/>
        <item x="177"/>
        <item x="55"/>
        <item x="812"/>
        <item x="657"/>
        <item x="317"/>
        <item x="564"/>
        <item x="204"/>
        <item x="313"/>
        <item x="291"/>
        <item x="809"/>
        <item x="535"/>
        <item x="163"/>
        <item x="294"/>
        <item x="315"/>
        <item x="207"/>
        <item x="655"/>
        <item x="237"/>
        <item x="106"/>
        <item x="58"/>
        <item x="524"/>
        <item x="161"/>
        <item x="379"/>
        <item x="491"/>
        <item x="109"/>
        <item x="803"/>
        <item x="359"/>
        <item x="42"/>
        <item x="292"/>
        <item x="380"/>
        <item x="504"/>
        <item x="289"/>
        <item x="9"/>
        <item x="549"/>
        <item x="296"/>
        <item x="279"/>
        <item x="656"/>
        <item x="54"/>
        <item x="293"/>
        <item x="665"/>
        <item x="489"/>
        <item x="505"/>
        <item x="290"/>
        <item x="45"/>
        <item x="41"/>
        <item x="295"/>
        <item x="314"/>
        <item x="57"/>
        <item x="297"/>
        <item x="386"/>
        <item x="316"/>
        <item x="502"/>
        <item x="318"/>
        <item x="813"/>
        <item x="178"/>
        <item x="319"/>
        <item x="107"/>
        <item x="321"/>
        <item x="108"/>
        <item x="206"/>
        <item x="700"/>
        <item x="104"/>
        <item x="40"/>
        <item x="219"/>
        <item x="110"/>
        <item x="298"/>
        <item x="235"/>
        <item x="179"/>
        <item x="498"/>
        <item x="278"/>
        <item x="8"/>
        <item x="320"/>
        <item x="272"/>
        <item x="229"/>
        <item x="360"/>
        <item x="701"/>
        <item x="494"/>
        <item x="503"/>
        <item x="218"/>
        <item x="119"/>
        <item x="559"/>
        <item x="111"/>
        <item x="492"/>
        <item x="103"/>
        <item x="677"/>
        <item x="233"/>
        <item x="2"/>
        <item x="46"/>
        <item x="699"/>
        <item x="275"/>
        <item x="112"/>
        <item x="676"/>
        <item x="162"/>
        <item x="118"/>
        <item x="239"/>
        <item x="507"/>
        <item x="523"/>
        <item x="558"/>
        <item x="698"/>
        <item x="228"/>
        <item x="556"/>
        <item x="525"/>
        <item x="522"/>
        <item x="238"/>
        <item x="353"/>
        <item x="495"/>
        <item x="43"/>
        <item x="539"/>
        <item x="271"/>
        <item x="47"/>
        <item x="44"/>
        <item x="565"/>
        <item x="352"/>
        <item x="544"/>
        <item x="7"/>
        <item x="113"/>
        <item x="555"/>
        <item x="52"/>
        <item x="234"/>
        <item x="521"/>
        <item x="385"/>
        <item x="520"/>
        <item x="100"/>
        <item x="160"/>
        <item x="554"/>
        <item x="497"/>
        <item x="273"/>
        <item x="557"/>
        <item x="0"/>
        <item x="115"/>
        <item x="274"/>
        <item x="6"/>
        <item x="230"/>
        <item x="101"/>
        <item x="506"/>
        <item x="270"/>
        <item x="513"/>
        <item x="550"/>
        <item x="543"/>
        <item x="541"/>
        <item x="389"/>
        <item x="114"/>
        <item x="536"/>
        <item x="1"/>
        <item x="286"/>
        <item x="269"/>
        <item x="282"/>
        <item x="508"/>
        <item x="519"/>
        <item x="285"/>
        <item x="390"/>
        <item x="666"/>
        <item x="3"/>
        <item x="553"/>
        <item x="527"/>
        <item x="537"/>
        <item x="810"/>
        <item x="566"/>
        <item x="540"/>
        <item x="518"/>
        <item x="496"/>
        <item x="384"/>
        <item x="48"/>
        <item x="545"/>
        <item x="51"/>
        <item x="284"/>
        <item x="517"/>
        <item x="514"/>
        <item x="267"/>
        <item x="283"/>
        <item x="388"/>
        <item x="512"/>
        <item x="538"/>
        <item x="268"/>
        <item x="231"/>
        <item x="515"/>
        <item x="102"/>
        <item x="526"/>
        <item x="262"/>
        <item x="50"/>
        <item x="516"/>
        <item x="221"/>
        <item x="551"/>
        <item x="511"/>
        <item x="4"/>
        <item x="509"/>
        <item x="265"/>
        <item x="232"/>
        <item x="5"/>
        <item x="552"/>
        <item x="226"/>
        <item x="281"/>
        <item x="227"/>
        <item x="542"/>
        <item x="222"/>
        <item x="49"/>
        <item x="439"/>
        <item x="510"/>
        <item x="264"/>
        <item x="440"/>
        <item x="261"/>
        <item x="220"/>
        <item x="224"/>
        <item x="438"/>
        <item x="263"/>
        <item x="225"/>
        <item x="546"/>
        <item x="441"/>
        <item x="446"/>
        <item x="444"/>
        <item x="445"/>
        <item x="443"/>
        <item x="266"/>
        <item x="447"/>
        <item x="442"/>
        <item x="223"/>
        <item x="627"/>
        <item x="436"/>
        <item x="435"/>
        <item x="280"/>
        <item x="437"/>
        <item x="643"/>
        <item x="434"/>
        <item x="433"/>
        <item x="432"/>
        <item x="628"/>
        <item x="642"/>
        <item x="630"/>
        <item x="629"/>
        <item x="639"/>
        <item x="646"/>
        <item x="644"/>
        <item x="641"/>
        <item x="645"/>
        <item x="638"/>
        <item x="636"/>
        <item x="640"/>
        <item x="633"/>
        <item x="631"/>
        <item x="634"/>
        <item x="637"/>
        <item x="632"/>
        <item x="635"/>
        <item x="260"/>
        <item t="default"/>
      </items>
    </pivotField>
  </pivotFields>
  <rowFields count="1">
    <field x="0"/>
  </rowFields>
  <rowItems count="5">
    <i>
      <x v="45"/>
    </i>
    <i>
      <x v="46"/>
    </i>
    <i>
      <x v="47"/>
    </i>
    <i>
      <x v="48"/>
    </i>
    <i t="grand">
      <x/>
    </i>
  </rowItems>
  <colItems count="1">
    <i/>
  </colItems>
  <dataFields count="1">
    <dataField name="Sum of Trade (% of GDP) [NE.TRD.GNFS.ZS]" fld="9" baseField="0" baseItem="45"/>
  </dataFields>
  <formats count="1">
    <format dxfId="1">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A338A6-B5B1-444E-B87E-F91ED713A62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2" firstHeaderRow="1" firstDataRow="1" firstDataCol="1"/>
  <pivotFields count="10">
    <pivotField axis="axisRow" showAll="0">
      <items count="49">
        <item x="0"/>
        <item x="1"/>
        <item x="2"/>
        <item x="3"/>
        <item x="4"/>
        <item x="5"/>
        <item x="6"/>
        <item x="7"/>
        <item x="8"/>
        <item x="9"/>
        <item x="10"/>
        <item x="11"/>
        <item x="12"/>
        <item x="46"/>
        <item x="13"/>
        <item x="14"/>
        <item x="15"/>
        <item x="16"/>
        <item x="17"/>
        <item x="18"/>
        <item x="19"/>
        <item x="20"/>
        <item x="21"/>
        <item x="47"/>
        <item x="22"/>
        <item x="23"/>
        <item x="24"/>
        <item x="25"/>
        <item x="26"/>
        <item x="27"/>
        <item x="28"/>
        <item x="29"/>
        <item x="30"/>
        <item x="31"/>
        <item x="32"/>
        <item x="33"/>
        <item x="34"/>
        <item x="35"/>
        <item x="36"/>
        <item x="37"/>
        <item x="38"/>
        <item x="39"/>
        <item x="40"/>
        <item x="41"/>
        <item x="42"/>
        <item x="43"/>
        <item x="44"/>
        <item x="45"/>
        <item t="default"/>
      </items>
    </pivotField>
    <pivotField showAll="0"/>
    <pivotField showAll="0"/>
    <pivotField showAll="0"/>
    <pivotField showAll="0"/>
    <pivotField showAll="0"/>
    <pivotField dataField="1" showAll="0"/>
    <pivotField showAll="0"/>
    <pivotField showAll="0"/>
    <pivotField showAll="0"/>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Foreign direct investment, net inflows (BoP, current US$) [BX.KLT.DINV.CD.W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7FA003E-04DE-4C3C-B99A-2BF5C789EF6B}" sourceName="year">
  <pivotTables>
    <pivotTable tabId="4" name="PivotTable5"/>
    <pivotTable tabId="4" name="PivotTable8"/>
    <pivotTable tabId="4" name="PivotTable11"/>
    <pivotTable tabId="4" name="PivotTable3"/>
    <pivotTable tabId="4" name="PivotTable6"/>
    <pivotTable tabId="4" name="PivotTable4"/>
    <pivotTable tabId="4" name="PivotTable1"/>
  </pivotTables>
  <data>
    <tabular pivotCacheId="242270383">
      <items count="20">
        <i x="0"/>
        <i x="1"/>
        <i x="2" s="1"/>
        <i x="3"/>
        <i x="4"/>
        <i x="5"/>
        <i x="6"/>
        <i x="7"/>
        <i x="8"/>
        <i x="9"/>
        <i x="10"/>
        <i x="11"/>
        <i x="12"/>
        <i x="13"/>
        <i x="14"/>
        <i x="15"/>
        <i x="16"/>
        <i x="17"/>
        <i x="18"/>
        <i x="1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4CD4133A-27E2-4ABF-A672-0A727E8F0F95}" cache="Slicer_year" caption="year" columnCount="15" showCaption="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BA845-982B-4990-9094-21FA377090E8}">
  <dimension ref="A1:X32"/>
  <sheetViews>
    <sheetView showGridLines="0" tabSelected="1" zoomScale="90" zoomScaleNormal="90" workbookViewId="0">
      <selection activeCell="Z4" sqref="Z4"/>
    </sheetView>
  </sheetViews>
  <sheetFormatPr defaultRowHeight="14.4" x14ac:dyDescent="0.3"/>
  <cols>
    <col min="1" max="16384" width="8.88671875" style="11"/>
  </cols>
  <sheetData>
    <row r="1" spans="1:24" x14ac:dyDescent="0.3">
      <c r="C1" s="12"/>
      <c r="D1" s="12"/>
      <c r="E1" s="12"/>
      <c r="F1" s="12"/>
      <c r="G1" s="12"/>
      <c r="H1" s="12"/>
      <c r="I1" s="12"/>
      <c r="J1" s="12"/>
      <c r="K1" s="12"/>
      <c r="L1" s="12"/>
      <c r="M1" s="12"/>
      <c r="N1" s="12"/>
      <c r="O1" s="12"/>
      <c r="P1" s="12"/>
      <c r="Q1" s="12"/>
      <c r="R1" s="12"/>
      <c r="S1" s="12"/>
      <c r="T1" s="12"/>
      <c r="U1" s="12"/>
    </row>
    <row r="2" spans="1:24" x14ac:dyDescent="0.3">
      <c r="B2" s="12"/>
      <c r="C2" s="12"/>
      <c r="D2" s="12"/>
      <c r="E2" s="12"/>
      <c r="F2" s="12"/>
      <c r="G2" s="12"/>
      <c r="H2" s="12"/>
      <c r="I2" s="12"/>
      <c r="J2" s="12"/>
      <c r="K2" s="12"/>
      <c r="L2" s="12"/>
      <c r="M2" s="12"/>
      <c r="N2" s="12"/>
      <c r="O2" s="12"/>
      <c r="P2" s="12"/>
      <c r="Q2" s="12"/>
      <c r="R2" s="12"/>
      <c r="S2" s="12"/>
      <c r="T2" s="12"/>
      <c r="U2" s="12"/>
    </row>
    <row r="3" spans="1:24" x14ac:dyDescent="0.3">
      <c r="A3" s="12"/>
      <c r="B3" s="12"/>
      <c r="C3" s="12"/>
      <c r="D3" s="12"/>
      <c r="E3" s="12"/>
      <c r="F3" s="12"/>
      <c r="G3" s="12"/>
      <c r="H3" s="12"/>
      <c r="I3" s="12"/>
      <c r="J3" s="12"/>
      <c r="K3" s="12"/>
      <c r="L3" s="12"/>
      <c r="M3" s="12"/>
      <c r="N3" s="12"/>
      <c r="O3" s="12"/>
      <c r="P3" s="12"/>
      <c r="Q3" s="12"/>
      <c r="R3" s="12"/>
      <c r="S3" s="12"/>
      <c r="T3" s="12"/>
      <c r="U3" s="12"/>
      <c r="V3" s="12"/>
      <c r="W3" s="12"/>
      <c r="X3" s="12"/>
    </row>
    <row r="4" spans="1:24" x14ac:dyDescent="0.3">
      <c r="A4" s="12"/>
      <c r="B4" s="12"/>
      <c r="C4" s="12"/>
      <c r="D4" s="12"/>
      <c r="E4" s="12"/>
      <c r="F4" s="12"/>
      <c r="G4" s="12"/>
      <c r="H4" s="12"/>
      <c r="I4" s="12"/>
      <c r="J4" s="12"/>
      <c r="K4" s="12"/>
      <c r="L4" s="12"/>
      <c r="M4" s="12"/>
      <c r="N4" s="12"/>
      <c r="O4" s="12"/>
      <c r="P4" s="12"/>
      <c r="Q4" s="12"/>
      <c r="R4" s="12"/>
      <c r="S4" s="12"/>
      <c r="T4" s="12"/>
      <c r="U4" s="12"/>
      <c r="V4" s="12"/>
      <c r="W4" s="12"/>
      <c r="X4" s="12"/>
    </row>
    <row r="5" spans="1:24" x14ac:dyDescent="0.3">
      <c r="A5" s="12"/>
      <c r="B5" s="12"/>
      <c r="C5" s="12"/>
      <c r="D5" s="12"/>
      <c r="E5" s="12"/>
      <c r="F5" s="12"/>
      <c r="G5" s="12"/>
      <c r="H5" s="12"/>
      <c r="I5" s="12"/>
      <c r="J5" s="12"/>
      <c r="K5" s="12"/>
      <c r="L5" s="12"/>
      <c r="M5" s="12"/>
      <c r="N5" s="12"/>
      <c r="O5" s="12"/>
      <c r="P5" s="12"/>
      <c r="Q5" s="12"/>
      <c r="R5" s="12"/>
      <c r="S5" s="12"/>
      <c r="T5" s="12"/>
      <c r="U5" s="12"/>
      <c r="V5" s="12"/>
      <c r="W5" s="12"/>
      <c r="X5" s="12"/>
    </row>
    <row r="6" spans="1:24" x14ac:dyDescent="0.3">
      <c r="A6" s="12"/>
      <c r="B6" s="12"/>
      <c r="C6" s="12"/>
      <c r="D6" s="12"/>
      <c r="E6" s="12"/>
      <c r="F6" s="12"/>
      <c r="G6" s="12"/>
      <c r="H6" s="12"/>
      <c r="I6" s="12"/>
      <c r="J6" s="12"/>
      <c r="K6" s="12"/>
      <c r="L6" s="12"/>
      <c r="M6" s="12"/>
      <c r="N6" s="12"/>
      <c r="O6" s="12"/>
      <c r="P6" s="12"/>
      <c r="Q6" s="12"/>
      <c r="R6" s="12"/>
      <c r="S6" s="12"/>
      <c r="T6" s="12"/>
      <c r="U6" s="12"/>
      <c r="V6" s="12"/>
      <c r="W6" s="12"/>
      <c r="X6" s="12"/>
    </row>
    <row r="7" spans="1:24" x14ac:dyDescent="0.3">
      <c r="A7" s="12"/>
      <c r="B7" s="12"/>
      <c r="C7" s="12"/>
      <c r="D7" s="12"/>
      <c r="E7" s="12"/>
      <c r="F7" s="12"/>
      <c r="G7" s="12"/>
      <c r="H7" s="12"/>
      <c r="I7" s="12"/>
      <c r="J7" s="12"/>
      <c r="K7" s="12"/>
      <c r="L7" s="12"/>
      <c r="M7" s="12"/>
      <c r="N7" s="12"/>
      <c r="O7" s="12"/>
      <c r="P7" s="12"/>
      <c r="Q7" s="12"/>
      <c r="R7" s="12"/>
      <c r="S7" s="12"/>
      <c r="T7" s="12"/>
      <c r="U7" s="12"/>
      <c r="V7" s="12"/>
      <c r="W7" s="12"/>
      <c r="X7" s="12"/>
    </row>
    <row r="8" spans="1:24" x14ac:dyDescent="0.3">
      <c r="A8" s="12"/>
      <c r="B8" s="12"/>
      <c r="C8" s="12"/>
      <c r="D8" s="12"/>
      <c r="E8" s="12"/>
      <c r="F8" s="12"/>
      <c r="G8" s="12"/>
      <c r="H8" s="12"/>
      <c r="I8" s="12"/>
      <c r="J8" s="12"/>
      <c r="K8" s="12"/>
      <c r="L8" s="12"/>
      <c r="M8" s="12"/>
      <c r="N8" s="12"/>
      <c r="O8" s="12"/>
      <c r="P8" s="12"/>
      <c r="Q8" s="12"/>
      <c r="R8" s="12"/>
      <c r="S8" s="12"/>
      <c r="T8" s="12"/>
      <c r="U8" s="12"/>
      <c r="V8" s="12"/>
      <c r="W8" s="12"/>
      <c r="X8" s="12"/>
    </row>
    <row r="9" spans="1:24" x14ac:dyDescent="0.3">
      <c r="A9" s="12"/>
      <c r="B9" s="12"/>
      <c r="C9" s="12"/>
      <c r="D9" s="12"/>
      <c r="E9" s="12"/>
      <c r="F9" s="12"/>
      <c r="G9" s="12"/>
      <c r="H9" s="12"/>
      <c r="I9" s="12"/>
      <c r="J9" s="12"/>
      <c r="K9" s="12"/>
      <c r="L9" s="12"/>
      <c r="M9" s="12"/>
      <c r="N9" s="12"/>
      <c r="O9" s="12"/>
      <c r="P9" s="12"/>
      <c r="Q9" s="12"/>
      <c r="R9" s="12"/>
      <c r="S9" s="12"/>
      <c r="T9" s="12"/>
      <c r="U9" s="12"/>
      <c r="V9" s="12"/>
      <c r="W9" s="12"/>
      <c r="X9" s="12"/>
    </row>
    <row r="10" spans="1:24"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row>
    <row r="11" spans="1:24"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row>
    <row r="12" spans="1:24"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row>
    <row r="13" spans="1:24"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row>
    <row r="14" spans="1:24"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row>
    <row r="15" spans="1:24"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row>
    <row r="16" spans="1:24"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row>
    <row r="17" spans="1:24"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row>
    <row r="18" spans="1:24"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row>
    <row r="19" spans="1:24"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row>
    <row r="21" spans="1:24"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row>
    <row r="22" spans="1:24"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row>
    <row r="23" spans="1:24"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row>
    <row r="24" spans="1:24"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row>
    <row r="25" spans="1:24"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row>
    <row r="26" spans="1:24"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row>
    <row r="27" spans="1:24"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row>
    <row r="29" spans="1:24"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row>
    <row r="30" spans="1:24"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row>
    <row r="31" spans="1:24"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row>
    <row r="32" spans="1:24"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row>
  </sheetData>
  <sheetProtection autoFilter="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3E984-AA9C-4CA7-9A1B-1CC15A4A0204}">
  <dimension ref="A1:F141"/>
  <sheetViews>
    <sheetView workbookViewId="0"/>
  </sheetViews>
  <sheetFormatPr defaultRowHeight="14.4" x14ac:dyDescent="0.3"/>
  <cols>
    <col min="1" max="1" width="12.6640625" bestFit="1" customWidth="1"/>
    <col min="2" max="2" width="18.21875" bestFit="1" customWidth="1"/>
    <col min="3" max="3" width="48.6640625" bestFit="1" customWidth="1"/>
    <col min="4" max="4" width="11" bestFit="1" customWidth="1"/>
    <col min="5" max="18" width="12" bestFit="1" customWidth="1"/>
    <col min="19" max="19" width="10" bestFit="1" customWidth="1"/>
    <col min="20" max="28" width="12" bestFit="1" customWidth="1"/>
    <col min="29" max="29" width="11" bestFit="1" customWidth="1"/>
    <col min="30" max="34" width="12" bestFit="1" customWidth="1"/>
    <col min="35" max="35" width="10" bestFit="1" customWidth="1"/>
    <col min="36" max="36" width="12" bestFit="1" customWidth="1"/>
    <col min="37" max="37" width="11" bestFit="1" customWidth="1"/>
    <col min="38" max="38" width="12" bestFit="1" customWidth="1"/>
    <col min="39" max="39" width="11" bestFit="1" customWidth="1"/>
    <col min="40" max="40" width="12" bestFit="1" customWidth="1"/>
    <col min="41" max="41" width="11" bestFit="1" customWidth="1"/>
    <col min="42" max="46" width="12" bestFit="1" customWidth="1"/>
    <col min="47" max="47" width="10.77734375" bestFit="1" customWidth="1"/>
    <col min="48" max="48" width="8.6640625" bestFit="1" customWidth="1"/>
    <col min="49" max="49" width="12.6640625" bestFit="1" customWidth="1"/>
    <col min="50" max="52" width="8.6640625" bestFit="1" customWidth="1"/>
    <col min="53" max="53" width="12" bestFit="1" customWidth="1"/>
    <col min="54" max="54" width="11" bestFit="1" customWidth="1"/>
    <col min="55" max="55" width="12" bestFit="1" customWidth="1"/>
    <col min="56" max="57" width="7" bestFit="1" customWidth="1"/>
    <col min="58" max="60" width="12" bestFit="1" customWidth="1"/>
    <col min="61" max="61" width="9" bestFit="1" customWidth="1"/>
    <col min="62" max="66" width="12" bestFit="1" customWidth="1"/>
    <col min="67" max="68" width="11" bestFit="1" customWidth="1"/>
    <col min="69" max="72" width="8" bestFit="1" customWidth="1"/>
    <col min="73" max="74" width="12" bestFit="1" customWidth="1"/>
    <col min="75" max="75" width="8" bestFit="1" customWidth="1"/>
    <col min="76" max="76" width="12" bestFit="1" customWidth="1"/>
    <col min="77" max="78" width="8" bestFit="1" customWidth="1"/>
    <col min="79" max="79" width="11" bestFit="1" customWidth="1"/>
    <col min="80" max="84" width="12" bestFit="1" customWidth="1"/>
    <col min="85" max="85" width="8" bestFit="1" customWidth="1"/>
    <col min="86" max="88" width="12" bestFit="1" customWidth="1"/>
    <col min="89" max="89" width="11" bestFit="1" customWidth="1"/>
    <col min="90" max="90" width="8" bestFit="1" customWidth="1"/>
    <col min="91" max="93" width="12" bestFit="1" customWidth="1"/>
    <col min="94" max="95" width="8" bestFit="1" customWidth="1"/>
    <col min="96" max="96" width="12" bestFit="1" customWidth="1"/>
    <col min="97" max="98" width="8" bestFit="1" customWidth="1"/>
    <col min="99" max="99" width="12" bestFit="1" customWidth="1"/>
    <col min="100" max="100" width="11" bestFit="1" customWidth="1"/>
    <col min="101" max="102" width="8" bestFit="1" customWidth="1"/>
    <col min="103" max="103" width="12" bestFit="1" customWidth="1"/>
    <col min="104" max="104" width="8" bestFit="1" customWidth="1"/>
    <col min="105" max="105" width="9" bestFit="1" customWidth="1"/>
    <col min="106" max="108" width="12" bestFit="1" customWidth="1"/>
    <col min="109" max="109" width="9" bestFit="1" customWidth="1"/>
    <col min="110" max="110" width="11" bestFit="1" customWidth="1"/>
    <col min="111" max="111" width="12" bestFit="1" customWidth="1"/>
    <col min="112" max="112" width="11" bestFit="1" customWidth="1"/>
    <col min="113" max="117" width="9" bestFit="1" customWidth="1"/>
    <col min="118" max="118" width="12" bestFit="1" customWidth="1"/>
    <col min="119" max="119" width="9" bestFit="1" customWidth="1"/>
    <col min="120" max="120" width="12" bestFit="1" customWidth="1"/>
    <col min="121" max="121" width="9" bestFit="1" customWidth="1"/>
    <col min="122" max="124" width="12" bestFit="1" customWidth="1"/>
    <col min="125" max="125" width="9" bestFit="1" customWidth="1"/>
    <col min="126" max="126" width="11" bestFit="1" customWidth="1"/>
    <col min="127" max="129" width="12" bestFit="1" customWidth="1"/>
    <col min="130" max="131" width="11" bestFit="1" customWidth="1"/>
    <col min="132" max="132" width="9" bestFit="1" customWidth="1"/>
    <col min="133" max="137" width="12" bestFit="1" customWidth="1"/>
    <col min="138" max="139" width="9" bestFit="1" customWidth="1"/>
    <col min="140" max="141" width="12" bestFit="1" customWidth="1"/>
    <col min="142" max="142" width="11" bestFit="1" customWidth="1"/>
    <col min="143" max="143" width="12" bestFit="1" customWidth="1"/>
    <col min="144" max="144" width="9" bestFit="1" customWidth="1"/>
    <col min="145" max="145" width="12" bestFit="1" customWidth="1"/>
    <col min="146" max="146" width="9" bestFit="1" customWidth="1"/>
    <col min="147" max="153" width="12" bestFit="1" customWidth="1"/>
    <col min="154" max="154" width="9" bestFit="1" customWidth="1"/>
    <col min="155" max="160" width="12" bestFit="1" customWidth="1"/>
    <col min="161" max="161" width="9" bestFit="1" customWidth="1"/>
    <col min="162" max="164" width="12" bestFit="1" customWidth="1"/>
    <col min="165" max="165" width="9" bestFit="1" customWidth="1"/>
    <col min="166" max="167" width="12" bestFit="1" customWidth="1"/>
    <col min="168" max="168" width="11" bestFit="1" customWidth="1"/>
    <col min="169" max="172" width="12" bestFit="1" customWidth="1"/>
    <col min="173" max="173" width="9" bestFit="1" customWidth="1"/>
    <col min="174" max="179" width="12" bestFit="1" customWidth="1"/>
    <col min="180" max="181" width="9" bestFit="1" customWidth="1"/>
    <col min="182" max="188" width="12" bestFit="1" customWidth="1"/>
    <col min="189" max="189" width="9" bestFit="1" customWidth="1"/>
    <col min="190" max="192" width="12" bestFit="1" customWidth="1"/>
    <col min="193" max="193" width="9" bestFit="1" customWidth="1"/>
    <col min="194" max="194" width="12" bestFit="1" customWidth="1"/>
    <col min="195" max="195" width="9" bestFit="1" customWidth="1"/>
    <col min="196" max="199" width="12" bestFit="1" customWidth="1"/>
    <col min="200" max="200" width="9" bestFit="1" customWidth="1"/>
    <col min="201" max="205" width="12" bestFit="1" customWidth="1"/>
    <col min="206" max="206" width="9" bestFit="1" customWidth="1"/>
    <col min="207" max="210" width="12" bestFit="1" customWidth="1"/>
    <col min="211" max="211" width="9" bestFit="1" customWidth="1"/>
    <col min="212" max="213" width="12" bestFit="1" customWidth="1"/>
    <col min="214" max="214" width="9" bestFit="1" customWidth="1"/>
    <col min="215" max="218" width="12" bestFit="1" customWidth="1"/>
    <col min="219" max="219" width="9" bestFit="1" customWidth="1"/>
    <col min="220" max="220" width="12" bestFit="1" customWidth="1"/>
    <col min="221" max="221" width="11" bestFit="1" customWidth="1"/>
    <col min="222" max="224" width="12" bestFit="1" customWidth="1"/>
    <col min="225" max="225" width="9" bestFit="1" customWidth="1"/>
    <col min="226" max="227" width="12" bestFit="1" customWidth="1"/>
    <col min="228" max="228" width="9" bestFit="1" customWidth="1"/>
    <col min="229" max="231" width="12" bestFit="1" customWidth="1"/>
    <col min="232" max="232" width="11" bestFit="1" customWidth="1"/>
    <col min="233" max="241" width="12" bestFit="1" customWidth="1"/>
    <col min="242" max="243" width="11" bestFit="1" customWidth="1"/>
    <col min="244" max="244" width="12" bestFit="1" customWidth="1"/>
    <col min="245" max="245" width="9" bestFit="1" customWidth="1"/>
    <col min="246" max="247" width="12" bestFit="1" customWidth="1"/>
    <col min="248" max="248" width="11" bestFit="1" customWidth="1"/>
    <col min="249" max="249" width="9" bestFit="1" customWidth="1"/>
    <col min="250" max="250" width="12" bestFit="1" customWidth="1"/>
    <col min="251" max="251" width="11" bestFit="1" customWidth="1"/>
    <col min="252" max="252" width="9" bestFit="1" customWidth="1"/>
    <col min="253" max="253" width="12" bestFit="1" customWidth="1"/>
    <col min="254" max="254" width="9" bestFit="1" customWidth="1"/>
    <col min="255" max="255" width="12" bestFit="1" customWidth="1"/>
    <col min="256" max="256" width="11" bestFit="1" customWidth="1"/>
    <col min="257" max="261" width="12" bestFit="1" customWidth="1"/>
    <col min="262" max="262" width="9" bestFit="1" customWidth="1"/>
    <col min="263" max="264" width="12" bestFit="1" customWidth="1"/>
    <col min="265" max="265" width="9" bestFit="1" customWidth="1"/>
    <col min="266" max="267" width="12" bestFit="1" customWidth="1"/>
    <col min="268" max="268" width="10" bestFit="1" customWidth="1"/>
    <col min="269" max="269" width="12" bestFit="1" customWidth="1"/>
    <col min="270" max="271" width="10" bestFit="1" customWidth="1"/>
    <col min="272" max="272" width="12" bestFit="1" customWidth="1"/>
    <col min="273" max="273" width="10" bestFit="1" customWidth="1"/>
    <col min="274" max="276" width="12" bestFit="1" customWidth="1"/>
    <col min="277" max="278" width="10" bestFit="1" customWidth="1"/>
    <col min="279" max="279" width="12" bestFit="1" customWidth="1"/>
    <col min="280" max="280" width="10" bestFit="1" customWidth="1"/>
    <col min="281" max="283" width="12" bestFit="1" customWidth="1"/>
    <col min="284" max="284" width="10" bestFit="1" customWidth="1"/>
    <col min="285" max="288" width="12" bestFit="1" customWidth="1"/>
    <col min="289" max="289" width="10" bestFit="1" customWidth="1"/>
    <col min="290" max="290" width="12" bestFit="1" customWidth="1"/>
    <col min="291" max="292" width="10" bestFit="1" customWidth="1"/>
    <col min="293" max="293" width="12" bestFit="1" customWidth="1"/>
    <col min="294" max="294" width="10" bestFit="1" customWidth="1"/>
    <col min="295" max="298" width="12" bestFit="1" customWidth="1"/>
    <col min="299" max="300" width="10" bestFit="1" customWidth="1"/>
    <col min="301" max="303" width="12" bestFit="1" customWidth="1"/>
    <col min="304" max="305" width="10" bestFit="1" customWidth="1"/>
    <col min="306" max="306" width="12" bestFit="1" customWidth="1"/>
    <col min="307" max="308" width="10" bestFit="1" customWidth="1"/>
    <col min="309" max="312" width="12" bestFit="1" customWidth="1"/>
    <col min="313" max="315" width="10" bestFit="1" customWidth="1"/>
    <col min="316" max="316" width="12" bestFit="1" customWidth="1"/>
    <col min="317" max="317" width="10" bestFit="1" customWidth="1"/>
    <col min="318" max="321" width="12" bestFit="1" customWidth="1"/>
    <col min="322" max="322" width="10" bestFit="1" customWidth="1"/>
    <col min="323" max="325" width="12" bestFit="1" customWidth="1"/>
    <col min="326" max="329" width="10" bestFit="1" customWidth="1"/>
    <col min="330" max="330" width="12" bestFit="1" customWidth="1"/>
    <col min="331" max="331" width="10" bestFit="1" customWidth="1"/>
    <col min="332" max="332" width="12" bestFit="1" customWidth="1"/>
    <col min="333" max="333" width="10" bestFit="1" customWidth="1"/>
    <col min="334" max="334" width="12" bestFit="1" customWidth="1"/>
    <col min="335" max="335" width="10" bestFit="1" customWidth="1"/>
    <col min="336" max="340" width="12" bestFit="1" customWidth="1"/>
    <col min="341" max="341" width="10" bestFit="1" customWidth="1"/>
    <col min="342" max="343" width="12" bestFit="1" customWidth="1"/>
    <col min="344" max="344" width="10" bestFit="1" customWidth="1"/>
    <col min="345" max="345" width="12" bestFit="1" customWidth="1"/>
    <col min="346" max="346" width="10" bestFit="1" customWidth="1"/>
    <col min="347" max="352" width="12" bestFit="1" customWidth="1"/>
    <col min="353" max="353" width="10" bestFit="1" customWidth="1"/>
    <col min="354" max="360" width="12" bestFit="1" customWidth="1"/>
    <col min="361" max="361" width="10" bestFit="1" customWidth="1"/>
    <col min="362" max="365" width="12" bestFit="1" customWidth="1"/>
    <col min="366" max="366" width="10" bestFit="1" customWidth="1"/>
    <col min="367" max="367" width="12" bestFit="1" customWidth="1"/>
    <col min="368" max="369" width="10" bestFit="1" customWidth="1"/>
    <col min="370" max="370" width="12" bestFit="1" customWidth="1"/>
    <col min="371" max="371" width="10" bestFit="1" customWidth="1"/>
    <col min="372" max="375" width="12" bestFit="1" customWidth="1"/>
    <col min="376" max="376" width="10" bestFit="1" customWidth="1"/>
    <col min="377" max="377" width="12" bestFit="1" customWidth="1"/>
    <col min="378" max="379" width="10" bestFit="1" customWidth="1"/>
    <col min="380" max="382" width="12" bestFit="1" customWidth="1"/>
    <col min="383" max="383" width="10" bestFit="1" customWidth="1"/>
    <col min="384" max="384" width="12" bestFit="1" customWidth="1"/>
    <col min="385" max="386" width="10" bestFit="1" customWidth="1"/>
    <col min="387" max="389" width="12" bestFit="1" customWidth="1"/>
    <col min="390" max="390" width="10" bestFit="1" customWidth="1"/>
    <col min="391" max="391" width="12" bestFit="1" customWidth="1"/>
    <col min="392" max="392" width="10" bestFit="1" customWidth="1"/>
    <col min="393" max="394" width="12" bestFit="1" customWidth="1"/>
    <col min="395" max="395" width="10" bestFit="1" customWidth="1"/>
    <col min="396" max="396" width="12" bestFit="1" customWidth="1"/>
    <col min="397" max="397" width="10" bestFit="1" customWidth="1"/>
    <col min="398" max="399" width="12" bestFit="1" customWidth="1"/>
    <col min="400" max="400" width="10" bestFit="1" customWidth="1"/>
    <col min="401" max="402" width="12" bestFit="1" customWidth="1"/>
    <col min="403" max="404" width="10" bestFit="1" customWidth="1"/>
    <col min="405" max="406" width="12" bestFit="1" customWidth="1"/>
    <col min="407" max="407" width="10" bestFit="1" customWidth="1"/>
    <col min="408" max="408" width="12" bestFit="1" customWidth="1"/>
    <col min="409" max="410" width="10" bestFit="1" customWidth="1"/>
    <col min="411" max="416" width="12" bestFit="1" customWidth="1"/>
    <col min="417" max="417" width="10" bestFit="1" customWidth="1"/>
    <col min="418" max="423" width="12" bestFit="1" customWidth="1"/>
    <col min="424" max="425" width="10" bestFit="1" customWidth="1"/>
    <col min="426" max="429" width="12" bestFit="1" customWidth="1"/>
    <col min="430" max="431" width="10" bestFit="1" customWidth="1"/>
    <col min="432" max="435" width="12" bestFit="1" customWidth="1"/>
    <col min="436" max="437" width="10" bestFit="1" customWidth="1"/>
    <col min="438" max="442" width="12" bestFit="1" customWidth="1"/>
    <col min="443" max="446" width="10" bestFit="1" customWidth="1"/>
    <col min="447" max="447" width="12" bestFit="1" customWidth="1"/>
    <col min="448" max="449" width="10" bestFit="1" customWidth="1"/>
    <col min="450" max="451" width="12" bestFit="1" customWidth="1"/>
    <col min="452" max="452" width="10" bestFit="1" customWidth="1"/>
    <col min="453" max="454" width="12" bestFit="1" customWidth="1"/>
    <col min="455" max="455" width="10" bestFit="1" customWidth="1"/>
    <col min="456" max="456" width="12" bestFit="1" customWidth="1"/>
    <col min="457" max="457" width="10" bestFit="1" customWidth="1"/>
    <col min="458" max="464" width="12" bestFit="1" customWidth="1"/>
    <col min="465" max="466" width="10" bestFit="1" customWidth="1"/>
    <col min="467" max="467" width="12" bestFit="1" customWidth="1"/>
    <col min="468" max="468" width="10" bestFit="1" customWidth="1"/>
    <col min="469" max="470" width="12" bestFit="1" customWidth="1"/>
    <col min="471" max="472" width="10" bestFit="1" customWidth="1"/>
    <col min="473" max="475" width="12" bestFit="1" customWidth="1"/>
    <col min="476" max="476" width="10" bestFit="1" customWidth="1"/>
    <col min="477" max="477" width="12" bestFit="1" customWidth="1"/>
    <col min="478" max="479" width="10" bestFit="1" customWidth="1"/>
    <col min="480" max="484" width="12" bestFit="1" customWidth="1"/>
    <col min="485" max="485" width="10" bestFit="1" customWidth="1"/>
    <col min="486" max="488" width="12" bestFit="1" customWidth="1"/>
    <col min="489" max="489" width="10" bestFit="1" customWidth="1"/>
    <col min="490" max="491" width="12" bestFit="1" customWidth="1"/>
    <col min="492" max="492" width="10" bestFit="1" customWidth="1"/>
    <col min="493" max="494" width="12" bestFit="1" customWidth="1"/>
    <col min="495" max="495" width="10" bestFit="1" customWidth="1"/>
    <col min="496" max="496" width="12" bestFit="1" customWidth="1"/>
    <col min="497" max="497" width="10" bestFit="1" customWidth="1"/>
    <col min="498" max="498" width="12" bestFit="1" customWidth="1"/>
    <col min="499" max="499" width="10" bestFit="1" customWidth="1"/>
    <col min="500" max="501" width="12" bestFit="1" customWidth="1"/>
    <col min="502" max="502" width="10" bestFit="1" customWidth="1"/>
    <col min="503" max="504" width="12" bestFit="1" customWidth="1"/>
    <col min="505" max="506" width="10" bestFit="1" customWidth="1"/>
    <col min="507" max="509" width="12" bestFit="1" customWidth="1"/>
    <col min="510" max="510" width="10" bestFit="1" customWidth="1"/>
    <col min="511" max="511" width="12" bestFit="1" customWidth="1"/>
    <col min="512" max="519" width="10" bestFit="1" customWidth="1"/>
    <col min="520" max="521" width="12" bestFit="1" customWidth="1"/>
    <col min="522" max="524" width="10" bestFit="1" customWidth="1"/>
    <col min="525" max="527" width="12" bestFit="1" customWidth="1"/>
    <col min="528" max="528" width="10" bestFit="1" customWidth="1"/>
    <col min="529" max="531" width="12" bestFit="1" customWidth="1"/>
    <col min="532" max="532" width="10" bestFit="1" customWidth="1"/>
    <col min="533" max="533" width="12" bestFit="1" customWidth="1"/>
    <col min="534" max="535" width="10" bestFit="1" customWidth="1"/>
    <col min="536" max="541" width="12" bestFit="1" customWidth="1"/>
    <col min="542" max="543" width="10" bestFit="1" customWidth="1"/>
    <col min="544" max="548" width="12" bestFit="1" customWidth="1"/>
    <col min="549" max="550" width="10" bestFit="1" customWidth="1"/>
    <col min="551" max="554" width="12" bestFit="1" customWidth="1"/>
    <col min="555" max="555" width="10" bestFit="1" customWidth="1"/>
    <col min="556" max="559" width="12" bestFit="1" customWidth="1"/>
    <col min="560" max="561" width="10" bestFit="1" customWidth="1"/>
    <col min="562" max="562" width="12" bestFit="1" customWidth="1"/>
    <col min="563" max="564" width="10" bestFit="1" customWidth="1"/>
    <col min="565" max="565" width="12" bestFit="1" customWidth="1"/>
    <col min="566" max="566" width="10" bestFit="1" customWidth="1"/>
    <col min="567" max="567" width="12" bestFit="1" customWidth="1"/>
    <col min="568" max="570" width="10" bestFit="1" customWidth="1"/>
    <col min="571" max="571" width="12" bestFit="1" customWidth="1"/>
    <col min="572" max="574" width="10" bestFit="1" customWidth="1"/>
    <col min="575" max="575" width="12" bestFit="1" customWidth="1"/>
    <col min="576" max="577" width="10" bestFit="1" customWidth="1"/>
    <col min="578" max="580" width="12" bestFit="1" customWidth="1"/>
    <col min="581" max="583" width="10" bestFit="1" customWidth="1"/>
    <col min="584" max="586" width="12" bestFit="1" customWidth="1"/>
    <col min="587" max="587" width="10" bestFit="1" customWidth="1"/>
    <col min="588" max="589" width="12" bestFit="1" customWidth="1"/>
    <col min="590" max="591" width="10" bestFit="1" customWidth="1"/>
    <col min="592" max="597" width="12" bestFit="1" customWidth="1"/>
    <col min="598" max="598" width="10" bestFit="1" customWidth="1"/>
    <col min="599" max="604" width="12" bestFit="1" customWidth="1"/>
    <col min="605" max="605" width="10" bestFit="1" customWidth="1"/>
    <col min="606" max="606" width="12" bestFit="1" customWidth="1"/>
    <col min="607" max="607" width="10" bestFit="1" customWidth="1"/>
    <col min="608" max="608" width="12" bestFit="1" customWidth="1"/>
    <col min="609" max="609" width="10" bestFit="1" customWidth="1"/>
    <col min="610" max="619" width="12" bestFit="1" customWidth="1"/>
    <col min="620" max="620" width="10" bestFit="1" customWidth="1"/>
    <col min="621" max="621" width="12" bestFit="1" customWidth="1"/>
    <col min="622" max="622" width="10" bestFit="1" customWidth="1"/>
    <col min="623" max="625" width="12" bestFit="1" customWidth="1"/>
    <col min="626" max="628" width="10" bestFit="1" customWidth="1"/>
    <col min="629" max="633" width="12" bestFit="1" customWidth="1"/>
    <col min="634" max="634" width="10" bestFit="1" customWidth="1"/>
    <col min="635" max="635" width="12" bestFit="1" customWidth="1"/>
    <col min="636" max="636" width="10" bestFit="1" customWidth="1"/>
    <col min="637" max="650" width="12" bestFit="1" customWidth="1"/>
    <col min="651" max="652" width="10" bestFit="1" customWidth="1"/>
    <col min="653" max="658" width="12" bestFit="1" customWidth="1"/>
    <col min="659" max="660" width="10" bestFit="1" customWidth="1"/>
    <col min="661" max="662" width="12" bestFit="1" customWidth="1"/>
    <col min="663" max="664" width="10" bestFit="1" customWidth="1"/>
    <col min="665" max="665" width="12" bestFit="1" customWidth="1"/>
    <col min="666" max="667" width="10" bestFit="1" customWidth="1"/>
    <col min="668" max="668" width="12" bestFit="1" customWidth="1"/>
    <col min="669" max="669" width="10" bestFit="1" customWidth="1"/>
    <col min="670" max="844" width="11" bestFit="1" customWidth="1"/>
    <col min="845" max="846" width="12" bestFit="1" customWidth="1"/>
    <col min="847" max="847" width="3" bestFit="1" customWidth="1"/>
    <col min="848" max="848" width="10.77734375" bestFit="1" customWidth="1"/>
    <col min="849" max="864" width="12" bestFit="1" customWidth="1"/>
    <col min="865" max="865" width="11" bestFit="1" customWidth="1"/>
    <col min="866" max="878" width="12" bestFit="1" customWidth="1"/>
    <col min="879" max="879" width="11" bestFit="1" customWidth="1"/>
    <col min="880" max="882" width="12" bestFit="1" customWidth="1"/>
    <col min="883" max="883" width="11" bestFit="1" customWidth="1"/>
    <col min="884" max="889" width="12" bestFit="1" customWidth="1"/>
    <col min="890" max="890" width="3" bestFit="1" customWidth="1"/>
    <col min="891" max="891" width="10.77734375" bestFit="1" customWidth="1"/>
  </cols>
  <sheetData>
    <row r="1" spans="1:6" x14ac:dyDescent="0.3">
      <c r="A1" t="s">
        <v>188</v>
      </c>
    </row>
    <row r="3" spans="1:6" x14ac:dyDescent="0.3">
      <c r="A3" s="3" t="s">
        <v>178</v>
      </c>
      <c r="B3" t="s">
        <v>180</v>
      </c>
    </row>
    <row r="4" spans="1:6" x14ac:dyDescent="0.3">
      <c r="A4" s="4" t="s">
        <v>181</v>
      </c>
      <c r="B4" s="5">
        <v>543.48099999999999</v>
      </c>
      <c r="D4" s="8" t="s">
        <v>181</v>
      </c>
      <c r="E4">
        <f>GETPIVOTDATA("urbanization",$A$3,"Country Name","West_Africa")</f>
        <v>543.48099999999999</v>
      </c>
      <c r="F4" s="7">
        <f>E4/(E4+E5)</f>
        <v>0.33119758774910002</v>
      </c>
    </row>
    <row r="5" spans="1:6" x14ac:dyDescent="0.3">
      <c r="A5" s="4" t="s">
        <v>182</v>
      </c>
      <c r="B5" s="5">
        <v>430.42699999999996</v>
      </c>
      <c r="D5" t="s">
        <v>186</v>
      </c>
      <c r="E5">
        <f>SUM(B5:B7)</f>
        <v>1097.4760000000001</v>
      </c>
      <c r="F5" s="7">
        <f>E5/(E5+E4)</f>
        <v>0.66880241225089998</v>
      </c>
    </row>
    <row r="6" spans="1:6" x14ac:dyDescent="0.3">
      <c r="A6" s="4" t="s">
        <v>183</v>
      </c>
      <c r="B6" s="5">
        <v>255.58100000000002</v>
      </c>
      <c r="D6" t="s">
        <v>187</v>
      </c>
      <c r="E6">
        <f>E4+E5</f>
        <v>1640.9570000000001</v>
      </c>
      <c r="F6">
        <f>SUM(F4:F5)</f>
        <v>1</v>
      </c>
    </row>
    <row r="7" spans="1:6" x14ac:dyDescent="0.3">
      <c r="A7" s="4" t="s">
        <v>184</v>
      </c>
      <c r="B7" s="5">
        <v>411.46800000000002</v>
      </c>
    </row>
    <row r="8" spans="1:6" x14ac:dyDescent="0.3">
      <c r="A8" s="4" t="s">
        <v>179</v>
      </c>
      <c r="B8" s="5">
        <v>1640.9570000000001</v>
      </c>
    </row>
    <row r="10" spans="1:6" x14ac:dyDescent="0.3">
      <c r="A10" s="4" t="s">
        <v>181</v>
      </c>
      <c r="B10">
        <f>GETPIVOTDATA("urbanization",$A$3,"Country Name","West_Africa")</f>
        <v>543.48099999999999</v>
      </c>
    </row>
    <row r="11" spans="1:6" x14ac:dyDescent="0.3">
      <c r="A11" s="4" t="s">
        <v>182</v>
      </c>
      <c r="B11" s="2">
        <f>GETPIVOTDATA("urbanization",$A$3,"Country Name","East_Africa")</f>
        <v>430.42699999999996</v>
      </c>
    </row>
    <row r="12" spans="1:6" x14ac:dyDescent="0.3">
      <c r="A12" s="4" t="s">
        <v>183</v>
      </c>
      <c r="B12" s="2">
        <f>GETPIVOTDATA("urbanization",$A$3,"Country Name","South_Africa")</f>
        <v>255.58100000000002</v>
      </c>
    </row>
    <row r="13" spans="1:6" x14ac:dyDescent="0.3">
      <c r="A13" s="4" t="s">
        <v>184</v>
      </c>
      <c r="B13" s="2">
        <f>GETPIVOTDATA("urbanization",$A$3,"Country Name","Central_Africa")</f>
        <v>411.46800000000002</v>
      </c>
    </row>
    <row r="19" spans="1:6" x14ac:dyDescent="0.3">
      <c r="A19" s="3" t="s">
        <v>189</v>
      </c>
      <c r="B19" s="3" t="s">
        <v>185</v>
      </c>
    </row>
    <row r="20" spans="1:6" x14ac:dyDescent="0.3">
      <c r="A20" s="3" t="s">
        <v>178</v>
      </c>
      <c r="B20" s="2" t="s">
        <v>181</v>
      </c>
      <c r="C20" s="2" t="s">
        <v>182</v>
      </c>
      <c r="D20" s="2" t="s">
        <v>183</v>
      </c>
      <c r="E20" s="2" t="s">
        <v>184</v>
      </c>
      <c r="F20" s="2" t="s">
        <v>179</v>
      </c>
    </row>
    <row r="21" spans="1:6" x14ac:dyDescent="0.3">
      <c r="A21" s="4">
        <v>2004</v>
      </c>
      <c r="B21" s="5">
        <v>9859.6259576231132</v>
      </c>
      <c r="C21" s="5">
        <v>21344.624045655277</v>
      </c>
      <c r="D21" s="5">
        <v>18109.371634617783</v>
      </c>
      <c r="E21" s="5">
        <v>14938.862888449497</v>
      </c>
      <c r="F21" s="5">
        <v>64252.484526345666</v>
      </c>
    </row>
    <row r="22" spans="1:6" x14ac:dyDescent="0.3">
      <c r="A22" s="4">
        <v>2005</v>
      </c>
      <c r="B22" s="5">
        <v>10411.860555627249</v>
      </c>
      <c r="C22" s="5">
        <v>22778.503128791159</v>
      </c>
      <c r="D22" s="5">
        <v>20542.727449012411</v>
      </c>
      <c r="E22" s="5">
        <v>21051.772078434751</v>
      </c>
      <c r="F22" s="5">
        <v>74784.863211865566</v>
      </c>
    </row>
    <row r="23" spans="1:6" x14ac:dyDescent="0.3">
      <c r="A23" s="4">
        <v>2006</v>
      </c>
      <c r="B23" s="5">
        <v>11654.051457717489</v>
      </c>
      <c r="C23" s="5">
        <v>24823.054629669885</v>
      </c>
      <c r="D23" s="5">
        <v>21872.971878188942</v>
      </c>
      <c r="E23" s="5">
        <v>23474.624119939395</v>
      </c>
      <c r="F23" s="5">
        <v>81824.702085515717</v>
      </c>
    </row>
    <row r="24" spans="1:6" x14ac:dyDescent="0.3">
      <c r="A24" s="4">
        <v>2007</v>
      </c>
      <c r="B24" s="5">
        <v>14160.803103725595</v>
      </c>
      <c r="C24" s="5">
        <v>26376.848046602332</v>
      </c>
      <c r="D24" s="5">
        <v>23598.859526874294</v>
      </c>
      <c r="E24" s="5">
        <v>27695.674198236025</v>
      </c>
      <c r="F24" s="5">
        <v>91832.184875438252</v>
      </c>
    </row>
    <row r="25" spans="1:6" x14ac:dyDescent="0.3">
      <c r="A25" s="4">
        <v>2008</v>
      </c>
      <c r="B25" s="5">
        <v>16567.035716302002</v>
      </c>
      <c r="C25" s="5">
        <v>29206.024576386073</v>
      </c>
      <c r="D25" s="5">
        <v>23809.885354797083</v>
      </c>
      <c r="E25" s="5">
        <v>36687.775226232246</v>
      </c>
      <c r="F25" s="5">
        <v>106270.72087371741</v>
      </c>
    </row>
    <row r="26" spans="1:6" x14ac:dyDescent="0.3">
      <c r="A26" s="4">
        <v>2009</v>
      </c>
      <c r="B26" s="5">
        <v>15437.303754212415</v>
      </c>
      <c r="C26" s="5">
        <v>27021.290188038805</v>
      </c>
      <c r="D26" s="5">
        <v>22965.377785826044</v>
      </c>
      <c r="E26" s="5">
        <v>28132.268139206688</v>
      </c>
      <c r="F26" s="5">
        <v>93556.239867283948</v>
      </c>
    </row>
    <row r="27" spans="1:6" x14ac:dyDescent="0.3">
      <c r="A27" s="4">
        <v>2010</v>
      </c>
      <c r="B27" s="5">
        <v>15964.080268154428</v>
      </c>
      <c r="C27" s="5">
        <v>29543.830267123561</v>
      </c>
      <c r="D27" s="5">
        <v>28273.724633520924</v>
      </c>
      <c r="E27" s="5">
        <v>30376.451109217451</v>
      </c>
      <c r="F27" s="5">
        <v>104158.08627801636</v>
      </c>
    </row>
    <row r="28" spans="1:6" x14ac:dyDescent="0.3">
      <c r="A28" s="4">
        <v>2011</v>
      </c>
      <c r="B28" s="5">
        <v>17432.096565569333</v>
      </c>
      <c r="C28" s="5">
        <v>32675.18551760192</v>
      </c>
      <c r="D28" s="5">
        <v>31925.85237134722</v>
      </c>
      <c r="E28" s="5">
        <v>36943.194138192761</v>
      </c>
      <c r="F28" s="5">
        <v>118976.32859271123</v>
      </c>
    </row>
    <row r="29" spans="1:6" x14ac:dyDescent="0.3">
      <c r="A29" s="4">
        <v>2012</v>
      </c>
      <c r="B29" s="5">
        <v>17326.335061946513</v>
      </c>
      <c r="C29" s="5">
        <v>33560.138809269578</v>
      </c>
      <c r="D29" s="5">
        <v>31270.300829668075</v>
      </c>
      <c r="E29" s="5">
        <v>36408.485368682836</v>
      </c>
      <c r="F29" s="5">
        <v>118565.26006956701</v>
      </c>
    </row>
    <row r="30" spans="1:6" x14ac:dyDescent="0.3">
      <c r="A30" s="4">
        <v>2013</v>
      </c>
      <c r="B30" s="5">
        <v>19227.501944058531</v>
      </c>
      <c r="C30" s="5">
        <v>37830.379708840468</v>
      </c>
      <c r="D30" s="5">
        <v>29654.704097499576</v>
      </c>
      <c r="E30" s="5">
        <v>35328.870455097465</v>
      </c>
      <c r="F30" s="5">
        <v>122041.45620549604</v>
      </c>
    </row>
    <row r="31" spans="1:6" x14ac:dyDescent="0.3">
      <c r="A31" s="4">
        <v>2014</v>
      </c>
      <c r="B31" s="5">
        <v>19389.283017062982</v>
      </c>
      <c r="C31" s="5">
        <v>38737.229246093804</v>
      </c>
      <c r="D31" s="5">
        <v>29458.833048125689</v>
      </c>
      <c r="E31" s="5">
        <v>34684.915039783911</v>
      </c>
      <c r="F31" s="5">
        <v>122270.26035106639</v>
      </c>
    </row>
    <row r="32" spans="1:6" x14ac:dyDescent="0.3">
      <c r="A32" s="4">
        <v>2015</v>
      </c>
      <c r="B32" s="5">
        <v>16981.720554374773</v>
      </c>
      <c r="C32" s="5">
        <v>37095.321018388553</v>
      </c>
      <c r="D32" s="5">
        <v>24954.827610333956</v>
      </c>
      <c r="E32" s="5">
        <v>23635.543613849648</v>
      </c>
      <c r="F32" s="5">
        <v>102667.41279694693</v>
      </c>
    </row>
    <row r="33" spans="1:6" x14ac:dyDescent="0.3">
      <c r="A33" s="4">
        <v>2016</v>
      </c>
      <c r="B33" s="5">
        <v>16958.233320373511</v>
      </c>
      <c r="C33" s="5">
        <v>37620.39917515283</v>
      </c>
      <c r="D33" s="5">
        <v>22897.475751971324</v>
      </c>
      <c r="E33" s="5">
        <v>21239.491380322299</v>
      </c>
      <c r="F33" s="5">
        <v>98715.599627819975</v>
      </c>
    </row>
    <row r="34" spans="1:6" x14ac:dyDescent="0.3">
      <c r="A34" s="4">
        <v>2017</v>
      </c>
      <c r="B34" s="5">
        <v>17645.463898340957</v>
      </c>
      <c r="C34" s="5">
        <v>39877.7427513355</v>
      </c>
      <c r="D34" s="5">
        <v>26219.520278340366</v>
      </c>
      <c r="E34" s="5">
        <v>22170.237591541092</v>
      </c>
      <c r="F34" s="5">
        <v>105912.96451955792</v>
      </c>
    </row>
    <row r="35" spans="1:6" x14ac:dyDescent="0.3">
      <c r="A35" s="4">
        <v>2018</v>
      </c>
      <c r="B35" s="5">
        <v>19173.001925829809</v>
      </c>
      <c r="C35" s="5">
        <v>43087.735640880011</v>
      </c>
      <c r="D35" s="5">
        <v>27427.85633819981</v>
      </c>
      <c r="E35" s="5">
        <v>24240.699578666179</v>
      </c>
      <c r="F35" s="5">
        <v>113929.29348357581</v>
      </c>
    </row>
    <row r="36" spans="1:6" x14ac:dyDescent="0.3">
      <c r="A36" s="4">
        <v>2019</v>
      </c>
      <c r="B36" s="5">
        <v>19379.172520829587</v>
      </c>
      <c r="C36" s="5">
        <v>42907.754048011622</v>
      </c>
      <c r="D36" s="5">
        <v>25628.725462300379</v>
      </c>
      <c r="E36" s="5">
        <v>22517.076696620825</v>
      </c>
      <c r="F36" s="5">
        <v>110432.72872776241</v>
      </c>
    </row>
    <row r="37" spans="1:6" x14ac:dyDescent="0.3">
      <c r="A37" s="4">
        <v>2020</v>
      </c>
      <c r="B37" s="5">
        <v>18574.786198239948</v>
      </c>
      <c r="C37" s="5">
        <v>35093.877652751376</v>
      </c>
      <c r="D37" s="5">
        <v>21614.923319744259</v>
      </c>
      <c r="E37" s="5">
        <v>20188.613192038556</v>
      </c>
      <c r="F37" s="5">
        <v>95472.200362774136</v>
      </c>
    </row>
    <row r="38" spans="1:6" x14ac:dyDescent="0.3">
      <c r="A38" s="4">
        <v>2021</v>
      </c>
      <c r="B38" s="5">
        <v>20238.185161863363</v>
      </c>
      <c r="C38" s="5">
        <v>37114.914680148591</v>
      </c>
      <c r="D38" s="5">
        <v>26270.627798928577</v>
      </c>
      <c r="E38" s="5">
        <v>24378.705522263896</v>
      </c>
      <c r="F38" s="5">
        <v>108002.43316320443</v>
      </c>
    </row>
    <row r="39" spans="1:6" x14ac:dyDescent="0.3">
      <c r="A39" s="4">
        <v>2022</v>
      </c>
      <c r="B39" s="5">
        <v>20439.126705561146</v>
      </c>
      <c r="C39" s="5">
        <v>41230.383379682389</v>
      </c>
      <c r="D39" s="5">
        <v>27301.502123281294</v>
      </c>
      <c r="E39" s="5">
        <v>25263.134511270524</v>
      </c>
      <c r="F39" s="5">
        <v>114234.14671979536</v>
      </c>
    </row>
    <row r="40" spans="1:6" x14ac:dyDescent="0.3">
      <c r="A40" s="4">
        <v>2023</v>
      </c>
      <c r="B40" s="5">
        <v>21348.483478693812</v>
      </c>
      <c r="C40" s="5">
        <v>43588.176611475916</v>
      </c>
      <c r="D40" s="5">
        <v>25230.576100693495</v>
      </c>
      <c r="E40" s="5">
        <v>24084.538538926103</v>
      </c>
      <c r="F40" s="5">
        <v>114251.77472978932</v>
      </c>
    </row>
    <row r="41" spans="1:6" x14ac:dyDescent="0.3">
      <c r="A41" s="4" t="s">
        <v>179</v>
      </c>
      <c r="B41" s="5">
        <v>338168.15116610652</v>
      </c>
      <c r="C41" s="5">
        <v>681513.41312189971</v>
      </c>
      <c r="D41" s="5">
        <v>509028.64339327149</v>
      </c>
      <c r="E41" s="5">
        <v>533440.93338697217</v>
      </c>
      <c r="F41" s="5">
        <v>2062151.1410682502</v>
      </c>
    </row>
    <row r="47" spans="1:6" x14ac:dyDescent="0.3">
      <c r="A47" s="3" t="s">
        <v>178</v>
      </c>
      <c r="B47" s="2" t="s">
        <v>180</v>
      </c>
      <c r="C47" s="2" t="s">
        <v>189</v>
      </c>
    </row>
    <row r="48" spans="1:6" x14ac:dyDescent="0.3">
      <c r="A48" s="4" t="s">
        <v>181</v>
      </c>
      <c r="B48" s="5">
        <v>543.48099999999999</v>
      </c>
      <c r="C48" s="5">
        <v>11654.051457717489</v>
      </c>
    </row>
    <row r="49" spans="1:3" x14ac:dyDescent="0.3">
      <c r="A49" s="4" t="s">
        <v>182</v>
      </c>
      <c r="B49" s="5">
        <v>430.42699999999996</v>
      </c>
      <c r="C49" s="5">
        <v>24823.054629669885</v>
      </c>
    </row>
    <row r="50" spans="1:3" x14ac:dyDescent="0.3">
      <c r="A50" s="4" t="s">
        <v>183</v>
      </c>
      <c r="B50" s="5">
        <v>255.58100000000002</v>
      </c>
      <c r="C50" s="5">
        <v>21872.971878188942</v>
      </c>
    </row>
    <row r="51" spans="1:3" x14ac:dyDescent="0.3">
      <c r="A51" s="4" t="s">
        <v>184</v>
      </c>
      <c r="B51" s="5">
        <v>411.46800000000002</v>
      </c>
      <c r="C51" s="5">
        <v>23474.624119939395</v>
      </c>
    </row>
    <row r="52" spans="1:3" x14ac:dyDescent="0.3">
      <c r="A52" s="4" t="s">
        <v>179</v>
      </c>
      <c r="B52" s="5">
        <v>1640.9570000000001</v>
      </c>
      <c r="C52" s="5">
        <v>81824.702085515717</v>
      </c>
    </row>
    <row r="54" spans="1:3" x14ac:dyDescent="0.3">
      <c r="A54" s="4" t="s">
        <v>181</v>
      </c>
      <c r="B54" s="5">
        <f>GETPIVOTDATA("Sum of urbanization",$A$47,"Country Name",A48)</f>
        <v>543.48099999999999</v>
      </c>
      <c r="C54" s="5">
        <f>GETPIVOTDATA("Sum of GDP per capita (current US$) [NY.GDP.PCAP.CD]",$A$47,"Country Name",A54)</f>
        <v>11654.051457717489</v>
      </c>
    </row>
    <row r="55" spans="1:3" x14ac:dyDescent="0.3">
      <c r="A55" s="4" t="s">
        <v>182</v>
      </c>
      <c r="B55" s="5">
        <f t="shared" ref="B55:B57" si="0">GETPIVOTDATA("Sum of urbanization",$A$47,"Country Name",A49)</f>
        <v>430.42699999999996</v>
      </c>
      <c r="C55" s="5">
        <f t="shared" ref="C55:C57" si="1">GETPIVOTDATA("Sum of GDP per capita (current US$) [NY.GDP.PCAP.CD]",$A$47,"Country Name",A55)</f>
        <v>24823.054629669885</v>
      </c>
    </row>
    <row r="56" spans="1:3" x14ac:dyDescent="0.3">
      <c r="A56" s="4" t="s">
        <v>183</v>
      </c>
      <c r="B56" s="5">
        <f t="shared" si="0"/>
        <v>255.58100000000002</v>
      </c>
      <c r="C56" s="5">
        <f t="shared" si="1"/>
        <v>21872.971878188942</v>
      </c>
    </row>
    <row r="57" spans="1:3" x14ac:dyDescent="0.3">
      <c r="A57" s="4" t="s">
        <v>184</v>
      </c>
      <c r="B57" s="5">
        <f t="shared" si="0"/>
        <v>411.46800000000002</v>
      </c>
      <c r="C57" s="5">
        <f t="shared" si="1"/>
        <v>23474.624119939395</v>
      </c>
    </row>
    <row r="58" spans="1:3" x14ac:dyDescent="0.3">
      <c r="C58" s="2"/>
    </row>
    <row r="71" spans="1:2" x14ac:dyDescent="0.3">
      <c r="A71" s="3" t="s">
        <v>178</v>
      </c>
      <c r="B71" t="s">
        <v>195</v>
      </c>
    </row>
    <row r="72" spans="1:2" x14ac:dyDescent="0.3">
      <c r="A72" s="4" t="s">
        <v>181</v>
      </c>
      <c r="B72" s="5">
        <v>4.3936893607686782</v>
      </c>
    </row>
    <row r="73" spans="1:2" x14ac:dyDescent="0.3">
      <c r="A73" s="4" t="s">
        <v>182</v>
      </c>
      <c r="B73" s="5">
        <v>9.622967570198977</v>
      </c>
    </row>
    <row r="74" spans="1:2" x14ac:dyDescent="0.3">
      <c r="A74" s="4" t="s">
        <v>183</v>
      </c>
      <c r="B74" s="5">
        <v>13.759264721052443</v>
      </c>
    </row>
    <row r="75" spans="1:2" x14ac:dyDescent="0.3">
      <c r="A75" s="4" t="s">
        <v>184</v>
      </c>
      <c r="B75" s="5">
        <v>11.991470373975718</v>
      </c>
    </row>
    <row r="76" spans="1:2" x14ac:dyDescent="0.3">
      <c r="A76" s="4" t="s">
        <v>179</v>
      </c>
      <c r="B76" s="5">
        <v>39.767392025995818</v>
      </c>
    </row>
    <row r="77" spans="1:2" x14ac:dyDescent="0.3">
      <c r="A77" s="4" t="s">
        <v>196</v>
      </c>
      <c r="B77" t="s">
        <v>197</v>
      </c>
    </row>
    <row r="78" spans="1:2" x14ac:dyDescent="0.3">
      <c r="A78" s="4" t="s">
        <v>181</v>
      </c>
      <c r="B78">
        <f>GETPIVOTDATA("CO2 emissions (metric tons per capita) [EN.ATM.CO2E.PC]",$A$71,"Country Name",A72)</f>
        <v>4.3936893607686782</v>
      </c>
    </row>
    <row r="79" spans="1:2" x14ac:dyDescent="0.3">
      <c r="A79" s="4" t="s">
        <v>182</v>
      </c>
      <c r="B79" s="2">
        <f t="shared" ref="B79:B81" si="2">GETPIVOTDATA("CO2 emissions (metric tons per capita) [EN.ATM.CO2E.PC]",$A$71,"Country Name",A73)</f>
        <v>9.622967570198977</v>
      </c>
    </row>
    <row r="80" spans="1:2" x14ac:dyDescent="0.3">
      <c r="A80" s="4" t="s">
        <v>183</v>
      </c>
      <c r="B80" s="2">
        <f t="shared" si="2"/>
        <v>13.759264721052443</v>
      </c>
    </row>
    <row r="81" spans="1:2" x14ac:dyDescent="0.3">
      <c r="A81" s="4" t="s">
        <v>184</v>
      </c>
      <c r="B81" s="2">
        <f t="shared" si="2"/>
        <v>11.991470373975718</v>
      </c>
    </row>
    <row r="83" spans="1:2" x14ac:dyDescent="0.3">
      <c r="A83" s="6"/>
      <c r="B83" s="6"/>
    </row>
    <row r="84" spans="1:2" x14ac:dyDescent="0.3">
      <c r="A84" s="4"/>
      <c r="B84" s="5"/>
    </row>
    <row r="85" spans="1:2" x14ac:dyDescent="0.3">
      <c r="A85" s="4"/>
      <c r="B85" s="5"/>
    </row>
    <row r="86" spans="1:2" x14ac:dyDescent="0.3">
      <c r="A86" s="3" t="s">
        <v>178</v>
      </c>
      <c r="B86" t="s">
        <v>189</v>
      </c>
    </row>
    <row r="87" spans="1:2" x14ac:dyDescent="0.3">
      <c r="A87" s="4" t="s">
        <v>181</v>
      </c>
      <c r="B87" s="5">
        <v>11654.051457717489</v>
      </c>
    </row>
    <row r="88" spans="1:2" x14ac:dyDescent="0.3">
      <c r="A88" s="4" t="s">
        <v>182</v>
      </c>
      <c r="B88" s="5">
        <v>24823.054629669885</v>
      </c>
    </row>
    <row r="89" spans="1:2" x14ac:dyDescent="0.3">
      <c r="A89" s="4" t="s">
        <v>183</v>
      </c>
      <c r="B89" s="5">
        <v>21872.971878188942</v>
      </c>
    </row>
    <row r="90" spans="1:2" x14ac:dyDescent="0.3">
      <c r="A90" s="4" t="s">
        <v>184</v>
      </c>
      <c r="B90" s="5">
        <v>23474.624119939395</v>
      </c>
    </row>
    <row r="91" spans="1:2" x14ac:dyDescent="0.3">
      <c r="A91" s="4" t="s">
        <v>179</v>
      </c>
      <c r="B91" s="5">
        <v>81824.702085515717</v>
      </c>
    </row>
    <row r="93" spans="1:2" x14ac:dyDescent="0.3">
      <c r="A93" s="4" t="s">
        <v>196</v>
      </c>
      <c r="B93" t="s">
        <v>194</v>
      </c>
    </row>
    <row r="94" spans="1:2" x14ac:dyDescent="0.3">
      <c r="A94" s="4" t="s">
        <v>181</v>
      </c>
      <c r="B94">
        <f>GETPIVOTDATA("GDP per capita (current US$) [NY.GDP.PCAP.CD]",$A$86,"Country Name",A87)</f>
        <v>11654.051457717489</v>
      </c>
    </row>
    <row r="95" spans="1:2" x14ac:dyDescent="0.3">
      <c r="A95" s="4" t="s">
        <v>182</v>
      </c>
      <c r="B95" s="2">
        <f>GETPIVOTDATA("GDP per capita (current US$) [NY.GDP.PCAP.CD]",$A$86,"Country Name",A88)</f>
        <v>24823.054629669885</v>
      </c>
    </row>
    <row r="96" spans="1:2" x14ac:dyDescent="0.3">
      <c r="A96" s="4" t="s">
        <v>183</v>
      </c>
      <c r="B96" s="2">
        <f>GETPIVOTDATA("GDP per capita (current US$) [NY.GDP.PCAP.CD]",$A$86,"Country Name",A89)</f>
        <v>21872.971878188942</v>
      </c>
    </row>
    <row r="97" spans="1:2" x14ac:dyDescent="0.3">
      <c r="A97" s="4" t="s">
        <v>184</v>
      </c>
      <c r="B97" s="2">
        <f>GETPIVOTDATA("GDP per capita (current US$) [NY.GDP.PCAP.CD]",$A$86,"Country Name",A90)</f>
        <v>23474.624119939395</v>
      </c>
    </row>
    <row r="101" spans="1:2" x14ac:dyDescent="0.3">
      <c r="A101" s="3" t="s">
        <v>178</v>
      </c>
      <c r="B101" t="s">
        <v>191</v>
      </c>
    </row>
    <row r="102" spans="1:2" x14ac:dyDescent="0.3">
      <c r="A102" s="4" t="s">
        <v>181</v>
      </c>
      <c r="B102" s="9">
        <v>6898193129.4866219</v>
      </c>
    </row>
    <row r="103" spans="1:2" x14ac:dyDescent="0.3">
      <c r="A103" s="4" t="s">
        <v>182</v>
      </c>
      <c r="B103" s="9">
        <v>3764871745.2068319</v>
      </c>
    </row>
    <row r="104" spans="1:2" x14ac:dyDescent="0.3">
      <c r="A104" s="4" t="s">
        <v>183</v>
      </c>
      <c r="B104" s="9">
        <v>1828041208.9778719</v>
      </c>
    </row>
    <row r="105" spans="1:2" x14ac:dyDescent="0.3">
      <c r="A105" s="4" t="s">
        <v>184</v>
      </c>
      <c r="B105" s="9">
        <v>2335820927.0533957</v>
      </c>
    </row>
    <row r="106" spans="1:2" x14ac:dyDescent="0.3">
      <c r="A106" s="4" t="s">
        <v>179</v>
      </c>
      <c r="B106" s="5">
        <v>14826927010.724722</v>
      </c>
    </row>
    <row r="108" spans="1:2" x14ac:dyDescent="0.3">
      <c r="A108" s="4" t="s">
        <v>181</v>
      </c>
      <c r="B108" s="10">
        <f>GETPIVOTDATA("Foreign direct investment, net inflows (BoP, current US$) [BX.KLT.DINV.CD.WD]",$A$101,"Country Name",A108)</f>
        <v>6898193129.4866219</v>
      </c>
    </row>
    <row r="109" spans="1:2" x14ac:dyDescent="0.3">
      <c r="A109" s="4" t="s">
        <v>182</v>
      </c>
      <c r="B109" s="10">
        <f t="shared" ref="B109:B111" si="3">GETPIVOTDATA("Foreign direct investment, net inflows (BoP, current US$) [BX.KLT.DINV.CD.WD]",$A$101,"Country Name",A109)</f>
        <v>3764871745.2068319</v>
      </c>
    </row>
    <row r="110" spans="1:2" x14ac:dyDescent="0.3">
      <c r="A110" s="4" t="s">
        <v>183</v>
      </c>
      <c r="B110" s="10">
        <f t="shared" si="3"/>
        <v>1828041208.9778719</v>
      </c>
    </row>
    <row r="111" spans="1:2" x14ac:dyDescent="0.3">
      <c r="A111" s="4" t="s">
        <v>184</v>
      </c>
      <c r="B111" s="10">
        <f t="shared" si="3"/>
        <v>2335820927.0533957</v>
      </c>
    </row>
    <row r="115" spans="1:2" x14ac:dyDescent="0.3">
      <c r="A115" s="3" t="s">
        <v>178</v>
      </c>
      <c r="B115" t="s">
        <v>198</v>
      </c>
    </row>
    <row r="116" spans="1:2" x14ac:dyDescent="0.3">
      <c r="A116" s="4" t="s">
        <v>181</v>
      </c>
      <c r="B116" s="9">
        <v>745.11618426821963</v>
      </c>
    </row>
    <row r="117" spans="1:2" x14ac:dyDescent="0.3">
      <c r="A117" s="4" t="s">
        <v>182</v>
      </c>
      <c r="B117" s="9">
        <v>827.77663852216938</v>
      </c>
    </row>
    <row r="118" spans="1:2" x14ac:dyDescent="0.3">
      <c r="A118" s="4" t="s">
        <v>183</v>
      </c>
      <c r="B118" s="9">
        <v>428.76429858031258</v>
      </c>
    </row>
    <row r="119" spans="1:2" x14ac:dyDescent="0.3">
      <c r="A119" s="4" t="s">
        <v>184</v>
      </c>
      <c r="B119" s="9">
        <v>560.15974726639126</v>
      </c>
    </row>
    <row r="120" spans="1:2" x14ac:dyDescent="0.3">
      <c r="A120" s="4" t="s">
        <v>179</v>
      </c>
      <c r="B120" s="5">
        <v>2561.8168686370927</v>
      </c>
    </row>
    <row r="122" spans="1:2" x14ac:dyDescent="0.3">
      <c r="A122" s="4" t="s">
        <v>196</v>
      </c>
      <c r="B122" t="s">
        <v>199</v>
      </c>
    </row>
    <row r="123" spans="1:2" x14ac:dyDescent="0.3">
      <c r="A123" s="4" t="s">
        <v>181</v>
      </c>
      <c r="B123">
        <f>GETPIVOTDATA("Trade (% of GDP) [NE.TRD.GNFS.ZS]",$A$115,"Country Name",A116)</f>
        <v>745.11618426821963</v>
      </c>
    </row>
    <row r="124" spans="1:2" x14ac:dyDescent="0.3">
      <c r="A124" s="4" t="s">
        <v>182</v>
      </c>
      <c r="B124" s="2">
        <f>GETPIVOTDATA("Trade (% of GDP) [NE.TRD.GNFS.ZS]",$A$115,"Country Name",A117)</f>
        <v>827.77663852216938</v>
      </c>
    </row>
    <row r="125" spans="1:2" x14ac:dyDescent="0.3">
      <c r="A125" s="4" t="s">
        <v>183</v>
      </c>
      <c r="B125" s="2">
        <f>GETPIVOTDATA("Trade (% of GDP) [NE.TRD.GNFS.ZS]",$A$115,"Country Name",A118)</f>
        <v>428.76429858031258</v>
      </c>
    </row>
    <row r="126" spans="1:2" x14ac:dyDescent="0.3">
      <c r="A126" s="4" t="s">
        <v>184</v>
      </c>
      <c r="B126" s="2">
        <f>GETPIVOTDATA("Trade (% of GDP) [NE.TRD.GNFS.ZS]",$A$115,"Country Name",A119)</f>
        <v>560.15974726639126</v>
      </c>
    </row>
    <row r="130" spans="1:3" x14ac:dyDescent="0.3">
      <c r="A130" s="3" t="s">
        <v>178</v>
      </c>
      <c r="B130" s="2" t="s">
        <v>195</v>
      </c>
      <c r="C130" s="2" t="s">
        <v>180</v>
      </c>
    </row>
    <row r="131" spans="1:3" x14ac:dyDescent="0.3">
      <c r="A131" s="4" t="s">
        <v>181</v>
      </c>
      <c r="B131" s="5">
        <v>4.3936893607686782</v>
      </c>
      <c r="C131" s="5">
        <v>543.48099999999999</v>
      </c>
    </row>
    <row r="132" spans="1:3" x14ac:dyDescent="0.3">
      <c r="A132" s="4" t="s">
        <v>182</v>
      </c>
      <c r="B132" s="5">
        <v>9.622967570198977</v>
      </c>
      <c r="C132" s="5">
        <v>430.42699999999996</v>
      </c>
    </row>
    <row r="133" spans="1:3" x14ac:dyDescent="0.3">
      <c r="A133" s="4" t="s">
        <v>183</v>
      </c>
      <c r="B133" s="5">
        <v>13.759264721052443</v>
      </c>
      <c r="C133" s="5">
        <v>255.58100000000002</v>
      </c>
    </row>
    <row r="134" spans="1:3" x14ac:dyDescent="0.3">
      <c r="A134" s="4" t="s">
        <v>184</v>
      </c>
      <c r="B134" s="5">
        <v>11.991470373975718</v>
      </c>
      <c r="C134" s="5">
        <v>411.46800000000002</v>
      </c>
    </row>
    <row r="135" spans="1:3" x14ac:dyDescent="0.3">
      <c r="A135" s="4" t="s">
        <v>179</v>
      </c>
      <c r="B135" s="5">
        <v>39.767392025995818</v>
      </c>
      <c r="C135" s="5">
        <v>1640.9570000000001</v>
      </c>
    </row>
    <row r="137" spans="1:3" x14ac:dyDescent="0.3">
      <c r="A137" s="4" t="s">
        <v>200</v>
      </c>
      <c r="B137" t="s">
        <v>197</v>
      </c>
      <c r="C137" t="s">
        <v>201</v>
      </c>
    </row>
    <row r="138" spans="1:3" x14ac:dyDescent="0.3">
      <c r="A138" s="4" t="s">
        <v>181</v>
      </c>
      <c r="B138">
        <f>GETPIVOTDATA("Sum of CO2 emissions (metric tons per capita) [EN.ATM.CO2E.PC]",$A$130,"Country Name",A131)</f>
        <v>4.3936893607686782</v>
      </c>
      <c r="C138">
        <f>GETPIVOTDATA("Sum of urbanization",$A$130,"Country Name",A131)</f>
        <v>543.48099999999999</v>
      </c>
    </row>
    <row r="139" spans="1:3" x14ac:dyDescent="0.3">
      <c r="A139" s="4" t="s">
        <v>182</v>
      </c>
      <c r="B139" s="2">
        <f t="shared" ref="B139:B141" si="4">GETPIVOTDATA("Sum of CO2 emissions (metric tons per capita) [EN.ATM.CO2E.PC]",$A$130,"Country Name",A132)</f>
        <v>9.622967570198977</v>
      </c>
      <c r="C139" s="2">
        <f t="shared" ref="C139:C141" si="5">GETPIVOTDATA("Sum of urbanization",$A$130,"Country Name",A132)</f>
        <v>430.42699999999996</v>
      </c>
    </row>
    <row r="140" spans="1:3" x14ac:dyDescent="0.3">
      <c r="A140" s="4" t="s">
        <v>183</v>
      </c>
      <c r="B140" s="2">
        <f t="shared" si="4"/>
        <v>13.759264721052443</v>
      </c>
      <c r="C140" s="2">
        <f t="shared" si="5"/>
        <v>255.58100000000002</v>
      </c>
    </row>
    <row r="141" spans="1:3" x14ac:dyDescent="0.3">
      <c r="A141" s="4" t="s">
        <v>184</v>
      </c>
      <c r="B141" s="2">
        <f t="shared" si="4"/>
        <v>11.991470373975718</v>
      </c>
      <c r="C141" s="2">
        <f t="shared" si="5"/>
        <v>411.46800000000002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14714-04D3-44E0-BE9B-3B504F488FDE}">
  <dimension ref="A3:D52"/>
  <sheetViews>
    <sheetView workbookViewId="0">
      <selection activeCell="C35" sqref="C35"/>
    </sheetView>
  </sheetViews>
  <sheetFormatPr defaultRowHeight="14.4" x14ac:dyDescent="0.3"/>
  <cols>
    <col min="1" max="1" width="44" bestFit="1" customWidth="1"/>
    <col min="2" max="2" width="75.6640625" bestFit="1" customWidth="1"/>
    <col min="3" max="3" width="44" bestFit="1" customWidth="1"/>
    <col min="4" max="4" width="12.6640625" bestFit="1" customWidth="1"/>
  </cols>
  <sheetData>
    <row r="3" spans="1:4" x14ac:dyDescent="0.3">
      <c r="A3" s="3" t="s">
        <v>178</v>
      </c>
      <c r="B3" t="s">
        <v>191</v>
      </c>
      <c r="C3" t="s">
        <v>192</v>
      </c>
      <c r="D3" t="s">
        <v>193</v>
      </c>
    </row>
    <row r="4" spans="1:4" x14ac:dyDescent="0.3">
      <c r="A4" s="4" t="s">
        <v>110</v>
      </c>
      <c r="B4" s="5">
        <v>-28254900172.250557</v>
      </c>
      <c r="C4" s="4" t="s">
        <v>110</v>
      </c>
      <c r="D4">
        <f>GETPIVOTDATA("Foreign direct investment, net inflows (BoP, current US$) [BX.KLT.DINV.CD.WD]",A3,"Country Name",A4)</f>
        <v>-28254900172.250557</v>
      </c>
    </row>
    <row r="5" spans="1:4" x14ac:dyDescent="0.3">
      <c r="A5" s="4" t="s">
        <v>127</v>
      </c>
      <c r="B5" s="5">
        <v>3050444298.398406</v>
      </c>
      <c r="C5" s="4" t="s">
        <v>127</v>
      </c>
      <c r="D5" s="2">
        <f t="shared" ref="D5:D50" si="0">GETPIVOTDATA("Foreign direct investment, net inflows (BoP, current US$) [BX.KLT.DINV.CD.WD]",A4,"Country Name",A5)</f>
        <v>3050444298.398406</v>
      </c>
    </row>
    <row r="6" spans="1:4" x14ac:dyDescent="0.3">
      <c r="A6" s="4" t="s">
        <v>95</v>
      </c>
      <c r="B6" s="5">
        <v>4853311438.1176891</v>
      </c>
      <c r="C6" s="4" t="s">
        <v>95</v>
      </c>
      <c r="D6" s="2">
        <f t="shared" si="0"/>
        <v>4853311438.1176891</v>
      </c>
    </row>
    <row r="7" spans="1:4" x14ac:dyDescent="0.3">
      <c r="A7" s="4" t="s">
        <v>81</v>
      </c>
      <c r="B7" s="5">
        <v>3169067385.7281036</v>
      </c>
      <c r="C7" s="4" t="s">
        <v>81</v>
      </c>
      <c r="D7" s="2">
        <f t="shared" si="0"/>
        <v>3169067385.7281036</v>
      </c>
    </row>
    <row r="8" spans="1:4" x14ac:dyDescent="0.3">
      <c r="A8" s="4" t="s">
        <v>96</v>
      </c>
      <c r="B8" s="5">
        <v>292120489.44320953</v>
      </c>
      <c r="C8" s="4" t="s">
        <v>96</v>
      </c>
      <c r="D8" s="2">
        <f t="shared" si="0"/>
        <v>292120489.44320953</v>
      </c>
    </row>
    <row r="9" spans="1:4" x14ac:dyDescent="0.3">
      <c r="A9" s="4" t="s">
        <v>16</v>
      </c>
      <c r="B9" s="5">
        <v>2266194828.9189615</v>
      </c>
      <c r="C9" s="4" t="s">
        <v>16</v>
      </c>
      <c r="D9" s="2">
        <f t="shared" si="0"/>
        <v>2266194828.9189615</v>
      </c>
    </row>
    <row r="10" spans="1:4" x14ac:dyDescent="0.3">
      <c r="A10" s="4" t="s">
        <v>134</v>
      </c>
      <c r="B10" s="5">
        <v>10844677974.23378</v>
      </c>
      <c r="C10" s="4" t="s">
        <v>134</v>
      </c>
      <c r="D10" s="2">
        <f t="shared" si="0"/>
        <v>10844677974.23378</v>
      </c>
    </row>
    <row r="11" spans="1:4" x14ac:dyDescent="0.3">
      <c r="A11" s="4" t="s">
        <v>44</v>
      </c>
      <c r="B11" s="5">
        <v>541746009</v>
      </c>
      <c r="C11" s="4" t="s">
        <v>44</v>
      </c>
      <c r="D11" s="2">
        <f t="shared" si="0"/>
        <v>541746009</v>
      </c>
    </row>
    <row r="12" spans="1:4" x14ac:dyDescent="0.3">
      <c r="A12" s="4" t="s">
        <v>159</v>
      </c>
      <c r="B12" s="5">
        <v>5699807850</v>
      </c>
      <c r="C12" s="4" t="s">
        <v>159</v>
      </c>
      <c r="D12" s="2">
        <f t="shared" si="0"/>
        <v>5699807850</v>
      </c>
    </row>
    <row r="13" spans="1:4" x14ac:dyDescent="0.3">
      <c r="A13" s="4" t="s">
        <v>24</v>
      </c>
      <c r="B13" s="5">
        <v>113091040.14483631</v>
      </c>
      <c r="C13" s="4" t="s">
        <v>24</v>
      </c>
      <c r="D13" s="2">
        <f t="shared" si="0"/>
        <v>113091040.14483631</v>
      </c>
    </row>
    <row r="14" spans="1:4" x14ac:dyDescent="0.3">
      <c r="A14" s="4" t="s">
        <v>129</v>
      </c>
      <c r="B14" s="5">
        <v>25489986793.730339</v>
      </c>
      <c r="C14" s="4" t="s">
        <v>129</v>
      </c>
      <c r="D14" s="2">
        <f t="shared" si="0"/>
        <v>25489986793.730339</v>
      </c>
    </row>
    <row r="15" spans="1:4" x14ac:dyDescent="0.3">
      <c r="A15" s="4" t="s">
        <v>164</v>
      </c>
      <c r="B15" s="5">
        <v>23325625458.480816</v>
      </c>
      <c r="C15" s="4" t="s">
        <v>164</v>
      </c>
      <c r="D15" s="2">
        <f t="shared" si="0"/>
        <v>23325625458.480816</v>
      </c>
    </row>
    <row r="16" spans="1:4" x14ac:dyDescent="0.3">
      <c r="A16" s="4" t="s">
        <v>53</v>
      </c>
      <c r="B16" s="5">
        <v>11351427518.678123</v>
      </c>
      <c r="C16" s="4" t="s">
        <v>53</v>
      </c>
      <c r="D16" s="2">
        <f t="shared" si="0"/>
        <v>11351427518.678123</v>
      </c>
    </row>
    <row r="17" spans="1:4" x14ac:dyDescent="0.3">
      <c r="A17" s="4" t="s">
        <v>62</v>
      </c>
      <c r="B17" s="5"/>
      <c r="C17" s="4" t="s">
        <v>62</v>
      </c>
      <c r="D17" s="2">
        <f t="shared" si="0"/>
        <v>0</v>
      </c>
    </row>
    <row r="18" spans="1:4" x14ac:dyDescent="0.3">
      <c r="A18" s="4" t="s">
        <v>35</v>
      </c>
      <c r="B18" s="5">
        <v>12878616514</v>
      </c>
      <c r="C18" s="4" t="s">
        <v>35</v>
      </c>
      <c r="D18" s="2">
        <f t="shared" si="0"/>
        <v>12878616514</v>
      </c>
    </row>
    <row r="19" spans="1:4" x14ac:dyDescent="0.3">
      <c r="A19" s="4" t="s">
        <v>142</v>
      </c>
      <c r="B19" s="5">
        <v>1046920908.1109868</v>
      </c>
      <c r="C19" s="4" t="s">
        <v>142</v>
      </c>
      <c r="D19" s="2">
        <f t="shared" si="0"/>
        <v>1046920908.1109868</v>
      </c>
    </row>
    <row r="20" spans="1:4" x14ac:dyDescent="0.3">
      <c r="A20" s="4" t="s">
        <v>19</v>
      </c>
      <c r="B20" s="5">
        <v>33322868633.326073</v>
      </c>
      <c r="C20" s="4" t="s">
        <v>19</v>
      </c>
      <c r="D20" s="2">
        <f t="shared" si="0"/>
        <v>33322868633.326073</v>
      </c>
    </row>
    <row r="21" spans="1:4" x14ac:dyDescent="0.3">
      <c r="A21" s="4" t="s">
        <v>17</v>
      </c>
      <c r="B21" s="5">
        <v>16685806885.588322</v>
      </c>
      <c r="C21" s="4" t="s">
        <v>17</v>
      </c>
      <c r="D21" s="2">
        <f t="shared" si="0"/>
        <v>16685806885.588322</v>
      </c>
    </row>
    <row r="22" spans="1:4" x14ac:dyDescent="0.3">
      <c r="A22" s="4" t="s">
        <v>160</v>
      </c>
      <c r="B22" s="5">
        <v>1617395017.1366997</v>
      </c>
      <c r="C22" s="4" t="s">
        <v>160</v>
      </c>
      <c r="D22" s="2">
        <f t="shared" si="0"/>
        <v>1617395017.1366997</v>
      </c>
    </row>
    <row r="23" spans="1:4" x14ac:dyDescent="0.3">
      <c r="A23" s="4" t="s">
        <v>52</v>
      </c>
      <c r="B23" s="5">
        <v>45851686891.972893</v>
      </c>
      <c r="C23" s="4" t="s">
        <v>52</v>
      </c>
      <c r="D23" s="2">
        <f t="shared" si="0"/>
        <v>45851686891.972893</v>
      </c>
    </row>
    <row r="24" spans="1:4" x14ac:dyDescent="0.3">
      <c r="A24" s="4" t="s">
        <v>128</v>
      </c>
      <c r="B24" s="5">
        <v>6353491115.0225563</v>
      </c>
      <c r="C24" s="4" t="s">
        <v>128</v>
      </c>
      <c r="D24" s="2">
        <f t="shared" si="0"/>
        <v>6353491115.0225563</v>
      </c>
    </row>
    <row r="25" spans="1:4" x14ac:dyDescent="0.3">
      <c r="A25" s="4" t="s">
        <v>146</v>
      </c>
      <c r="B25" s="5">
        <v>381338438.51571947</v>
      </c>
      <c r="C25" s="4" t="s">
        <v>146</v>
      </c>
      <c r="D25" s="2">
        <f t="shared" si="0"/>
        <v>381338438.51571947</v>
      </c>
    </row>
    <row r="26" spans="1:4" x14ac:dyDescent="0.3">
      <c r="A26" s="4" t="s">
        <v>166</v>
      </c>
      <c r="B26" s="5">
        <v>10963595513.287287</v>
      </c>
      <c r="C26" s="4" t="s">
        <v>166</v>
      </c>
      <c r="D26" s="2">
        <f t="shared" si="0"/>
        <v>10963595513.287287</v>
      </c>
    </row>
    <row r="27" spans="1:4" x14ac:dyDescent="0.3">
      <c r="A27" s="4" t="s">
        <v>91</v>
      </c>
      <c r="B27" s="5"/>
      <c r="C27" s="4" t="s">
        <v>91</v>
      </c>
      <c r="D27" s="2">
        <f t="shared" si="0"/>
        <v>0</v>
      </c>
    </row>
    <row r="28" spans="1:4" x14ac:dyDescent="0.3">
      <c r="A28" s="4" t="s">
        <v>106</v>
      </c>
      <c r="B28" s="5">
        <v>876670934.8714546</v>
      </c>
      <c r="C28" s="4" t="s">
        <v>106</v>
      </c>
      <c r="D28" s="2">
        <f t="shared" si="0"/>
        <v>876670934.8714546</v>
      </c>
    </row>
    <row r="29" spans="1:4" x14ac:dyDescent="0.3">
      <c r="A29" s="4" t="s">
        <v>131</v>
      </c>
      <c r="B29" s="5">
        <v>10735530683.402641</v>
      </c>
      <c r="C29" s="4" t="s">
        <v>131</v>
      </c>
      <c r="D29" s="2">
        <f>GETPIVOTDATA("Foreign direct investment, net inflows (BoP, current US$) [BX.KLT.DINV.CD.WD]",A28,"Country Name",A29)</f>
        <v>10735530683.402641</v>
      </c>
    </row>
    <row r="30" spans="1:4" x14ac:dyDescent="0.3">
      <c r="A30" s="4" t="s">
        <v>135</v>
      </c>
      <c r="B30" s="5">
        <v>7706871418.9947605</v>
      </c>
      <c r="C30" s="4" t="s">
        <v>135</v>
      </c>
      <c r="D30" s="2">
        <f t="shared" si="0"/>
        <v>7706871418.9947605</v>
      </c>
    </row>
    <row r="31" spans="1:4" x14ac:dyDescent="0.3">
      <c r="A31" s="4" t="s">
        <v>48</v>
      </c>
      <c r="B31" s="5">
        <v>10233813123.309437</v>
      </c>
      <c r="C31" s="4" t="s">
        <v>48</v>
      </c>
      <c r="D31" s="2">
        <f t="shared" si="0"/>
        <v>10233813123.309437</v>
      </c>
    </row>
    <row r="32" spans="1:4" x14ac:dyDescent="0.3">
      <c r="A32" s="4" t="s">
        <v>8</v>
      </c>
      <c r="B32" s="5">
        <v>6048587761.8941402</v>
      </c>
      <c r="C32" s="4" t="s">
        <v>8</v>
      </c>
      <c r="D32" s="2">
        <f t="shared" si="0"/>
        <v>6048587761.8941402</v>
      </c>
    </row>
    <row r="33" spans="1:4" x14ac:dyDescent="0.3">
      <c r="A33" s="4" t="s">
        <v>132</v>
      </c>
      <c r="B33" s="5">
        <v>50969442782.265297</v>
      </c>
      <c r="C33" s="4" t="s">
        <v>132</v>
      </c>
      <c r="D33" s="2">
        <f t="shared" si="0"/>
        <v>50969442782.265297</v>
      </c>
    </row>
    <row r="34" spans="1:4" x14ac:dyDescent="0.3">
      <c r="A34" s="4" t="s">
        <v>152</v>
      </c>
      <c r="B34" s="5">
        <v>10109749673.059399</v>
      </c>
      <c r="C34" s="4" t="s">
        <v>152</v>
      </c>
      <c r="D34" s="2">
        <f t="shared" si="0"/>
        <v>10109749673.059399</v>
      </c>
    </row>
    <row r="35" spans="1:4" x14ac:dyDescent="0.3">
      <c r="A35" s="4" t="s">
        <v>93</v>
      </c>
      <c r="B35" s="5">
        <v>9651968068.0441151</v>
      </c>
      <c r="C35" s="4" t="s">
        <v>93</v>
      </c>
      <c r="D35" s="2">
        <f t="shared" si="0"/>
        <v>9651968068.0441151</v>
      </c>
    </row>
    <row r="36" spans="1:4" x14ac:dyDescent="0.3">
      <c r="A36" s="4" t="s">
        <v>158</v>
      </c>
      <c r="B36" s="5">
        <v>84213386970.068542</v>
      </c>
      <c r="C36" s="4" t="s">
        <v>158</v>
      </c>
      <c r="D36" s="2">
        <f t="shared" si="0"/>
        <v>84213386970.068542</v>
      </c>
    </row>
    <row r="37" spans="1:4" x14ac:dyDescent="0.3">
      <c r="A37" s="4" t="s">
        <v>6</v>
      </c>
      <c r="B37" s="5">
        <v>3603575125.9749618</v>
      </c>
      <c r="C37" s="4" t="s">
        <v>6</v>
      </c>
      <c r="D37" s="2">
        <f t="shared" si="0"/>
        <v>3603575125.9749618</v>
      </c>
    </row>
    <row r="38" spans="1:4" x14ac:dyDescent="0.3">
      <c r="A38" s="4" t="s">
        <v>105</v>
      </c>
      <c r="B38" s="5">
        <v>697939228.32404661</v>
      </c>
      <c r="C38" s="4" t="s">
        <v>105</v>
      </c>
      <c r="D38" s="2">
        <f t="shared" si="0"/>
        <v>697939228.32404661</v>
      </c>
    </row>
    <row r="39" spans="1:4" x14ac:dyDescent="0.3">
      <c r="A39" s="4" t="s">
        <v>5</v>
      </c>
      <c r="B39" s="5">
        <v>13738563426.888712</v>
      </c>
      <c r="C39" s="4" t="s">
        <v>5</v>
      </c>
      <c r="D39" s="2">
        <f t="shared" si="0"/>
        <v>13738563426.888712</v>
      </c>
    </row>
    <row r="40" spans="1:4" x14ac:dyDescent="0.3">
      <c r="A40" s="4" t="s">
        <v>38</v>
      </c>
      <c r="B40" s="5">
        <v>3180333159.3669901</v>
      </c>
      <c r="C40" s="4" t="s">
        <v>38</v>
      </c>
      <c r="D40" s="2">
        <f t="shared" si="0"/>
        <v>3180333159.3669901</v>
      </c>
    </row>
    <row r="41" spans="1:4" x14ac:dyDescent="0.3">
      <c r="A41" s="4" t="s">
        <v>112</v>
      </c>
      <c r="B41" s="5">
        <v>5262307956.5247459</v>
      </c>
      <c r="C41" s="4" t="s">
        <v>112</v>
      </c>
      <c r="D41" s="2">
        <f t="shared" si="0"/>
        <v>5262307956.5247459</v>
      </c>
    </row>
    <row r="42" spans="1:4" x14ac:dyDescent="0.3">
      <c r="A42" s="4" t="s">
        <v>47</v>
      </c>
      <c r="B42" s="5">
        <v>4919540000</v>
      </c>
      <c r="C42" s="4" t="s">
        <v>47</v>
      </c>
      <c r="D42" s="2">
        <f t="shared" si="0"/>
        <v>4919540000</v>
      </c>
    </row>
    <row r="43" spans="1:4" x14ac:dyDescent="0.3">
      <c r="A43" s="4" t="s">
        <v>23</v>
      </c>
      <c r="B43" s="5">
        <v>127913601047.19464</v>
      </c>
      <c r="C43" s="4" t="s">
        <v>23</v>
      </c>
      <c r="D43" s="2">
        <f t="shared" si="0"/>
        <v>127913601047.19464</v>
      </c>
    </row>
    <row r="44" spans="1:4" x14ac:dyDescent="0.3">
      <c r="A44" s="4" t="s">
        <v>72</v>
      </c>
      <c r="B44" s="5">
        <v>-372814174.26999998</v>
      </c>
      <c r="C44" s="4" t="s">
        <v>72</v>
      </c>
      <c r="D44" s="2">
        <f t="shared" si="0"/>
        <v>-372814174.26999998</v>
      </c>
    </row>
    <row r="45" spans="1:4" x14ac:dyDescent="0.3">
      <c r="A45" s="4" t="s">
        <v>139</v>
      </c>
      <c r="B45" s="5">
        <v>26479021566.642609</v>
      </c>
      <c r="C45" s="4" t="s">
        <v>139</v>
      </c>
      <c r="D45" s="2">
        <f t="shared" si="0"/>
        <v>26479021566.642609</v>
      </c>
    </row>
    <row r="46" spans="1:4" x14ac:dyDescent="0.3">
      <c r="A46" s="4" t="s">
        <v>25</v>
      </c>
      <c r="B46" s="5">
        <v>21939575125.212528</v>
      </c>
      <c r="C46" s="4" t="s">
        <v>25</v>
      </c>
      <c r="D46" s="2">
        <f t="shared" si="0"/>
        <v>21939575125.212528</v>
      </c>
    </row>
    <row r="47" spans="1:4" x14ac:dyDescent="0.3">
      <c r="A47" s="4" t="s">
        <v>138</v>
      </c>
      <c r="B47" s="5">
        <v>1682345597.3464687</v>
      </c>
      <c r="C47" s="4" t="s">
        <v>138</v>
      </c>
      <c r="D47" s="2">
        <f t="shared" si="0"/>
        <v>1682345597.3464687</v>
      </c>
    </row>
    <row r="48" spans="1:4" x14ac:dyDescent="0.3">
      <c r="A48" s="4" t="s">
        <v>153</v>
      </c>
      <c r="B48" s="5">
        <v>18797430793.320229</v>
      </c>
      <c r="C48" s="4" t="s">
        <v>153</v>
      </c>
      <c r="D48" s="2">
        <f t="shared" si="0"/>
        <v>18797430793.320229</v>
      </c>
    </row>
    <row r="49" spans="1:4" x14ac:dyDescent="0.3">
      <c r="A49" s="4" t="s">
        <v>109</v>
      </c>
      <c r="B49" s="5">
        <v>17354700851.99744</v>
      </c>
      <c r="C49" s="4" t="s">
        <v>109</v>
      </c>
      <c r="D49" s="2">
        <f t="shared" si="0"/>
        <v>17354700851.99744</v>
      </c>
    </row>
    <row r="50" spans="1:4" x14ac:dyDescent="0.3">
      <c r="A50" s="4" t="s">
        <v>10</v>
      </c>
      <c r="B50" s="5">
        <v>4798213541.0835171</v>
      </c>
      <c r="C50" s="4" t="s">
        <v>10</v>
      </c>
      <c r="D50" s="2">
        <f t="shared" si="0"/>
        <v>4798213541.0835171</v>
      </c>
    </row>
    <row r="51" spans="1:4" x14ac:dyDescent="0.3">
      <c r="A51" s="4" t="s">
        <v>190</v>
      </c>
      <c r="B51" s="5"/>
    </row>
    <row r="52" spans="1:4" x14ac:dyDescent="0.3">
      <c r="A52" s="4" t="s">
        <v>179</v>
      </c>
      <c r="B52" s="5">
        <v>632384675491.10083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06"/>
  <sheetViews>
    <sheetView workbookViewId="0"/>
  </sheetViews>
  <sheetFormatPr defaultRowHeight="14.4" x14ac:dyDescent="0.3"/>
  <cols>
    <col min="1" max="1" width="44" bestFit="1" customWidth="1"/>
    <col min="2" max="2" width="12.109375" bestFit="1" customWidth="1"/>
    <col min="3" max="3" width="5" bestFit="1" customWidth="1"/>
    <col min="4" max="4" width="11.109375" bestFit="1" customWidth="1"/>
    <col min="5" max="5" width="74.77734375" bestFit="1" customWidth="1"/>
    <col min="6" max="6" width="32.33203125" bestFit="1" customWidth="1"/>
    <col min="7" max="7" width="66.77734375" bestFit="1" customWidth="1"/>
    <col min="8" max="8" width="40.6640625" bestFit="1" customWidth="1"/>
    <col min="9" max="9" width="49.21875" bestFit="1" customWidth="1"/>
    <col min="10" max="10" width="30.5546875" bestFit="1" customWidth="1"/>
  </cols>
  <sheetData>
    <row r="1" spans="1:10" x14ac:dyDescent="0.3">
      <c r="A1" t="s">
        <v>65</v>
      </c>
      <c r="B1" s="1" t="s">
        <v>3</v>
      </c>
      <c r="C1" t="s">
        <v>174</v>
      </c>
      <c r="D1" t="s">
        <v>175</v>
      </c>
      <c r="E1" t="s">
        <v>173</v>
      </c>
      <c r="F1" t="s">
        <v>126</v>
      </c>
      <c r="G1" t="s">
        <v>32</v>
      </c>
      <c r="H1" t="s">
        <v>13</v>
      </c>
      <c r="I1" t="s">
        <v>111</v>
      </c>
      <c r="J1" s="2" t="s">
        <v>177</v>
      </c>
    </row>
    <row r="2" spans="1:10" x14ac:dyDescent="0.3">
      <c r="A2" t="s">
        <v>110</v>
      </c>
      <c r="B2" s="1" t="s">
        <v>63</v>
      </c>
      <c r="C2">
        <v>2004</v>
      </c>
      <c r="D2">
        <v>54.826999999999998</v>
      </c>
      <c r="E2">
        <v>62.3</v>
      </c>
      <c r="F2">
        <v>-1.22671353816986</v>
      </c>
      <c r="G2">
        <v>2197227820</v>
      </c>
      <c r="H2">
        <v>1254.6961186129993</v>
      </c>
      <c r="I2">
        <v>0.92981107951707742</v>
      </c>
      <c r="J2" s="2">
        <v>103.57994705146601</v>
      </c>
    </row>
    <row r="3" spans="1:10" x14ac:dyDescent="0.3">
      <c r="A3" t="s">
        <v>110</v>
      </c>
      <c r="B3" s="1" t="s">
        <v>63</v>
      </c>
      <c r="C3">
        <v>2005</v>
      </c>
      <c r="D3">
        <v>56</v>
      </c>
      <c r="E3">
        <v>68.900000000000006</v>
      </c>
      <c r="F3">
        <v>-1.2400362491607699</v>
      </c>
      <c r="G3">
        <v>-1303836930</v>
      </c>
      <c r="H3">
        <v>1900.7238092379355</v>
      </c>
      <c r="I3">
        <v>0.81287508754709725</v>
      </c>
      <c r="J3" s="2">
        <v>106.59096212952525</v>
      </c>
    </row>
    <row r="4" spans="1:10" x14ac:dyDescent="0.3">
      <c r="A4" t="s">
        <v>110</v>
      </c>
      <c r="B4" s="1" t="s">
        <v>63</v>
      </c>
      <c r="C4">
        <v>2006</v>
      </c>
      <c r="D4">
        <v>56.764000000000003</v>
      </c>
      <c r="E4">
        <v>62.6</v>
      </c>
      <c r="F4">
        <v>-1.15621566772461</v>
      </c>
      <c r="G4">
        <v>-37714860</v>
      </c>
      <c r="H4">
        <v>2597.9635866385952</v>
      </c>
      <c r="I4">
        <v>0.8212638017214271</v>
      </c>
      <c r="J4" s="2">
        <v>94.625159332047744</v>
      </c>
    </row>
    <row r="5" spans="1:10" x14ac:dyDescent="0.3">
      <c r="A5" t="s">
        <v>110</v>
      </c>
      <c r="B5" s="1" t="s">
        <v>63</v>
      </c>
      <c r="C5">
        <v>2007</v>
      </c>
      <c r="D5">
        <v>57.524000000000001</v>
      </c>
      <c r="E5">
        <v>58.9</v>
      </c>
      <c r="F5">
        <v>-1.07531261444092</v>
      </c>
      <c r="G5">
        <v>-893342152</v>
      </c>
      <c r="H5">
        <v>3121.3487250337398</v>
      </c>
      <c r="I5">
        <v>0.81141350581864369</v>
      </c>
      <c r="J5" s="2">
        <v>108.06006789397833</v>
      </c>
    </row>
    <row r="6" spans="1:10" x14ac:dyDescent="0.3">
      <c r="A6" t="s">
        <v>110</v>
      </c>
      <c r="B6" s="1" t="s">
        <v>63</v>
      </c>
      <c r="C6">
        <v>2008</v>
      </c>
      <c r="D6">
        <v>58.281999999999996</v>
      </c>
      <c r="E6">
        <v>55.4</v>
      </c>
      <c r="F6">
        <v>-1.10149598121643</v>
      </c>
      <c r="G6">
        <v>1678971010</v>
      </c>
      <c r="H6">
        <v>4081.7175062618221</v>
      </c>
      <c r="I6">
        <v>0.88860984489700623</v>
      </c>
      <c r="J6" s="2">
        <v>121.364708453698</v>
      </c>
    </row>
    <row r="7" spans="1:10" x14ac:dyDescent="0.3">
      <c r="A7" t="s">
        <v>110</v>
      </c>
      <c r="B7" s="1" t="s">
        <v>63</v>
      </c>
      <c r="C7">
        <v>2009</v>
      </c>
      <c r="D7">
        <v>59.033999999999999</v>
      </c>
      <c r="E7">
        <v>53</v>
      </c>
      <c r="F7">
        <v>-1.05952525138855</v>
      </c>
      <c r="G7">
        <v>2205298180</v>
      </c>
      <c r="H7">
        <v>3123.6988851737356</v>
      </c>
      <c r="I7">
        <v>0.93945736018746318</v>
      </c>
      <c r="J7" s="2">
        <v>122.44614413929504</v>
      </c>
    </row>
    <row r="8" spans="1:10" x14ac:dyDescent="0.3">
      <c r="A8" t="s">
        <v>110</v>
      </c>
      <c r="B8" s="1" t="s">
        <v>63</v>
      </c>
      <c r="C8">
        <v>2010</v>
      </c>
      <c r="D8">
        <v>59.783000000000001</v>
      </c>
      <c r="E8">
        <v>53.1</v>
      </c>
      <c r="F8">
        <v>-1.0602174997329701</v>
      </c>
      <c r="G8">
        <v>-3227211182.4499998</v>
      </c>
      <c r="H8">
        <v>3586.6636935862075</v>
      </c>
      <c r="I8">
        <v>0.97591677175985381</v>
      </c>
      <c r="J8" s="2">
        <v>104.12363530884481</v>
      </c>
    </row>
    <row r="9" spans="1:10" x14ac:dyDescent="0.3">
      <c r="A9" t="s">
        <v>110</v>
      </c>
      <c r="B9" s="1" t="s">
        <v>63</v>
      </c>
      <c r="C9">
        <v>2011</v>
      </c>
      <c r="D9">
        <v>60.527999999999999</v>
      </c>
      <c r="E9">
        <v>51.7</v>
      </c>
      <c r="F9">
        <v>-1.10753154754639</v>
      </c>
      <c r="G9">
        <v>-3023770965.8368802</v>
      </c>
      <c r="H9">
        <v>4608.1551657268274</v>
      </c>
      <c r="I9">
        <v>0.9837870810682221</v>
      </c>
      <c r="J9" s="2">
        <v>99.982506331336751</v>
      </c>
    </row>
    <row r="10" spans="1:10" x14ac:dyDescent="0.3">
      <c r="A10" t="s">
        <v>110</v>
      </c>
      <c r="B10" s="1" t="s">
        <v>63</v>
      </c>
      <c r="C10">
        <v>2012</v>
      </c>
      <c r="D10">
        <v>61.268000000000001</v>
      </c>
      <c r="E10">
        <v>49</v>
      </c>
      <c r="F10">
        <v>-0.99043756723403897</v>
      </c>
      <c r="G10">
        <v>-1464627990.8828399</v>
      </c>
      <c r="H10">
        <v>5083.8268734673529</v>
      </c>
      <c r="I10">
        <v>0.94758310726269179</v>
      </c>
      <c r="J10" s="2">
        <v>91.800097341911425</v>
      </c>
    </row>
    <row r="11" spans="1:10" x14ac:dyDescent="0.3">
      <c r="A11" t="s">
        <v>110</v>
      </c>
      <c r="B11" s="1" t="s">
        <v>63</v>
      </c>
      <c r="C11">
        <v>2013</v>
      </c>
      <c r="D11">
        <v>62.002000000000002</v>
      </c>
      <c r="E11">
        <v>46.8</v>
      </c>
      <c r="F11">
        <v>-1.0416704416275</v>
      </c>
      <c r="G11">
        <v>-7120017424.4614</v>
      </c>
      <c r="H11">
        <v>5061.3492529748437</v>
      </c>
      <c r="I11">
        <v>1.0310436355189019</v>
      </c>
      <c r="J11" s="2">
        <v>86.811932758792636</v>
      </c>
    </row>
    <row r="12" spans="1:10" x14ac:dyDescent="0.3">
      <c r="A12" t="s">
        <v>110</v>
      </c>
      <c r="B12" s="1" t="s">
        <v>63</v>
      </c>
      <c r="C12">
        <v>2014</v>
      </c>
      <c r="D12">
        <v>62.731000000000002</v>
      </c>
      <c r="E12">
        <v>47.5</v>
      </c>
      <c r="F12">
        <v>-0.86068344116210904</v>
      </c>
      <c r="G12">
        <v>3657514667.4932699</v>
      </c>
      <c r="H12">
        <v>5011.9844274535953</v>
      </c>
      <c r="I12">
        <v>1.0914970571178026</v>
      </c>
      <c r="J12" s="2">
        <v>79.332922782889725</v>
      </c>
    </row>
    <row r="13" spans="1:10" x14ac:dyDescent="0.3">
      <c r="A13" t="s">
        <v>110</v>
      </c>
      <c r="B13" s="1" t="s">
        <v>63</v>
      </c>
      <c r="C13">
        <v>2015</v>
      </c>
      <c r="D13">
        <v>63.445999999999998</v>
      </c>
      <c r="E13">
        <v>47.1</v>
      </c>
      <c r="F13">
        <v>-0.86367142200470004</v>
      </c>
      <c r="G13">
        <v>10028215162.6394</v>
      </c>
      <c r="H13">
        <v>3217.3392400541679</v>
      </c>
      <c r="I13">
        <v>1.1251853642888452</v>
      </c>
      <c r="J13" s="2">
        <v>62.88851608901922</v>
      </c>
    </row>
    <row r="14" spans="1:10" x14ac:dyDescent="0.3">
      <c r="A14" t="s">
        <v>110</v>
      </c>
      <c r="B14" s="1" t="s">
        <v>63</v>
      </c>
      <c r="C14">
        <v>2016</v>
      </c>
      <c r="D14">
        <v>64.149000000000001</v>
      </c>
      <c r="E14">
        <v>48.1</v>
      </c>
      <c r="F14">
        <v>-0.96925091743469205</v>
      </c>
      <c r="G14">
        <v>-179517618.91999999</v>
      </c>
      <c r="H14">
        <v>1809.7093771945495</v>
      </c>
      <c r="I14">
        <v>1.0125521244465654</v>
      </c>
      <c r="J14" s="2">
        <v>53.370158067598759</v>
      </c>
    </row>
    <row r="15" spans="1:10" x14ac:dyDescent="0.3">
      <c r="A15" t="s">
        <v>110</v>
      </c>
      <c r="B15" s="1" t="s">
        <v>63</v>
      </c>
      <c r="C15">
        <v>2017</v>
      </c>
      <c r="D15">
        <v>64.838999999999999</v>
      </c>
      <c r="E15">
        <v>52.5</v>
      </c>
      <c r="F15">
        <v>-1.0450971126556401</v>
      </c>
      <c r="G15">
        <v>-7397295409.1899099</v>
      </c>
      <c r="H15">
        <v>2439.3744393400202</v>
      </c>
      <c r="I15">
        <v>0.82972321682401462</v>
      </c>
      <c r="J15" s="2">
        <v>52.256822227846243</v>
      </c>
    </row>
    <row r="16" spans="1:10" x14ac:dyDescent="0.3">
      <c r="A16" t="s">
        <v>110</v>
      </c>
      <c r="B16" s="1" t="s">
        <v>63</v>
      </c>
      <c r="C16">
        <v>2018</v>
      </c>
      <c r="D16">
        <v>65.513999999999996</v>
      </c>
      <c r="E16">
        <v>52.5</v>
      </c>
      <c r="F16">
        <v>-0.80068314075470004</v>
      </c>
      <c r="G16">
        <v>-6456076413.1203299</v>
      </c>
      <c r="H16">
        <v>2540.5088788454559</v>
      </c>
      <c r="I16">
        <v>0.75582761947618782</v>
      </c>
      <c r="J16" s="2">
        <v>66.378013326339868</v>
      </c>
    </row>
    <row r="17" spans="1:10" x14ac:dyDescent="0.3">
      <c r="A17" t="s">
        <v>110</v>
      </c>
      <c r="B17" s="1" t="s">
        <v>63</v>
      </c>
      <c r="C17">
        <v>2019</v>
      </c>
      <c r="D17">
        <v>66.177000000000007</v>
      </c>
      <c r="E17">
        <v>51</v>
      </c>
      <c r="F17">
        <v>-0.83384454250335704</v>
      </c>
      <c r="G17">
        <v>-4098478747.6375499</v>
      </c>
      <c r="H17">
        <v>2191.3477643353726</v>
      </c>
      <c r="I17">
        <v>0.75363820544416904</v>
      </c>
      <c r="J17" s="2">
        <v>57.829538118303567</v>
      </c>
    </row>
    <row r="18" spans="1:10" x14ac:dyDescent="0.3">
      <c r="A18" t="s">
        <v>110</v>
      </c>
      <c r="B18" s="1" t="s">
        <v>63</v>
      </c>
      <c r="C18">
        <v>2020</v>
      </c>
      <c r="D18">
        <v>66.825000000000003</v>
      </c>
      <c r="E18">
        <v>60.1</v>
      </c>
      <c r="F18">
        <v>-0.85685348510742199</v>
      </c>
      <c r="G18">
        <v>-1866468113.0745399</v>
      </c>
      <c r="H18">
        <v>1450.9051113941755</v>
      </c>
      <c r="I18">
        <v>0.59274296777903734</v>
      </c>
      <c r="J18" s="2">
        <v>65.94202893046355</v>
      </c>
    </row>
    <row r="19" spans="1:10" x14ac:dyDescent="0.3">
      <c r="A19" t="s">
        <v>110</v>
      </c>
      <c r="B19" s="1" t="s">
        <v>63</v>
      </c>
      <c r="C19">
        <v>2021</v>
      </c>
      <c r="D19">
        <v>67.459999999999994</v>
      </c>
      <c r="E19">
        <v>52.9</v>
      </c>
      <c r="F19">
        <v>-0.67001467943191495</v>
      </c>
      <c r="G19">
        <v>-4355116552.7158899</v>
      </c>
      <c r="H19">
        <v>1927.4740782768733</v>
      </c>
      <c r="I19" t="s">
        <v>176</v>
      </c>
      <c r="J19" s="2">
        <v>74.464498594517181</v>
      </c>
    </row>
    <row r="20" spans="1:10" x14ac:dyDescent="0.3">
      <c r="A20" t="s">
        <v>110</v>
      </c>
      <c r="B20" s="1" t="s">
        <v>63</v>
      </c>
      <c r="C20">
        <v>2022</v>
      </c>
      <c r="D20">
        <v>68.081000000000003</v>
      </c>
      <c r="E20" t="s">
        <v>176</v>
      </c>
      <c r="F20">
        <v>-0.60669857263565097</v>
      </c>
      <c r="G20">
        <v>-6598652652.0938902</v>
      </c>
      <c r="H20">
        <v>2933.4846438141499</v>
      </c>
      <c r="I20" t="s">
        <v>176</v>
      </c>
      <c r="J20" s="2">
        <v>69.699045488965623</v>
      </c>
    </row>
    <row r="21" spans="1:10" x14ac:dyDescent="0.3">
      <c r="A21" t="s">
        <v>110</v>
      </c>
      <c r="B21" s="1" t="s">
        <v>63</v>
      </c>
      <c r="C21">
        <v>2023</v>
      </c>
      <c r="D21">
        <v>68.688000000000002</v>
      </c>
      <c r="E21" t="s">
        <v>176</v>
      </c>
      <c r="F21" t="s">
        <v>176</v>
      </c>
      <c r="G21" t="s">
        <v>176</v>
      </c>
      <c r="H21">
        <v>2309.5216202979054</v>
      </c>
      <c r="I21" t="s">
        <v>176</v>
      </c>
      <c r="J21" s="2">
        <v>66.534149289776607</v>
      </c>
    </row>
    <row r="22" spans="1:10" x14ac:dyDescent="0.3">
      <c r="A22" t="s">
        <v>127</v>
      </c>
      <c r="B22" s="1" t="s">
        <v>168</v>
      </c>
      <c r="C22">
        <v>2004</v>
      </c>
      <c r="D22">
        <v>40.039000000000001</v>
      </c>
      <c r="E22">
        <v>60.7</v>
      </c>
      <c r="F22">
        <v>-0.619886994361877</v>
      </c>
      <c r="G22">
        <v>-40774605.060366198</v>
      </c>
      <c r="H22">
        <v>784.11907506092882</v>
      </c>
      <c r="I22">
        <v>0.33521843032551302</v>
      </c>
      <c r="J22" s="2">
        <v>39.902974336509551</v>
      </c>
    </row>
    <row r="23" spans="1:10" x14ac:dyDescent="0.3">
      <c r="A23" t="s">
        <v>127</v>
      </c>
      <c r="B23" s="1" t="s">
        <v>168</v>
      </c>
      <c r="C23">
        <v>2005</v>
      </c>
      <c r="D23">
        <v>40.542999999999999</v>
      </c>
      <c r="E23">
        <v>59.2</v>
      </c>
      <c r="F23">
        <v>-0.64152860641479503</v>
      </c>
      <c r="G23">
        <v>-8788860.1267747693</v>
      </c>
      <c r="H23">
        <v>805.90468527744497</v>
      </c>
      <c r="I23">
        <v>0.35580450581814482</v>
      </c>
      <c r="J23" s="2">
        <v>39.095931187914232</v>
      </c>
    </row>
    <row r="24" spans="1:10" x14ac:dyDescent="0.3">
      <c r="A24" t="s">
        <v>127</v>
      </c>
      <c r="B24" s="1" t="s">
        <v>168</v>
      </c>
      <c r="C24">
        <v>2006</v>
      </c>
      <c r="D24">
        <v>41.048999999999999</v>
      </c>
      <c r="E24">
        <v>57.3</v>
      </c>
      <c r="F24">
        <v>-0.46187618374824502</v>
      </c>
      <c r="G24">
        <v>-12363482.364204399</v>
      </c>
      <c r="H24">
        <v>837.13200245115183</v>
      </c>
      <c r="I24">
        <v>0.41313250575920801</v>
      </c>
      <c r="J24" s="2">
        <v>39.77469871285512</v>
      </c>
    </row>
    <row r="25" spans="1:10" x14ac:dyDescent="0.3">
      <c r="A25" t="s">
        <v>127</v>
      </c>
      <c r="B25" s="1" t="s">
        <v>168</v>
      </c>
      <c r="C25">
        <v>2007</v>
      </c>
      <c r="D25">
        <v>41.558</v>
      </c>
      <c r="E25">
        <v>54.5</v>
      </c>
      <c r="F25">
        <v>-0.50643396377563499</v>
      </c>
      <c r="G25">
        <v>139189943.01545599</v>
      </c>
      <c r="H25">
        <v>944.6431721273002</v>
      </c>
      <c r="I25">
        <v>0.46233932690785512</v>
      </c>
      <c r="J25" s="2">
        <v>49.113784152970524</v>
      </c>
    </row>
    <row r="26" spans="1:10" x14ac:dyDescent="0.3">
      <c r="A26" t="s">
        <v>127</v>
      </c>
      <c r="B26" s="1" t="s">
        <v>168</v>
      </c>
      <c r="C26">
        <v>2008</v>
      </c>
      <c r="D26">
        <v>42.069000000000003</v>
      </c>
      <c r="E26">
        <v>54.8</v>
      </c>
      <c r="F26">
        <v>-0.55460566282272294</v>
      </c>
      <c r="G26">
        <v>48210757.853125297</v>
      </c>
      <c r="H26">
        <v>1098.9466786713849</v>
      </c>
      <c r="I26">
        <v>0.45108785535547252</v>
      </c>
      <c r="J26" s="2">
        <v>47.775359269516855</v>
      </c>
    </row>
    <row r="27" spans="1:10" x14ac:dyDescent="0.3">
      <c r="A27" t="s">
        <v>127</v>
      </c>
      <c r="B27" s="1" t="s">
        <v>168</v>
      </c>
      <c r="C27">
        <v>2009</v>
      </c>
      <c r="D27">
        <v>42.58</v>
      </c>
      <c r="E27">
        <v>52.8</v>
      </c>
      <c r="F27">
        <v>-0.39853143692016602</v>
      </c>
      <c r="G27">
        <v>-18807407.3780513</v>
      </c>
      <c r="H27">
        <v>1061.7183595471422</v>
      </c>
      <c r="I27">
        <v>0.48156917503750879</v>
      </c>
      <c r="J27" s="2">
        <v>44.70262906298062</v>
      </c>
    </row>
    <row r="28" spans="1:10" x14ac:dyDescent="0.3">
      <c r="A28" t="s">
        <v>127</v>
      </c>
      <c r="B28" s="1" t="s">
        <v>168</v>
      </c>
      <c r="C28">
        <v>2010</v>
      </c>
      <c r="D28">
        <v>43.093000000000004</v>
      </c>
      <c r="E28">
        <v>47.2</v>
      </c>
      <c r="F28">
        <v>-0.40174999833107</v>
      </c>
      <c r="G28">
        <v>53507087.735935301</v>
      </c>
      <c r="H28">
        <v>1009.4894947847806</v>
      </c>
      <c r="I28">
        <v>0.51082449069471747</v>
      </c>
      <c r="J28" s="2">
        <v>51.43085994929244</v>
      </c>
    </row>
    <row r="29" spans="1:10" x14ac:dyDescent="0.3">
      <c r="A29" t="s">
        <v>127</v>
      </c>
      <c r="B29" s="1" t="s">
        <v>168</v>
      </c>
      <c r="C29">
        <v>2011</v>
      </c>
      <c r="D29">
        <v>43.607999999999997</v>
      </c>
      <c r="E29">
        <v>48.7</v>
      </c>
      <c r="F29">
        <v>-0.40187945961952198</v>
      </c>
      <c r="G29">
        <v>161302390.82190299</v>
      </c>
      <c r="H29">
        <v>1099.4143107361019</v>
      </c>
      <c r="I29">
        <v>0.47834857367283617</v>
      </c>
      <c r="J29" s="2">
        <v>47.217028811840258</v>
      </c>
    </row>
    <row r="30" spans="1:10" x14ac:dyDescent="0.3">
      <c r="A30" t="s">
        <v>127</v>
      </c>
      <c r="B30" s="1" t="s">
        <v>168</v>
      </c>
      <c r="C30">
        <v>2012</v>
      </c>
      <c r="D30">
        <v>44.125</v>
      </c>
      <c r="E30">
        <v>50.3</v>
      </c>
      <c r="F30">
        <v>-0.40126171708107</v>
      </c>
      <c r="G30">
        <v>281548556.29684901</v>
      </c>
      <c r="H30">
        <v>1112.5695361968474</v>
      </c>
      <c r="I30">
        <v>0.44384515479108511</v>
      </c>
      <c r="J30" s="2">
        <v>50.736736779113443</v>
      </c>
    </row>
    <row r="31" spans="1:10" x14ac:dyDescent="0.3">
      <c r="A31" t="s">
        <v>127</v>
      </c>
      <c r="B31" s="1" t="s">
        <v>168</v>
      </c>
      <c r="C31">
        <v>2013</v>
      </c>
      <c r="D31">
        <v>44.642000000000003</v>
      </c>
      <c r="E31">
        <v>52</v>
      </c>
      <c r="F31">
        <v>-0.41554996371269198</v>
      </c>
      <c r="G31">
        <v>360343380.32467699</v>
      </c>
      <c r="H31">
        <v>1214.295565402479</v>
      </c>
      <c r="I31">
        <v>0.45363492884186507</v>
      </c>
      <c r="J31" s="2">
        <v>59.200191833187517</v>
      </c>
    </row>
    <row r="32" spans="1:10" x14ac:dyDescent="0.3">
      <c r="A32" t="s">
        <v>127</v>
      </c>
      <c r="B32" s="1" t="s">
        <v>168</v>
      </c>
      <c r="C32">
        <v>2014</v>
      </c>
      <c r="D32">
        <v>45.165999999999997</v>
      </c>
      <c r="E32">
        <v>51</v>
      </c>
      <c r="F32">
        <v>-0.62084209918975797</v>
      </c>
      <c r="G32">
        <v>405737369.10515898</v>
      </c>
      <c r="H32">
        <v>1251.5047651108312</v>
      </c>
      <c r="I32">
        <v>0.48857053386747845</v>
      </c>
      <c r="J32" s="2">
        <v>65.268274940455072</v>
      </c>
    </row>
    <row r="33" spans="1:10" x14ac:dyDescent="0.3">
      <c r="A33" t="s">
        <v>127</v>
      </c>
      <c r="B33" s="1" t="s">
        <v>168</v>
      </c>
      <c r="C33">
        <v>2015</v>
      </c>
      <c r="D33">
        <v>45.695</v>
      </c>
      <c r="E33">
        <v>49.9</v>
      </c>
      <c r="F33">
        <v>-0.62176740169525102</v>
      </c>
      <c r="G33">
        <v>149755663.330268</v>
      </c>
      <c r="H33">
        <v>1041.6525231291778</v>
      </c>
      <c r="I33">
        <v>0.50358632381160406</v>
      </c>
      <c r="J33" s="2">
        <v>56.756313184947629</v>
      </c>
    </row>
    <row r="34" spans="1:10" x14ac:dyDescent="0.3">
      <c r="A34" t="s">
        <v>127</v>
      </c>
      <c r="B34" s="1" t="s">
        <v>168</v>
      </c>
      <c r="C34">
        <v>2016</v>
      </c>
      <c r="D34">
        <v>46.228999999999999</v>
      </c>
      <c r="E34">
        <v>45.4</v>
      </c>
      <c r="F34">
        <v>-0.58305639028549205</v>
      </c>
      <c r="G34">
        <v>131790853.84079</v>
      </c>
      <c r="H34">
        <v>1049.8203036108332</v>
      </c>
      <c r="I34">
        <v>0.59848571302969744</v>
      </c>
      <c r="J34" s="2">
        <v>58.986928337827592</v>
      </c>
    </row>
    <row r="35" spans="1:10" x14ac:dyDescent="0.3">
      <c r="A35" t="s">
        <v>127</v>
      </c>
      <c r="B35" s="1" t="s">
        <v>168</v>
      </c>
      <c r="C35">
        <v>2017</v>
      </c>
      <c r="D35">
        <v>46.768000000000001</v>
      </c>
      <c r="E35">
        <v>45.4</v>
      </c>
      <c r="F35">
        <v>-0.52322894334793102</v>
      </c>
      <c r="G35">
        <v>200902719.34805101</v>
      </c>
      <c r="H35">
        <v>1095.2744582738619</v>
      </c>
      <c r="I35">
        <v>0.59294050529030518</v>
      </c>
      <c r="J35" s="2">
        <v>61.476596958847438</v>
      </c>
    </row>
    <row r="36" spans="1:10" x14ac:dyDescent="0.3">
      <c r="A36" t="s">
        <v>127</v>
      </c>
      <c r="B36" s="1" t="s">
        <v>168</v>
      </c>
      <c r="C36">
        <v>2018</v>
      </c>
      <c r="D36">
        <v>47.311999999999998</v>
      </c>
      <c r="E36">
        <v>44</v>
      </c>
      <c r="F36">
        <v>-0.39342612028121898</v>
      </c>
      <c r="G36">
        <v>194073683.19686499</v>
      </c>
      <c r="H36">
        <v>1194.4382151277364</v>
      </c>
      <c r="I36">
        <v>0.63681449377728228</v>
      </c>
      <c r="J36" s="2">
        <v>61.795194490344819</v>
      </c>
    </row>
    <row r="37" spans="1:10" x14ac:dyDescent="0.3">
      <c r="A37" t="s">
        <v>127</v>
      </c>
      <c r="B37" s="1" t="s">
        <v>168</v>
      </c>
      <c r="C37">
        <v>2019</v>
      </c>
      <c r="D37">
        <v>47.860999999999997</v>
      </c>
      <c r="E37">
        <v>46.5</v>
      </c>
      <c r="F37">
        <v>-0.44633042812347401</v>
      </c>
      <c r="G37">
        <v>218207871.71564299</v>
      </c>
      <c r="H37">
        <v>1170.8859949262176</v>
      </c>
      <c r="I37">
        <v>0.60823677321990977</v>
      </c>
      <c r="J37" s="2">
        <v>63.681332314229991</v>
      </c>
    </row>
    <row r="38" spans="1:10" x14ac:dyDescent="0.3">
      <c r="A38" t="s">
        <v>127</v>
      </c>
      <c r="B38" s="1" t="s">
        <v>168</v>
      </c>
      <c r="C38">
        <v>2020</v>
      </c>
      <c r="D38">
        <v>48.414999999999999</v>
      </c>
      <c r="E38">
        <v>46.2</v>
      </c>
      <c r="F38">
        <v>-0.483431756496429</v>
      </c>
      <c r="G38">
        <v>174019952.06305099</v>
      </c>
      <c r="H38">
        <v>1240.7331546117166</v>
      </c>
      <c r="I38">
        <v>0.6312048059644757</v>
      </c>
      <c r="J38" s="2">
        <v>44.833233376872613</v>
      </c>
    </row>
    <row r="39" spans="1:10" x14ac:dyDescent="0.3">
      <c r="A39" t="s">
        <v>127</v>
      </c>
      <c r="B39" s="1" t="s">
        <v>168</v>
      </c>
      <c r="C39">
        <v>2021</v>
      </c>
      <c r="D39">
        <v>48.972000000000001</v>
      </c>
      <c r="E39">
        <v>54.5</v>
      </c>
      <c r="F39">
        <v>-0.44798848032951399</v>
      </c>
      <c r="G39">
        <v>345985235.68002999</v>
      </c>
      <c r="H39">
        <v>1360.9114738816875</v>
      </c>
      <c r="I39" t="s">
        <v>176</v>
      </c>
      <c r="J39" s="2">
        <v>48.05486083244088</v>
      </c>
    </row>
    <row r="40" spans="1:10" x14ac:dyDescent="0.3">
      <c r="A40" t="s">
        <v>127</v>
      </c>
      <c r="B40" s="1" t="s">
        <v>168</v>
      </c>
      <c r="C40">
        <v>2022</v>
      </c>
      <c r="D40">
        <v>49.533999999999999</v>
      </c>
      <c r="E40" t="s">
        <v>176</v>
      </c>
      <c r="F40">
        <v>-0.34836465120315602</v>
      </c>
      <c r="G40">
        <v>266603189</v>
      </c>
      <c r="H40">
        <v>1304.9947969432314</v>
      </c>
      <c r="I40" t="s">
        <v>176</v>
      </c>
      <c r="J40" s="2">
        <v>50.933520070340023</v>
      </c>
    </row>
    <row r="41" spans="1:10" x14ac:dyDescent="0.3">
      <c r="A41" t="s">
        <v>127</v>
      </c>
      <c r="B41" s="1" t="s">
        <v>168</v>
      </c>
      <c r="C41">
        <v>2023</v>
      </c>
      <c r="D41">
        <v>50.1</v>
      </c>
      <c r="E41" t="s">
        <v>176</v>
      </c>
      <c r="F41" t="s">
        <v>176</v>
      </c>
      <c r="G41" t="s">
        <v>176</v>
      </c>
      <c r="H41">
        <v>1434.6628343914369</v>
      </c>
      <c r="I41" t="s">
        <v>176</v>
      </c>
      <c r="J41" s="2">
        <v>51.350465011390547</v>
      </c>
    </row>
    <row r="42" spans="1:10" x14ac:dyDescent="0.3">
      <c r="A42" t="s">
        <v>95</v>
      </c>
      <c r="B42" s="1" t="s">
        <v>70</v>
      </c>
      <c r="C42">
        <v>2004</v>
      </c>
      <c r="D42">
        <v>55.488</v>
      </c>
      <c r="E42">
        <v>34.299999999999997</v>
      </c>
      <c r="F42">
        <v>0.76318472623825095</v>
      </c>
      <c r="G42">
        <v>390889251.85527098</v>
      </c>
      <c r="H42">
        <v>4818.2131029702268</v>
      </c>
      <c r="I42">
        <v>2.135620479967296</v>
      </c>
      <c r="J42" s="2">
        <v>90.997822887263098</v>
      </c>
    </row>
    <row r="43" spans="1:10" x14ac:dyDescent="0.3">
      <c r="A43" t="s">
        <v>95</v>
      </c>
      <c r="B43" s="1" t="s">
        <v>70</v>
      </c>
      <c r="C43">
        <v>2005</v>
      </c>
      <c r="D43">
        <v>55.944000000000003</v>
      </c>
      <c r="E43">
        <v>33</v>
      </c>
      <c r="F43">
        <v>0.72057491540908802</v>
      </c>
      <c r="G43">
        <v>420854175.01343602</v>
      </c>
      <c r="H43">
        <v>5240.3161590679956</v>
      </c>
      <c r="I43">
        <v>2.2604523334920046</v>
      </c>
      <c r="J43" s="2">
        <v>88.505352057350478</v>
      </c>
    </row>
    <row r="44" spans="1:10" x14ac:dyDescent="0.3">
      <c r="A44" t="s">
        <v>95</v>
      </c>
      <c r="B44" s="1" t="s">
        <v>70</v>
      </c>
      <c r="C44">
        <v>2006</v>
      </c>
      <c r="D44">
        <v>56.4</v>
      </c>
      <c r="E44">
        <v>31.8</v>
      </c>
      <c r="F44">
        <v>0.61002814769744895</v>
      </c>
      <c r="G44">
        <v>486913109.10244799</v>
      </c>
      <c r="H44">
        <v>5142.9138335435882</v>
      </c>
      <c r="I44">
        <v>2.1189876725511017</v>
      </c>
      <c r="J44" s="2">
        <v>86.612433913524029</v>
      </c>
    </row>
    <row r="45" spans="1:10" x14ac:dyDescent="0.3">
      <c r="A45" t="s">
        <v>95</v>
      </c>
      <c r="B45" s="1" t="s">
        <v>70</v>
      </c>
      <c r="C45">
        <v>2007</v>
      </c>
      <c r="D45">
        <v>57.927999999999997</v>
      </c>
      <c r="E45">
        <v>29</v>
      </c>
      <c r="F45">
        <v>0.63324820995330799</v>
      </c>
      <c r="G45">
        <v>494634226.15371501</v>
      </c>
      <c r="H45">
        <v>5372.3407317435358</v>
      </c>
      <c r="I45">
        <v>2.1961619276687019</v>
      </c>
      <c r="J45" s="2">
        <v>98.496524940725209</v>
      </c>
    </row>
    <row r="46" spans="1:10" x14ac:dyDescent="0.3">
      <c r="A46" t="s">
        <v>95</v>
      </c>
      <c r="B46" s="1" t="s">
        <v>70</v>
      </c>
      <c r="C46">
        <v>2008</v>
      </c>
      <c r="D46">
        <v>59.444000000000003</v>
      </c>
      <c r="E46">
        <v>27.8</v>
      </c>
      <c r="F46">
        <v>0.64456564188003496</v>
      </c>
      <c r="G46">
        <v>520917902.31475502</v>
      </c>
      <c r="H46">
        <v>5345.8487517737613</v>
      </c>
      <c r="I46">
        <v>2.1883406731363211</v>
      </c>
      <c r="J46" s="2">
        <v>99.008222007988962</v>
      </c>
    </row>
    <row r="47" spans="1:10" x14ac:dyDescent="0.3">
      <c r="A47" t="s">
        <v>95</v>
      </c>
      <c r="B47" s="1" t="s">
        <v>70</v>
      </c>
      <c r="C47">
        <v>2009</v>
      </c>
      <c r="D47">
        <v>60.936999999999998</v>
      </c>
      <c r="E47">
        <v>28.9</v>
      </c>
      <c r="F47">
        <v>0.60708707571029696</v>
      </c>
      <c r="G47">
        <v>208699298.20630199</v>
      </c>
      <c r="H47">
        <v>4938.2499058409167</v>
      </c>
      <c r="I47">
        <v>2.0432338358718924</v>
      </c>
      <c r="J47" s="2">
        <v>88.480788633737816</v>
      </c>
    </row>
    <row r="48" spans="1:10" x14ac:dyDescent="0.3">
      <c r="A48" t="s">
        <v>95</v>
      </c>
      <c r="B48" s="1" t="s">
        <v>70</v>
      </c>
      <c r="C48">
        <v>2010</v>
      </c>
      <c r="D48">
        <v>62.411999999999999</v>
      </c>
      <c r="E48">
        <v>29.9</v>
      </c>
      <c r="F48">
        <v>0.57839381694793701</v>
      </c>
      <c r="G48">
        <v>218379837.56830901</v>
      </c>
      <c r="H48">
        <v>6041.7320511965272</v>
      </c>
      <c r="I48">
        <v>1.6119701825914676</v>
      </c>
      <c r="J48" s="2">
        <v>94.639002087392583</v>
      </c>
    </row>
    <row r="49" spans="1:10" x14ac:dyDescent="0.3">
      <c r="A49" t="s">
        <v>95</v>
      </c>
      <c r="B49" s="1" t="s">
        <v>70</v>
      </c>
      <c r="C49">
        <v>2011</v>
      </c>
      <c r="D49">
        <v>63.865000000000002</v>
      </c>
      <c r="E49">
        <v>28.9</v>
      </c>
      <c r="F49">
        <v>0.57667523622512795</v>
      </c>
      <c r="G49">
        <v>293208060.474684</v>
      </c>
      <c r="H49">
        <v>7080.778642625648</v>
      </c>
      <c r="I49">
        <v>1.8197139974611498</v>
      </c>
      <c r="J49" s="2">
        <v>98.961467780146904</v>
      </c>
    </row>
    <row r="50" spans="1:10" x14ac:dyDescent="0.3">
      <c r="A50" t="s">
        <v>95</v>
      </c>
      <c r="B50" s="1" t="s">
        <v>70</v>
      </c>
      <c r="C50">
        <v>2012</v>
      </c>
      <c r="D50">
        <v>64.768000000000001</v>
      </c>
      <c r="E50">
        <v>27.8</v>
      </c>
      <c r="F50">
        <v>0.69255644083023105</v>
      </c>
      <c r="G50">
        <v>146084155.21184701</v>
      </c>
      <c r="H50">
        <v>6392.9873473683883</v>
      </c>
      <c r="I50">
        <v>1.5695025110035969</v>
      </c>
      <c r="J50" s="2">
        <v>111.8752806209518</v>
      </c>
    </row>
    <row r="51" spans="1:10" x14ac:dyDescent="0.3">
      <c r="A51" t="s">
        <v>95</v>
      </c>
      <c r="B51" s="1" t="s">
        <v>70</v>
      </c>
      <c r="C51">
        <v>2013</v>
      </c>
      <c r="D51">
        <v>65.572000000000003</v>
      </c>
      <c r="E51">
        <v>26.7</v>
      </c>
      <c r="F51">
        <v>0.63551855087280296</v>
      </c>
      <c r="G51">
        <v>67136806.163499504</v>
      </c>
      <c r="H51">
        <v>6436.6033186655768</v>
      </c>
      <c r="I51">
        <v>2.4451327258016358</v>
      </c>
      <c r="J51" s="2">
        <v>125.78303991122002</v>
      </c>
    </row>
    <row r="52" spans="1:10" x14ac:dyDescent="0.3">
      <c r="A52" t="s">
        <v>95</v>
      </c>
      <c r="B52" s="1" t="s">
        <v>70</v>
      </c>
      <c r="C52">
        <v>2014</v>
      </c>
      <c r="D52">
        <v>66.367999999999995</v>
      </c>
      <c r="E52">
        <v>25.8</v>
      </c>
      <c r="F52">
        <v>0.76480799913406405</v>
      </c>
      <c r="G52">
        <v>515184471.01723999</v>
      </c>
      <c r="H52">
        <v>6844.0332496634892</v>
      </c>
      <c r="I52">
        <v>3.0919245293703352</v>
      </c>
      <c r="J52" s="2">
        <v>119.49754179146359</v>
      </c>
    </row>
    <row r="53" spans="1:10" x14ac:dyDescent="0.3">
      <c r="A53" t="s">
        <v>95</v>
      </c>
      <c r="B53" s="1" t="s">
        <v>70</v>
      </c>
      <c r="C53">
        <v>2015</v>
      </c>
      <c r="D53">
        <v>67.155000000000001</v>
      </c>
      <c r="E53">
        <v>26.1</v>
      </c>
      <c r="F53">
        <v>0.55207717418670699</v>
      </c>
      <c r="G53">
        <v>378554181.53007901</v>
      </c>
      <c r="H53">
        <v>5869.7375789062771</v>
      </c>
      <c r="I53">
        <v>3.0148357757407149</v>
      </c>
      <c r="J53" s="2">
        <v>112.90089101600478</v>
      </c>
    </row>
    <row r="54" spans="1:10" x14ac:dyDescent="0.3">
      <c r="A54" t="s">
        <v>95</v>
      </c>
      <c r="B54" s="1" t="s">
        <v>70</v>
      </c>
      <c r="C54">
        <v>2016</v>
      </c>
      <c r="D54">
        <v>67.933000000000007</v>
      </c>
      <c r="E54">
        <v>26.7</v>
      </c>
      <c r="F54">
        <v>0.72779798507690396</v>
      </c>
      <c r="G54">
        <v>142522598.297582</v>
      </c>
      <c r="H54">
        <v>6411.5518615965966</v>
      </c>
      <c r="I54">
        <v>2.8180865969284343</v>
      </c>
      <c r="J54" s="2">
        <v>100.46468976602598</v>
      </c>
    </row>
    <row r="55" spans="1:10" x14ac:dyDescent="0.3">
      <c r="A55" t="s">
        <v>95</v>
      </c>
      <c r="B55" s="1" t="s">
        <v>70</v>
      </c>
      <c r="C55">
        <v>2017</v>
      </c>
      <c r="D55">
        <v>68.7</v>
      </c>
      <c r="E55">
        <v>26.7</v>
      </c>
      <c r="F55">
        <v>0.59493720531463601</v>
      </c>
      <c r="G55">
        <v>260575129.351448</v>
      </c>
      <c r="H55">
        <v>6705.3408456728275</v>
      </c>
      <c r="I55">
        <v>3.0549545348566101</v>
      </c>
      <c r="J55" s="2">
        <v>81.923951376349407</v>
      </c>
    </row>
    <row r="56" spans="1:10" x14ac:dyDescent="0.3">
      <c r="A56" t="s">
        <v>95</v>
      </c>
      <c r="B56" s="1" t="s">
        <v>70</v>
      </c>
      <c r="C56">
        <v>2018</v>
      </c>
      <c r="D56">
        <v>69.445999999999998</v>
      </c>
      <c r="E56">
        <v>25.6</v>
      </c>
      <c r="F56">
        <v>0.62392961978912398</v>
      </c>
      <c r="G56">
        <v>285955061.932015</v>
      </c>
      <c r="H56">
        <v>6947.8178411416702</v>
      </c>
      <c r="I56">
        <v>3.2884710384925566</v>
      </c>
      <c r="J56" s="2">
        <v>87.45510399464932</v>
      </c>
    </row>
    <row r="57" spans="1:10" x14ac:dyDescent="0.3">
      <c r="A57" t="s">
        <v>95</v>
      </c>
      <c r="B57" s="1" t="s">
        <v>70</v>
      </c>
      <c r="C57">
        <v>2019</v>
      </c>
      <c r="D57">
        <v>70.171999999999997</v>
      </c>
      <c r="E57">
        <v>26.2</v>
      </c>
      <c r="F57">
        <v>0.49803221225738498</v>
      </c>
      <c r="G57">
        <v>93607130.032602102</v>
      </c>
      <c r="H57">
        <v>6691.1608457920729</v>
      </c>
      <c r="I57">
        <v>2.8796632558600983</v>
      </c>
      <c r="J57" s="2">
        <v>83.092981360117477</v>
      </c>
    </row>
    <row r="58" spans="1:10" x14ac:dyDescent="0.3">
      <c r="A58" t="s">
        <v>95</v>
      </c>
      <c r="B58" s="1" t="s">
        <v>70</v>
      </c>
      <c r="C58">
        <v>2020</v>
      </c>
      <c r="D58">
        <v>70.876999999999995</v>
      </c>
      <c r="E58">
        <v>27.7</v>
      </c>
      <c r="F58">
        <v>0.52758628129959095</v>
      </c>
      <c r="G58">
        <v>31792610.414228301</v>
      </c>
      <c r="H58">
        <v>5875.0704350419128</v>
      </c>
      <c r="I58">
        <v>2.2634631138366998</v>
      </c>
      <c r="J58" s="2">
        <v>77.663212812471556</v>
      </c>
    </row>
    <row r="59" spans="1:10" x14ac:dyDescent="0.3">
      <c r="A59" t="s">
        <v>95</v>
      </c>
      <c r="B59" s="1" t="s">
        <v>70</v>
      </c>
      <c r="C59">
        <v>2021</v>
      </c>
      <c r="D59">
        <v>71.56</v>
      </c>
      <c r="E59">
        <v>27.4</v>
      </c>
      <c r="F59">
        <v>0.60082650184631303</v>
      </c>
      <c r="G59">
        <v>-319055857.57453299</v>
      </c>
      <c r="H59">
        <v>7244.1585475566608</v>
      </c>
      <c r="I59" t="s">
        <v>176</v>
      </c>
      <c r="J59" s="2">
        <v>88.755131423331463</v>
      </c>
    </row>
    <row r="60" spans="1:10" x14ac:dyDescent="0.3">
      <c r="A60" t="s">
        <v>95</v>
      </c>
      <c r="B60" s="1" t="s">
        <v>70</v>
      </c>
      <c r="C60">
        <v>2022</v>
      </c>
      <c r="D60">
        <v>72.224000000000004</v>
      </c>
      <c r="E60" t="s">
        <v>176</v>
      </c>
      <c r="F60">
        <v>0.62104356288909901</v>
      </c>
      <c r="G60">
        <v>216459291.05276099</v>
      </c>
      <c r="H60">
        <v>7726.1109966468866</v>
      </c>
      <c r="I60" t="s">
        <v>176</v>
      </c>
      <c r="J60" s="2">
        <v>85.608302780492792</v>
      </c>
    </row>
    <row r="61" spans="1:10" x14ac:dyDescent="0.3">
      <c r="A61" t="s">
        <v>95</v>
      </c>
      <c r="B61" s="1" t="s">
        <v>70</v>
      </c>
      <c r="C61">
        <v>2023</v>
      </c>
      <c r="D61">
        <v>72.867000000000004</v>
      </c>
      <c r="E61" t="s">
        <v>176</v>
      </c>
      <c r="F61" t="s">
        <v>176</v>
      </c>
      <c r="G61" t="s">
        <v>176</v>
      </c>
      <c r="H61">
        <v>7249.7993259626201</v>
      </c>
      <c r="I61" t="s">
        <v>176</v>
      </c>
      <c r="J61" s="2">
        <v>67.373635927883527</v>
      </c>
    </row>
    <row r="62" spans="1:10" x14ac:dyDescent="0.3">
      <c r="A62" t="s">
        <v>81</v>
      </c>
      <c r="B62" s="1" t="s">
        <v>78</v>
      </c>
      <c r="C62">
        <v>2004</v>
      </c>
      <c r="D62">
        <v>20.757000000000001</v>
      </c>
      <c r="E62">
        <v>82</v>
      </c>
      <c r="F62">
        <v>-0.32901909947395303</v>
      </c>
      <c r="G62">
        <v>14348316</v>
      </c>
      <c r="H62">
        <v>405.45127643826783</v>
      </c>
      <c r="I62">
        <v>8.4325594190738248E-2</v>
      </c>
      <c r="J62" s="2">
        <v>35.480943601746169</v>
      </c>
    </row>
    <row r="63" spans="1:10" x14ac:dyDescent="0.3">
      <c r="A63" t="s">
        <v>81</v>
      </c>
      <c r="B63" s="1" t="s">
        <v>78</v>
      </c>
      <c r="C63">
        <v>2005</v>
      </c>
      <c r="D63">
        <v>21.536999999999999</v>
      </c>
      <c r="E63">
        <v>85.4</v>
      </c>
      <c r="F63">
        <v>-0.45617869496345498</v>
      </c>
      <c r="G63">
        <v>52130040.881428398</v>
      </c>
      <c r="H63">
        <v>442.94443062889854</v>
      </c>
      <c r="I63">
        <v>8.2969116670667531E-2</v>
      </c>
      <c r="J63" s="2">
        <v>34.172169768104851</v>
      </c>
    </row>
    <row r="64" spans="1:10" x14ac:dyDescent="0.3">
      <c r="A64" t="s">
        <v>81</v>
      </c>
      <c r="B64" s="1" t="s">
        <v>78</v>
      </c>
      <c r="C64">
        <v>2006</v>
      </c>
      <c r="D64">
        <v>22.338999999999999</v>
      </c>
      <c r="E64">
        <v>84.8</v>
      </c>
      <c r="F64">
        <v>-0.39601635932922402</v>
      </c>
      <c r="G64">
        <v>83849256.071214795</v>
      </c>
      <c r="H64">
        <v>457.34207485324231</v>
      </c>
      <c r="I64">
        <v>9.7824554795874499E-2</v>
      </c>
      <c r="J64" s="2">
        <v>35.106542355454948</v>
      </c>
    </row>
    <row r="65" spans="1:10" x14ac:dyDescent="0.3">
      <c r="A65" t="s">
        <v>81</v>
      </c>
      <c r="B65" s="1" t="s">
        <v>78</v>
      </c>
      <c r="C65">
        <v>2007</v>
      </c>
      <c r="D65">
        <v>22.995999999999999</v>
      </c>
      <c r="E65">
        <v>82.9</v>
      </c>
      <c r="F65">
        <v>-0.313472509384155</v>
      </c>
      <c r="G65">
        <v>21711800.900866099</v>
      </c>
      <c r="H65">
        <v>516.75032847083855</v>
      </c>
      <c r="I65">
        <v>0.11403480120788172</v>
      </c>
      <c r="J65" s="2">
        <v>33.779717289507317</v>
      </c>
    </row>
    <row r="66" spans="1:10" x14ac:dyDescent="0.3">
      <c r="A66" t="s">
        <v>81</v>
      </c>
      <c r="B66" s="1" t="s">
        <v>78</v>
      </c>
      <c r="C66">
        <v>2008</v>
      </c>
      <c r="D66">
        <v>23.533999999999999</v>
      </c>
      <c r="E66">
        <v>83.5</v>
      </c>
      <c r="F66">
        <v>-0.229373604059219</v>
      </c>
      <c r="G66">
        <v>33190579.876281898</v>
      </c>
      <c r="H66">
        <v>621.8902717981166</v>
      </c>
      <c r="I66">
        <v>0.12564881432749164</v>
      </c>
      <c r="J66" s="2">
        <v>35.385316980150165</v>
      </c>
    </row>
    <row r="67" spans="1:10" x14ac:dyDescent="0.3">
      <c r="A67" t="s">
        <v>81</v>
      </c>
      <c r="B67" s="1" t="s">
        <v>78</v>
      </c>
      <c r="C67">
        <v>2009</v>
      </c>
      <c r="D67">
        <v>24.079000000000001</v>
      </c>
      <c r="E67">
        <v>83.3</v>
      </c>
      <c r="F67">
        <v>-0.14174522459507</v>
      </c>
      <c r="G67">
        <v>56653992.332481399</v>
      </c>
      <c r="H67">
        <v>603.87754556148627</v>
      </c>
      <c r="I67">
        <v>0.12332890011272828</v>
      </c>
      <c r="J67" s="2">
        <v>40.295983673592382</v>
      </c>
    </row>
    <row r="68" spans="1:10" x14ac:dyDescent="0.3">
      <c r="A68" t="s">
        <v>81</v>
      </c>
      <c r="B68" s="1" t="s">
        <v>78</v>
      </c>
      <c r="C68">
        <v>2010</v>
      </c>
      <c r="D68">
        <v>24.632999999999999</v>
      </c>
      <c r="E68">
        <v>82.1</v>
      </c>
      <c r="F68">
        <v>-0.20837211608886699</v>
      </c>
      <c r="G68">
        <v>38870701.3569488</v>
      </c>
      <c r="H68">
        <v>627.27039570706415</v>
      </c>
      <c r="I68">
        <v>0.12994478758094405</v>
      </c>
      <c r="J68" s="2">
        <v>49.073238539803903</v>
      </c>
    </row>
    <row r="69" spans="1:10" x14ac:dyDescent="0.3">
      <c r="A69" t="s">
        <v>81</v>
      </c>
      <c r="B69" s="1" t="s">
        <v>78</v>
      </c>
      <c r="C69">
        <v>2011</v>
      </c>
      <c r="D69">
        <v>25.196000000000002</v>
      </c>
      <c r="E69">
        <v>81.400000000000006</v>
      </c>
      <c r="F69">
        <v>-0.20517057180404699</v>
      </c>
      <c r="G69">
        <v>143845512.32713801</v>
      </c>
      <c r="H69">
        <v>727.61247451164468</v>
      </c>
      <c r="I69">
        <v>0.13253305149882388</v>
      </c>
      <c r="J69" s="2">
        <v>57.497253103850831</v>
      </c>
    </row>
    <row r="70" spans="1:10" x14ac:dyDescent="0.3">
      <c r="A70" t="s">
        <v>81</v>
      </c>
      <c r="B70" s="1" t="s">
        <v>78</v>
      </c>
      <c r="C70">
        <v>2012</v>
      </c>
      <c r="D70">
        <v>25.766999999999999</v>
      </c>
      <c r="E70">
        <v>79.2</v>
      </c>
      <c r="F70">
        <v>-0.139083847403526</v>
      </c>
      <c r="G70">
        <v>329281976.02832103</v>
      </c>
      <c r="H70">
        <v>733.97287958981042</v>
      </c>
      <c r="I70">
        <v>0.15735901438680938</v>
      </c>
      <c r="J70" s="2">
        <v>61.238607981839785</v>
      </c>
    </row>
    <row r="71" spans="1:10" x14ac:dyDescent="0.3">
      <c r="A71" t="s">
        <v>81</v>
      </c>
      <c r="B71" s="1" t="s">
        <v>78</v>
      </c>
      <c r="C71">
        <v>2013</v>
      </c>
      <c r="D71">
        <v>26.346</v>
      </c>
      <c r="E71">
        <v>78.7</v>
      </c>
      <c r="F71">
        <v>-0.19750747084617601</v>
      </c>
      <c r="G71">
        <v>490403410.53684098</v>
      </c>
      <c r="H71">
        <v>762.30378010313825</v>
      </c>
      <c r="I71">
        <v>0.16709751781655313</v>
      </c>
      <c r="J71" s="2">
        <v>64.035851302423353</v>
      </c>
    </row>
    <row r="72" spans="1:10" x14ac:dyDescent="0.3">
      <c r="A72" t="s">
        <v>81</v>
      </c>
      <c r="B72" s="1" t="s">
        <v>78</v>
      </c>
      <c r="C72">
        <v>2014</v>
      </c>
      <c r="D72">
        <v>26.934000000000001</v>
      </c>
      <c r="E72">
        <v>78.900000000000006</v>
      </c>
      <c r="F72">
        <v>-0.34095394611358598</v>
      </c>
      <c r="G72">
        <v>357296974.29413497</v>
      </c>
      <c r="H72">
        <v>767.37134405151176</v>
      </c>
      <c r="I72">
        <v>0.16494364673066503</v>
      </c>
      <c r="J72" s="2">
        <v>58.823562493742564</v>
      </c>
    </row>
    <row r="73" spans="1:10" x14ac:dyDescent="0.3">
      <c r="A73" t="s">
        <v>81</v>
      </c>
      <c r="B73" s="1" t="s">
        <v>78</v>
      </c>
      <c r="C73">
        <v>2015</v>
      </c>
      <c r="D73">
        <v>27.53</v>
      </c>
      <c r="E73">
        <v>78.8</v>
      </c>
      <c r="F73">
        <v>-0.42423820495605502</v>
      </c>
      <c r="G73">
        <v>231901703.683869</v>
      </c>
      <c r="H73">
        <v>632.12668582235005</v>
      </c>
      <c r="I73">
        <v>0.20310910038076146</v>
      </c>
      <c r="J73" s="2">
        <v>59.089181310166197</v>
      </c>
    </row>
    <row r="74" spans="1:10" x14ac:dyDescent="0.3">
      <c r="A74" t="s">
        <v>81</v>
      </c>
      <c r="B74" s="1" t="s">
        <v>78</v>
      </c>
      <c r="C74">
        <v>2016</v>
      </c>
      <c r="D74">
        <v>28.134</v>
      </c>
      <c r="E74">
        <v>77.099999999999994</v>
      </c>
      <c r="F74">
        <v>-0.44747668504714999</v>
      </c>
      <c r="G74">
        <v>390622353.41017199</v>
      </c>
      <c r="H74">
        <v>665.786328598963</v>
      </c>
      <c r="I74">
        <v>0.20740320172272592</v>
      </c>
      <c r="J74" s="2">
        <v>57.893172799440585</v>
      </c>
    </row>
    <row r="75" spans="1:10" x14ac:dyDescent="0.3">
      <c r="A75" t="s">
        <v>81</v>
      </c>
      <c r="B75" s="1" t="s">
        <v>78</v>
      </c>
      <c r="C75">
        <v>2017</v>
      </c>
      <c r="D75">
        <v>28.742999999999999</v>
      </c>
      <c r="E75">
        <v>74.599999999999994</v>
      </c>
      <c r="F75">
        <v>-0.480564415454865</v>
      </c>
      <c r="G75">
        <v>2572690.3218817702</v>
      </c>
      <c r="H75">
        <v>711.18454343362293</v>
      </c>
      <c r="I75">
        <v>0.23317367970672101</v>
      </c>
      <c r="J75" s="2">
        <v>59.268780202016799</v>
      </c>
    </row>
    <row r="76" spans="1:10" x14ac:dyDescent="0.3">
      <c r="A76" t="s">
        <v>81</v>
      </c>
      <c r="B76" s="1" t="s">
        <v>78</v>
      </c>
      <c r="C76">
        <v>2018</v>
      </c>
      <c r="D76">
        <v>29.358000000000001</v>
      </c>
      <c r="E76">
        <v>73.7</v>
      </c>
      <c r="F76">
        <v>-0.40524896979331998</v>
      </c>
      <c r="G76">
        <v>268414907.94619501</v>
      </c>
      <c r="H76">
        <v>779.20276861938669</v>
      </c>
      <c r="I76">
        <v>0.25242828042140325</v>
      </c>
      <c r="J76" s="2">
        <v>60.595625623648822</v>
      </c>
    </row>
    <row r="77" spans="1:10" x14ac:dyDescent="0.3">
      <c r="A77" t="s">
        <v>81</v>
      </c>
      <c r="B77" s="1" t="s">
        <v>78</v>
      </c>
      <c r="C77">
        <v>2019</v>
      </c>
      <c r="D77">
        <v>29.98</v>
      </c>
      <c r="E77">
        <v>72.7</v>
      </c>
      <c r="F77">
        <v>-0.42292308807373002</v>
      </c>
      <c r="G77">
        <v>162970140.263612</v>
      </c>
      <c r="H77">
        <v>765.22956040164433</v>
      </c>
      <c r="I77">
        <v>0.26950158887330961</v>
      </c>
      <c r="J77" s="2">
        <v>60.408692881753311</v>
      </c>
    </row>
    <row r="78" spans="1:10" x14ac:dyDescent="0.3">
      <c r="A78" t="s">
        <v>81</v>
      </c>
      <c r="B78" s="1" t="s">
        <v>78</v>
      </c>
      <c r="C78">
        <v>2020</v>
      </c>
      <c r="D78">
        <v>30.606999999999999</v>
      </c>
      <c r="E78">
        <v>73.099999999999994</v>
      </c>
      <c r="F78">
        <v>-0.48270034790039101</v>
      </c>
      <c r="G78">
        <v>-98777856.014441803</v>
      </c>
      <c r="H78">
        <v>823.55241088096773</v>
      </c>
      <c r="I78">
        <v>0.25353318874750691</v>
      </c>
      <c r="J78" s="2">
        <v>60.739778646277479</v>
      </c>
    </row>
    <row r="79" spans="1:10" x14ac:dyDescent="0.3">
      <c r="A79" t="s">
        <v>81</v>
      </c>
      <c r="B79" s="1" t="s">
        <v>78</v>
      </c>
      <c r="C79">
        <v>2021</v>
      </c>
      <c r="D79">
        <v>31.24</v>
      </c>
      <c r="E79">
        <v>71.2</v>
      </c>
      <c r="F79">
        <v>-0.48016726970672602</v>
      </c>
      <c r="G79">
        <v>-79957355.3390048</v>
      </c>
      <c r="H79">
        <v>888.80361089583243</v>
      </c>
      <c r="I79" t="s">
        <v>176</v>
      </c>
      <c r="J79" s="2">
        <v>62.592962500368877</v>
      </c>
    </row>
    <row r="80" spans="1:10" x14ac:dyDescent="0.3">
      <c r="A80" t="s">
        <v>81</v>
      </c>
      <c r="B80" s="1" t="s">
        <v>78</v>
      </c>
      <c r="C80">
        <v>2022</v>
      </c>
      <c r="D80">
        <v>31.876999999999999</v>
      </c>
      <c r="E80">
        <v>71.400000000000006</v>
      </c>
      <c r="F80">
        <v>-0.46830567717552202</v>
      </c>
      <c r="G80">
        <v>669738240.85016501</v>
      </c>
      <c r="H80">
        <v>830.04396585031111</v>
      </c>
      <c r="I80" t="s">
        <v>176</v>
      </c>
      <c r="J80" s="2">
        <v>64.63344292581121</v>
      </c>
    </row>
    <row r="81" spans="1:10" x14ac:dyDescent="0.3">
      <c r="A81" t="s">
        <v>81</v>
      </c>
      <c r="B81" s="1" t="s">
        <v>78</v>
      </c>
      <c r="C81">
        <v>2023</v>
      </c>
      <c r="D81">
        <v>32.520000000000003</v>
      </c>
      <c r="E81" t="s">
        <v>176</v>
      </c>
      <c r="F81" t="s">
        <v>176</v>
      </c>
      <c r="G81" t="s">
        <v>176</v>
      </c>
      <c r="H81">
        <v>874.1212803813454</v>
      </c>
      <c r="I81" t="s">
        <v>176</v>
      </c>
      <c r="J81" s="2">
        <v>64.81559615733417</v>
      </c>
    </row>
    <row r="82" spans="1:10" x14ac:dyDescent="0.3">
      <c r="A82" t="s">
        <v>96</v>
      </c>
      <c r="B82" s="1" t="s">
        <v>7</v>
      </c>
      <c r="C82">
        <v>2004</v>
      </c>
      <c r="D82">
        <v>9.1389999999999993</v>
      </c>
      <c r="E82">
        <v>96</v>
      </c>
      <c r="F82">
        <v>-1.19196140766144</v>
      </c>
      <c r="G82">
        <v>44690.707602870403</v>
      </c>
      <c r="H82">
        <v>128.53842251945645</v>
      </c>
      <c r="I82">
        <v>2.2414168900593442E-2</v>
      </c>
      <c r="J82" s="2">
        <v>31.576118181653236</v>
      </c>
    </row>
    <row r="83" spans="1:10" x14ac:dyDescent="0.3">
      <c r="A83" t="s">
        <v>96</v>
      </c>
      <c r="B83" s="1" t="s">
        <v>7</v>
      </c>
      <c r="C83">
        <v>2005</v>
      </c>
      <c r="D83">
        <v>9.375</v>
      </c>
      <c r="E83">
        <v>96</v>
      </c>
      <c r="F83">
        <v>-1.3377754688262899</v>
      </c>
      <c r="G83">
        <v>584701.69257456099</v>
      </c>
      <c r="H83">
        <v>151.1885410059036</v>
      </c>
      <c r="I83">
        <v>2.178951759090763E-2</v>
      </c>
      <c r="J83" s="2">
        <v>35.099998841293647</v>
      </c>
    </row>
    <row r="84" spans="1:10" x14ac:dyDescent="0.3">
      <c r="A84" t="s">
        <v>96</v>
      </c>
      <c r="B84" s="1" t="s">
        <v>7</v>
      </c>
      <c r="C84">
        <v>2006</v>
      </c>
      <c r="D84">
        <v>9.6170000000000009</v>
      </c>
      <c r="E84">
        <v>95.3</v>
      </c>
      <c r="F84">
        <v>-1.1897552013397199</v>
      </c>
      <c r="G84">
        <v>31593.778188849901</v>
      </c>
      <c r="H84">
        <v>166.27624522876096</v>
      </c>
      <c r="I84">
        <v>2.5018966622661492E-2</v>
      </c>
      <c r="J84" s="2">
        <v>42.4</v>
      </c>
    </row>
    <row r="85" spans="1:10" x14ac:dyDescent="0.3">
      <c r="A85" t="s">
        <v>96</v>
      </c>
      <c r="B85" s="1" t="s">
        <v>7</v>
      </c>
      <c r="C85">
        <v>2007</v>
      </c>
      <c r="D85">
        <v>9.8640000000000008</v>
      </c>
      <c r="E85">
        <v>95.3</v>
      </c>
      <c r="F85">
        <v>-1.2284249067306501</v>
      </c>
      <c r="G85">
        <v>500245.09305907099</v>
      </c>
      <c r="H85">
        <v>170.70687650242797</v>
      </c>
      <c r="I85">
        <v>2.4179918734830122E-2</v>
      </c>
      <c r="J85" s="2">
        <v>38.799998773199313</v>
      </c>
    </row>
    <row r="86" spans="1:10" x14ac:dyDescent="0.3">
      <c r="A86" t="s">
        <v>96</v>
      </c>
      <c r="B86" s="1" t="s">
        <v>7</v>
      </c>
      <c r="C86">
        <v>2008</v>
      </c>
      <c r="D86">
        <v>10.118</v>
      </c>
      <c r="E86">
        <v>95</v>
      </c>
      <c r="F86">
        <v>-1.2402960062027</v>
      </c>
      <c r="G86">
        <v>3833208.34759484</v>
      </c>
      <c r="H86">
        <v>194.7106346444437</v>
      </c>
      <c r="I86">
        <v>2.4003066400792739E-2</v>
      </c>
      <c r="J86" s="2">
        <v>47.199999581401457</v>
      </c>
    </row>
    <row r="87" spans="1:10" x14ac:dyDescent="0.3">
      <c r="A87" t="s">
        <v>96</v>
      </c>
      <c r="B87" s="1" t="s">
        <v>7</v>
      </c>
      <c r="C87">
        <v>2009</v>
      </c>
      <c r="D87">
        <v>10.375999999999999</v>
      </c>
      <c r="E87">
        <v>94.6</v>
      </c>
      <c r="F87">
        <v>-1.1677496433258101</v>
      </c>
      <c r="G87">
        <v>348404.53456982801</v>
      </c>
      <c r="H87">
        <v>204.5447555952195</v>
      </c>
      <c r="I87">
        <v>2.2745628097383896E-2</v>
      </c>
      <c r="J87" s="2">
        <v>35.80000355919141</v>
      </c>
    </row>
    <row r="88" spans="1:10" x14ac:dyDescent="0.3">
      <c r="A88" t="s">
        <v>96</v>
      </c>
      <c r="B88" s="1" t="s">
        <v>7</v>
      </c>
      <c r="C88">
        <v>2010</v>
      </c>
      <c r="D88">
        <v>10.641999999999999</v>
      </c>
      <c r="E88">
        <v>93.2</v>
      </c>
      <c r="F88">
        <v>-1.12236869335175</v>
      </c>
      <c r="G88">
        <v>780582.00363193895</v>
      </c>
      <c r="H88">
        <v>222.66058320837644</v>
      </c>
      <c r="I88">
        <v>3.5423906260871378E-2</v>
      </c>
      <c r="J88" s="2">
        <v>39.500005397739429</v>
      </c>
    </row>
    <row r="89" spans="1:10" x14ac:dyDescent="0.3">
      <c r="A89" t="s">
        <v>96</v>
      </c>
      <c r="B89" s="1" t="s">
        <v>7</v>
      </c>
      <c r="C89">
        <v>2011</v>
      </c>
      <c r="D89">
        <v>10.914999999999999</v>
      </c>
      <c r="E89">
        <v>92.1</v>
      </c>
      <c r="F89">
        <v>-1.02037370204926</v>
      </c>
      <c r="G89">
        <v>3354999.1805921998</v>
      </c>
      <c r="H89">
        <v>236.4513474862346</v>
      </c>
      <c r="I89">
        <v>3.7998111833318478E-2</v>
      </c>
      <c r="J89" s="2">
        <v>43.000002837348298</v>
      </c>
    </row>
    <row r="90" spans="1:10" x14ac:dyDescent="0.3">
      <c r="A90" t="s">
        <v>96</v>
      </c>
      <c r="B90" s="1" t="s">
        <v>7</v>
      </c>
      <c r="C90">
        <v>2012</v>
      </c>
      <c r="D90">
        <v>11.194000000000001</v>
      </c>
      <c r="E90">
        <v>91.7</v>
      </c>
      <c r="F90">
        <v>-0.95294153690338101</v>
      </c>
      <c r="G90">
        <v>604919.65152648895</v>
      </c>
      <c r="H90">
        <v>238.20594525878059</v>
      </c>
      <c r="I90">
        <v>3.7180417619189422E-2</v>
      </c>
      <c r="J90" s="2">
        <v>43.705373191620083</v>
      </c>
    </row>
    <row r="91" spans="1:10" x14ac:dyDescent="0.3">
      <c r="A91" t="s">
        <v>96</v>
      </c>
      <c r="B91" s="1" t="s">
        <v>7</v>
      </c>
      <c r="C91">
        <v>2013</v>
      </c>
      <c r="D91">
        <v>11.481999999999999</v>
      </c>
      <c r="E91">
        <v>90.8</v>
      </c>
      <c r="F91">
        <v>-0.90079462528228804</v>
      </c>
      <c r="G91">
        <v>116727136.517749</v>
      </c>
      <c r="H91">
        <v>241.54766570985728</v>
      </c>
      <c r="I91">
        <v>3.6100026631651738E-2</v>
      </c>
      <c r="J91" s="2">
        <v>46.604079086765509</v>
      </c>
    </row>
    <row r="92" spans="1:10" x14ac:dyDescent="0.3">
      <c r="A92" t="s">
        <v>96</v>
      </c>
      <c r="B92" s="1" t="s">
        <v>7</v>
      </c>
      <c r="C92">
        <v>2014</v>
      </c>
      <c r="D92">
        <v>11.776</v>
      </c>
      <c r="E92">
        <v>91.3</v>
      </c>
      <c r="F92">
        <v>-0.73312270641326904</v>
      </c>
      <c r="G92">
        <v>81747197.234518304</v>
      </c>
      <c r="H92">
        <v>257.81855741013135</v>
      </c>
      <c r="I92">
        <v>3.4759697388630093E-2</v>
      </c>
      <c r="J92" s="2">
        <v>42.99502580526304</v>
      </c>
    </row>
    <row r="93" spans="1:10" x14ac:dyDescent="0.3">
      <c r="A93" t="s">
        <v>96</v>
      </c>
      <c r="B93" s="1" t="s">
        <v>7</v>
      </c>
      <c r="C93">
        <v>2015</v>
      </c>
      <c r="D93">
        <v>12.077999999999999</v>
      </c>
      <c r="E93">
        <v>91.2</v>
      </c>
      <c r="F93">
        <v>-0.75514811277389504</v>
      </c>
      <c r="G93">
        <v>49622865.770581096</v>
      </c>
      <c r="H93">
        <v>289.35962720612906</v>
      </c>
      <c r="I93">
        <v>3.4193617912235387E-2</v>
      </c>
      <c r="J93" s="2">
        <v>22.838283415772082</v>
      </c>
    </row>
    <row r="94" spans="1:10" x14ac:dyDescent="0.3">
      <c r="A94" t="s">
        <v>96</v>
      </c>
      <c r="B94" s="1" t="s">
        <v>7</v>
      </c>
      <c r="C94">
        <v>2016</v>
      </c>
      <c r="D94">
        <v>12.388</v>
      </c>
      <c r="E94">
        <v>89.6</v>
      </c>
      <c r="F94">
        <v>-0.85465514659881603</v>
      </c>
      <c r="G94">
        <v>55420.356656486401</v>
      </c>
      <c r="H94">
        <v>242.53952729297831</v>
      </c>
      <c r="I94">
        <v>4.053808530185328E-2</v>
      </c>
      <c r="J94" s="2">
        <v>23.043725257044933</v>
      </c>
    </row>
    <row r="95" spans="1:10" x14ac:dyDescent="0.3">
      <c r="A95" t="s">
        <v>96</v>
      </c>
      <c r="B95" s="1" t="s">
        <v>7</v>
      </c>
      <c r="C95">
        <v>2017</v>
      </c>
      <c r="D95">
        <v>12.706</v>
      </c>
      <c r="E95">
        <v>88.2</v>
      </c>
      <c r="F95">
        <v>-0.87114256620407104</v>
      </c>
      <c r="G95">
        <v>316473.44936974201</v>
      </c>
      <c r="H95">
        <v>244.14542219677048</v>
      </c>
      <c r="I95">
        <v>4.742912366917653E-2</v>
      </c>
      <c r="J95" s="2">
        <v>22.240293101197651</v>
      </c>
    </row>
    <row r="96" spans="1:10" x14ac:dyDescent="0.3">
      <c r="A96" t="s">
        <v>96</v>
      </c>
      <c r="B96" s="1" t="s">
        <v>7</v>
      </c>
      <c r="C96">
        <v>2018</v>
      </c>
      <c r="D96">
        <v>13.032</v>
      </c>
      <c r="E96">
        <v>85.7</v>
      </c>
      <c r="F96">
        <v>-1.0099117755889899</v>
      </c>
      <c r="G96">
        <v>983747.12499426003</v>
      </c>
      <c r="H96">
        <v>232.06061662771094</v>
      </c>
      <c r="I96">
        <v>5.7850230113232967E-2</v>
      </c>
      <c r="J96" s="2">
        <v>26.599702464777351</v>
      </c>
    </row>
    <row r="97" spans="1:10" x14ac:dyDescent="0.3">
      <c r="A97" t="s">
        <v>96</v>
      </c>
      <c r="B97" s="1" t="s">
        <v>7</v>
      </c>
      <c r="C97">
        <v>2019</v>
      </c>
      <c r="D97">
        <v>13.366</v>
      </c>
      <c r="E97">
        <v>84.8</v>
      </c>
      <c r="F97">
        <v>-0.99180358648300204</v>
      </c>
      <c r="G97">
        <v>1044957</v>
      </c>
      <c r="H97">
        <v>216.97297090061616</v>
      </c>
      <c r="I97">
        <v>5.9571338994266698E-2</v>
      </c>
      <c r="J97" s="2">
        <v>29.026209999788904</v>
      </c>
    </row>
    <row r="98" spans="1:10" x14ac:dyDescent="0.3">
      <c r="A98" t="s">
        <v>96</v>
      </c>
      <c r="B98" s="1" t="s">
        <v>7</v>
      </c>
      <c r="C98">
        <v>2020</v>
      </c>
      <c r="D98">
        <v>13.708</v>
      </c>
      <c r="E98">
        <v>83.4</v>
      </c>
      <c r="F98">
        <v>-1.0617718696594201</v>
      </c>
      <c r="G98">
        <v>8722119</v>
      </c>
      <c r="H98">
        <v>216.82741748111431</v>
      </c>
      <c r="I98">
        <v>5.8384021835273602E-2</v>
      </c>
      <c r="J98" s="2">
        <v>26.773329999594953</v>
      </c>
    </row>
    <row r="99" spans="1:10" x14ac:dyDescent="0.3">
      <c r="A99" t="s">
        <v>96</v>
      </c>
      <c r="B99" s="1" t="s">
        <v>7</v>
      </c>
      <c r="C99">
        <v>2021</v>
      </c>
      <c r="D99">
        <v>14.058</v>
      </c>
      <c r="E99">
        <v>83.1</v>
      </c>
      <c r="F99">
        <v>-1.00198709964752</v>
      </c>
      <c r="G99">
        <v>9933540</v>
      </c>
      <c r="H99">
        <v>221.15780342985366</v>
      </c>
      <c r="I99" t="s">
        <v>176</v>
      </c>
      <c r="J99" s="2">
        <v>28.818659999543911</v>
      </c>
    </row>
    <row r="100" spans="1:10" x14ac:dyDescent="0.3">
      <c r="A100" t="s">
        <v>96</v>
      </c>
      <c r="B100" s="1" t="s">
        <v>7</v>
      </c>
      <c r="C100">
        <v>2022</v>
      </c>
      <c r="D100">
        <v>14.417</v>
      </c>
      <c r="E100">
        <v>83</v>
      </c>
      <c r="F100">
        <v>-0.94748568534851096</v>
      </c>
      <c r="G100">
        <v>12883688</v>
      </c>
      <c r="H100">
        <v>259.02503136308792</v>
      </c>
      <c r="I100" t="s">
        <v>176</v>
      </c>
      <c r="J100" s="2">
        <v>28.315320358728957</v>
      </c>
    </row>
    <row r="101" spans="1:10" x14ac:dyDescent="0.3">
      <c r="A101" t="s">
        <v>96</v>
      </c>
      <c r="B101" s="1" t="s">
        <v>7</v>
      </c>
      <c r="C101">
        <v>2023</v>
      </c>
      <c r="D101">
        <v>14.784000000000001</v>
      </c>
      <c r="E101" t="s">
        <v>176</v>
      </c>
      <c r="F101" t="s">
        <v>176</v>
      </c>
      <c r="G101" t="s">
        <v>176</v>
      </c>
      <c r="H101">
        <v>199.58076018149245</v>
      </c>
      <c r="I101" t="s">
        <v>176</v>
      </c>
      <c r="J101" s="2">
        <v>29.593247869507085</v>
      </c>
    </row>
    <row r="102" spans="1:10" x14ac:dyDescent="0.3">
      <c r="A102" t="s">
        <v>16</v>
      </c>
      <c r="B102" s="1" t="s">
        <v>54</v>
      </c>
      <c r="C102">
        <v>2004</v>
      </c>
      <c r="D102">
        <v>56.845999999999997</v>
      </c>
      <c r="E102">
        <v>24.4</v>
      </c>
      <c r="F102">
        <v>-0.462027728557587</v>
      </c>
      <c r="G102">
        <v>67638273.803389907</v>
      </c>
      <c r="H102">
        <v>1900.8884647365333</v>
      </c>
      <c r="I102">
        <v>0.85494150021681803</v>
      </c>
      <c r="J102" s="2">
        <v>101.56716998950186</v>
      </c>
    </row>
    <row r="103" spans="1:10" x14ac:dyDescent="0.3">
      <c r="A103" t="s">
        <v>16</v>
      </c>
      <c r="B103" s="1" t="s">
        <v>54</v>
      </c>
      <c r="C103">
        <v>2005</v>
      </c>
      <c r="D103">
        <v>57.689</v>
      </c>
      <c r="E103">
        <v>23.9</v>
      </c>
      <c r="F103">
        <v>-0.365165054798126</v>
      </c>
      <c r="G103">
        <v>80513541.332208306</v>
      </c>
      <c r="H103">
        <v>1972.7849263690136</v>
      </c>
      <c r="I103">
        <v>0.91614298729574473</v>
      </c>
      <c r="J103" s="2">
        <v>104.34383985705252</v>
      </c>
    </row>
    <row r="104" spans="1:10" x14ac:dyDescent="0.3">
      <c r="A104" t="s">
        <v>16</v>
      </c>
      <c r="B104" s="1" t="s">
        <v>54</v>
      </c>
      <c r="C104">
        <v>2006</v>
      </c>
      <c r="D104">
        <v>58.529000000000003</v>
      </c>
      <c r="E104">
        <v>21.2</v>
      </c>
      <c r="F104">
        <v>-0.287643551826477</v>
      </c>
      <c r="G104">
        <v>131539968.034584</v>
      </c>
      <c r="H104">
        <v>2220.0981749387429</v>
      </c>
      <c r="I104">
        <v>1.0397206565053201</v>
      </c>
      <c r="J104" s="2">
        <v>117.81669723282168</v>
      </c>
    </row>
    <row r="105" spans="1:10" x14ac:dyDescent="0.3">
      <c r="A105" t="s">
        <v>16</v>
      </c>
      <c r="B105" s="1" t="s">
        <v>54</v>
      </c>
      <c r="C105">
        <v>2007</v>
      </c>
      <c r="D105">
        <v>59.363</v>
      </c>
      <c r="E105">
        <v>21</v>
      </c>
      <c r="F105">
        <v>-0.32684153318405201</v>
      </c>
      <c r="G105">
        <v>191764359.16333899</v>
      </c>
      <c r="H105">
        <v>3268.3056955596167</v>
      </c>
      <c r="I105">
        <v>0.91137294371479582</v>
      </c>
      <c r="J105" s="2">
        <v>94.206207543249789</v>
      </c>
    </row>
    <row r="106" spans="1:10" x14ac:dyDescent="0.3">
      <c r="A106" t="s">
        <v>16</v>
      </c>
      <c r="B106" s="1" t="s">
        <v>54</v>
      </c>
      <c r="C106">
        <v>2008</v>
      </c>
      <c r="D106">
        <v>60.194000000000003</v>
      </c>
      <c r="E106">
        <v>23.8</v>
      </c>
      <c r="F106">
        <v>-0.18869318068027499</v>
      </c>
      <c r="G106">
        <v>210903689.26943401</v>
      </c>
      <c r="H106">
        <v>3839.863635557314</v>
      </c>
      <c r="I106">
        <v>0.93213098821168794</v>
      </c>
      <c r="J106" s="2">
        <v>90.966388272236472</v>
      </c>
    </row>
    <row r="107" spans="1:10" x14ac:dyDescent="0.3">
      <c r="A107" t="s">
        <v>16</v>
      </c>
      <c r="B107" s="1" t="s">
        <v>54</v>
      </c>
      <c r="C107">
        <v>2009</v>
      </c>
      <c r="D107">
        <v>61.015999999999998</v>
      </c>
      <c r="E107">
        <v>22.1</v>
      </c>
      <c r="F107">
        <v>-5.5800430476665497E-2</v>
      </c>
      <c r="G107">
        <v>126003552.248347</v>
      </c>
      <c r="H107">
        <v>3592.3158789212694</v>
      </c>
      <c r="I107">
        <v>0.99022957966635505</v>
      </c>
      <c r="J107" s="2">
        <v>80.46095613229042</v>
      </c>
    </row>
    <row r="108" spans="1:10" x14ac:dyDescent="0.3">
      <c r="A108" t="s">
        <v>16</v>
      </c>
      <c r="B108" s="1" t="s">
        <v>54</v>
      </c>
      <c r="C108">
        <v>2010</v>
      </c>
      <c r="D108">
        <v>61.820999999999998</v>
      </c>
      <c r="E108">
        <v>21.2</v>
      </c>
      <c r="F108">
        <v>-0.146439358592033</v>
      </c>
      <c r="G108">
        <v>116200563.572313</v>
      </c>
      <c r="H108">
        <v>3500.977467766606</v>
      </c>
      <c r="I108">
        <v>1.0373897761371573</v>
      </c>
      <c r="J108" s="2">
        <v>85.548449881619135</v>
      </c>
    </row>
    <row r="109" spans="1:10" x14ac:dyDescent="0.3">
      <c r="A109" t="s">
        <v>16</v>
      </c>
      <c r="B109" s="1" t="s">
        <v>54</v>
      </c>
      <c r="C109">
        <v>2011</v>
      </c>
      <c r="D109">
        <v>62.322000000000003</v>
      </c>
      <c r="E109">
        <v>20.8</v>
      </c>
      <c r="F109">
        <v>1.5922928287182001E-4</v>
      </c>
      <c r="G109">
        <v>102246382.223796</v>
      </c>
      <c r="H109">
        <v>3880.0692052090549</v>
      </c>
      <c r="I109">
        <v>1.0744595949734701</v>
      </c>
      <c r="J109" s="2">
        <v>90.556450112274746</v>
      </c>
    </row>
    <row r="110" spans="1:10" x14ac:dyDescent="0.3">
      <c r="A110" t="s">
        <v>16</v>
      </c>
      <c r="B110" s="1" t="s">
        <v>54</v>
      </c>
      <c r="C110">
        <v>2012</v>
      </c>
      <c r="D110">
        <v>62.820999999999998</v>
      </c>
      <c r="E110">
        <v>24.3</v>
      </c>
      <c r="F110">
        <v>1.9716208800673499E-2</v>
      </c>
      <c r="G110">
        <v>128009964.769677</v>
      </c>
      <c r="H110">
        <v>3583.4617251099739</v>
      </c>
      <c r="I110">
        <v>0.98452040219981118</v>
      </c>
      <c r="J110" s="2">
        <v>90.649916554116956</v>
      </c>
    </row>
    <row r="111" spans="1:10" x14ac:dyDescent="0.3">
      <c r="A111" t="s">
        <v>16</v>
      </c>
      <c r="B111" s="1" t="s">
        <v>54</v>
      </c>
      <c r="C111">
        <v>2013</v>
      </c>
      <c r="D111">
        <v>63.317</v>
      </c>
      <c r="E111">
        <v>25.9</v>
      </c>
      <c r="F111">
        <v>-0.115504145622253</v>
      </c>
      <c r="G111">
        <v>89297443.996138707</v>
      </c>
      <c r="H111">
        <v>3757.6599532623341</v>
      </c>
      <c r="I111">
        <v>0.92973293328888396</v>
      </c>
      <c r="J111" s="2">
        <v>86.169860030841789</v>
      </c>
    </row>
    <row r="112" spans="1:10" x14ac:dyDescent="0.3">
      <c r="A112" t="s">
        <v>16</v>
      </c>
      <c r="B112" s="1" t="s">
        <v>54</v>
      </c>
      <c r="C112">
        <v>2014</v>
      </c>
      <c r="D112">
        <v>63.81</v>
      </c>
      <c r="E112">
        <v>26.1</v>
      </c>
      <c r="F112">
        <v>-0.24127388000488301</v>
      </c>
      <c r="G112">
        <v>180589795.41307399</v>
      </c>
      <c r="H112">
        <v>3739.2782789021885</v>
      </c>
      <c r="I112">
        <v>0.90903097737311289</v>
      </c>
      <c r="J112" s="2">
        <v>91.303852411722147</v>
      </c>
    </row>
    <row r="113" spans="1:10" x14ac:dyDescent="0.3">
      <c r="A113" t="s">
        <v>16</v>
      </c>
      <c r="B113" s="1" t="s">
        <v>54</v>
      </c>
      <c r="C113">
        <v>2015</v>
      </c>
      <c r="D113">
        <v>64.3</v>
      </c>
      <c r="E113">
        <v>26.4</v>
      </c>
      <c r="F113">
        <v>-0.162442341446877</v>
      </c>
      <c r="G113">
        <v>96071472.836867794</v>
      </c>
      <c r="H113">
        <v>3169.0789008256347</v>
      </c>
      <c r="I113">
        <v>0.90534368287797506</v>
      </c>
      <c r="J113" s="2">
        <v>94.008530142352171</v>
      </c>
    </row>
    <row r="114" spans="1:10" x14ac:dyDescent="0.3">
      <c r="A114" t="s">
        <v>16</v>
      </c>
      <c r="B114" s="1" t="s">
        <v>54</v>
      </c>
      <c r="C114">
        <v>2016</v>
      </c>
      <c r="D114">
        <v>64.784000000000006</v>
      </c>
      <c r="E114">
        <v>23.9</v>
      </c>
      <c r="F114">
        <v>-0.19408725202083599</v>
      </c>
      <c r="G114">
        <v>126312006.10164499</v>
      </c>
      <c r="H114">
        <v>3312.6967445848677</v>
      </c>
      <c r="I114">
        <v>0.97225256718374475</v>
      </c>
      <c r="J114" s="2">
        <v>95.378139860953297</v>
      </c>
    </row>
    <row r="115" spans="1:10" x14ac:dyDescent="0.3">
      <c r="A115" t="s">
        <v>16</v>
      </c>
      <c r="B115" s="1" t="s">
        <v>54</v>
      </c>
      <c r="C115">
        <v>2017</v>
      </c>
      <c r="D115">
        <v>65.260999999999996</v>
      </c>
      <c r="E115">
        <v>21.8</v>
      </c>
      <c r="F115">
        <v>-7.3760107159614605E-2</v>
      </c>
      <c r="G115">
        <v>111711633.73814</v>
      </c>
      <c r="H115">
        <v>3534.3435747881731</v>
      </c>
      <c r="I115">
        <v>1.0349515181767013</v>
      </c>
      <c r="J115" s="2">
        <v>100.05213390421892</v>
      </c>
    </row>
    <row r="116" spans="1:10" x14ac:dyDescent="0.3">
      <c r="A116" t="s">
        <v>16</v>
      </c>
      <c r="B116" s="1" t="s">
        <v>54</v>
      </c>
      <c r="C116">
        <v>2018</v>
      </c>
      <c r="D116">
        <v>65.731999999999999</v>
      </c>
      <c r="E116">
        <v>21.9</v>
      </c>
      <c r="F116">
        <v>-3.6307487636804602E-2</v>
      </c>
      <c r="G116">
        <v>103550532.58903299</v>
      </c>
      <c r="H116">
        <v>3860.4548075811017</v>
      </c>
      <c r="I116">
        <v>1.0411378111421181</v>
      </c>
      <c r="J116" s="2">
        <v>105.86752405210451</v>
      </c>
    </row>
    <row r="117" spans="1:10" x14ac:dyDescent="0.3">
      <c r="A117" t="s">
        <v>16</v>
      </c>
      <c r="B117" s="1" t="s">
        <v>54</v>
      </c>
      <c r="C117">
        <v>2019</v>
      </c>
      <c r="D117">
        <v>66.194999999999993</v>
      </c>
      <c r="E117">
        <v>19.7</v>
      </c>
      <c r="F117">
        <v>-2.4774076417088502E-2</v>
      </c>
      <c r="G117">
        <v>122921295.022726</v>
      </c>
      <c r="H117">
        <v>3903.0503168362548</v>
      </c>
      <c r="I117">
        <v>1.0696150980018371</v>
      </c>
      <c r="J117" s="2">
        <v>103.60265646372568</v>
      </c>
    </row>
    <row r="118" spans="1:10" x14ac:dyDescent="0.3">
      <c r="A118" t="s">
        <v>16</v>
      </c>
      <c r="B118" s="1" t="s">
        <v>54</v>
      </c>
      <c r="C118">
        <v>2020</v>
      </c>
      <c r="D118">
        <v>66.652000000000001</v>
      </c>
      <c r="E118">
        <v>23.4</v>
      </c>
      <c r="F118">
        <v>0.160896986722946</v>
      </c>
      <c r="G118">
        <v>67619883.919923902</v>
      </c>
      <c r="H118">
        <v>3126.3998587225915</v>
      </c>
      <c r="I118">
        <v>1.0651517231909928</v>
      </c>
      <c r="J118" s="2">
        <v>78.393454593190128</v>
      </c>
    </row>
    <row r="119" spans="1:10" x14ac:dyDescent="0.3">
      <c r="A119" t="s">
        <v>16</v>
      </c>
      <c r="B119" s="1" t="s">
        <v>54</v>
      </c>
      <c r="C119">
        <v>2021</v>
      </c>
      <c r="D119">
        <v>67.102000000000004</v>
      </c>
      <c r="E119">
        <v>22.6</v>
      </c>
      <c r="F119">
        <v>0.26886397600174</v>
      </c>
      <c r="G119">
        <v>91456883.259019598</v>
      </c>
      <c r="H119">
        <v>3489.9733973645925</v>
      </c>
      <c r="I119" t="s">
        <v>176</v>
      </c>
      <c r="J119" s="2">
        <v>77.455058626534139</v>
      </c>
    </row>
    <row r="120" spans="1:10" x14ac:dyDescent="0.3">
      <c r="A120" t="s">
        <v>16</v>
      </c>
      <c r="B120" s="1" t="s">
        <v>54</v>
      </c>
      <c r="C120">
        <v>2022</v>
      </c>
      <c r="D120">
        <v>67.545000000000002</v>
      </c>
      <c r="E120">
        <v>21.8</v>
      </c>
      <c r="F120">
        <v>0.26368221640586897</v>
      </c>
      <c r="G120">
        <v>121843587.625305</v>
      </c>
      <c r="H120">
        <v>3883.9111591716105</v>
      </c>
      <c r="I120" t="s">
        <v>176</v>
      </c>
      <c r="J120" s="2">
        <v>95.976321452582852</v>
      </c>
    </row>
    <row r="121" spans="1:10" x14ac:dyDescent="0.3">
      <c r="A121" t="s">
        <v>16</v>
      </c>
      <c r="B121" s="1" t="s">
        <v>54</v>
      </c>
      <c r="C121">
        <v>2023</v>
      </c>
      <c r="D121">
        <v>67.981999999999999</v>
      </c>
      <c r="E121" t="s">
        <v>176</v>
      </c>
      <c r="F121" t="s">
        <v>176</v>
      </c>
      <c r="G121" t="s">
        <v>176</v>
      </c>
      <c r="H121">
        <v>4321.5798642778627</v>
      </c>
      <c r="I121" t="s">
        <v>176</v>
      </c>
      <c r="J121" s="2">
        <v>93.865171159180036</v>
      </c>
    </row>
    <row r="122" spans="1:10" x14ac:dyDescent="0.3">
      <c r="A122" t="s">
        <v>134</v>
      </c>
      <c r="B122" s="1" t="s">
        <v>103</v>
      </c>
      <c r="C122">
        <v>2004</v>
      </c>
      <c r="D122">
        <v>47.94</v>
      </c>
      <c r="E122">
        <v>85.5</v>
      </c>
      <c r="F122">
        <v>-0.72063517570495605</v>
      </c>
      <c r="G122">
        <v>67984855.642229199</v>
      </c>
      <c r="H122">
        <v>1119.9808610280945</v>
      </c>
      <c r="I122">
        <v>0.30474602703117371</v>
      </c>
      <c r="J122" s="2">
        <v>41.837742427255733</v>
      </c>
    </row>
    <row r="123" spans="1:10" x14ac:dyDescent="0.3">
      <c r="A123" t="s">
        <v>134</v>
      </c>
      <c r="B123" s="1" t="s">
        <v>103</v>
      </c>
      <c r="C123">
        <v>2005</v>
      </c>
      <c r="D123">
        <v>48.540999999999997</v>
      </c>
      <c r="E123">
        <v>86.3</v>
      </c>
      <c r="F123">
        <v>-0.91278183460235596</v>
      </c>
      <c r="G123">
        <v>243601636.50045601</v>
      </c>
      <c r="H123">
        <v>1129.3579797212853</v>
      </c>
      <c r="I123">
        <v>0.29037628628972761</v>
      </c>
      <c r="J123" s="2">
        <v>44.997681347847774</v>
      </c>
    </row>
    <row r="124" spans="1:10" x14ac:dyDescent="0.3">
      <c r="A124" t="s">
        <v>134</v>
      </c>
      <c r="B124" s="1" t="s">
        <v>103</v>
      </c>
      <c r="C124">
        <v>2006</v>
      </c>
      <c r="D124">
        <v>49.143000000000001</v>
      </c>
      <c r="E124">
        <v>85.5</v>
      </c>
      <c r="F124">
        <v>-0.842229604721069</v>
      </c>
      <c r="G124">
        <v>59122291.342805803</v>
      </c>
      <c r="H124">
        <v>1177.9686054634735</v>
      </c>
      <c r="I124">
        <v>0.28683479713889654</v>
      </c>
      <c r="J124" s="2">
        <v>47.104434180356705</v>
      </c>
    </row>
    <row r="125" spans="1:10" x14ac:dyDescent="0.3">
      <c r="A125" t="s">
        <v>134</v>
      </c>
      <c r="B125" s="1" t="s">
        <v>103</v>
      </c>
      <c r="C125">
        <v>2007</v>
      </c>
      <c r="D125">
        <v>49.746000000000002</v>
      </c>
      <c r="E125">
        <v>80.8</v>
      </c>
      <c r="F125">
        <v>-0.83663827180862405</v>
      </c>
      <c r="G125">
        <v>189581294.62515301</v>
      </c>
      <c r="H125">
        <v>1311.002963161204</v>
      </c>
      <c r="I125">
        <v>0.33593825420370715</v>
      </c>
      <c r="J125" s="2">
        <v>53.215690860517753</v>
      </c>
    </row>
    <row r="126" spans="1:10" x14ac:dyDescent="0.3">
      <c r="A126" t="s">
        <v>134</v>
      </c>
      <c r="B126" s="1" t="s">
        <v>103</v>
      </c>
      <c r="C126">
        <v>2008</v>
      </c>
      <c r="D126">
        <v>50.35</v>
      </c>
      <c r="E126">
        <v>80.8</v>
      </c>
      <c r="F126">
        <v>-0.81874632835388195</v>
      </c>
      <c r="G126">
        <v>20995513.744612899</v>
      </c>
      <c r="H126">
        <v>1476.0090775567344</v>
      </c>
      <c r="I126">
        <v>0.34049488309711184</v>
      </c>
      <c r="J126" s="2">
        <v>56.924417156273421</v>
      </c>
    </row>
    <row r="127" spans="1:10" x14ac:dyDescent="0.3">
      <c r="A127" t="s">
        <v>134</v>
      </c>
      <c r="B127" s="1" t="s">
        <v>103</v>
      </c>
      <c r="C127">
        <v>2009</v>
      </c>
      <c r="D127">
        <v>50.954000000000001</v>
      </c>
      <c r="E127">
        <v>79.2</v>
      </c>
      <c r="F127">
        <v>-0.76957327127456698</v>
      </c>
      <c r="G127">
        <v>746276648.96181798</v>
      </c>
      <c r="H127">
        <v>1445.8602480016402</v>
      </c>
      <c r="I127">
        <v>0.36400953783252932</v>
      </c>
      <c r="J127" s="2">
        <v>42.176107359476482</v>
      </c>
    </row>
    <row r="128" spans="1:10" x14ac:dyDescent="0.3">
      <c r="A128" t="s">
        <v>134</v>
      </c>
      <c r="B128" s="1" t="s">
        <v>103</v>
      </c>
      <c r="C128">
        <v>2010</v>
      </c>
      <c r="D128">
        <v>51.558999999999997</v>
      </c>
      <c r="E128">
        <v>78.7</v>
      </c>
      <c r="F128">
        <v>-0.75301766395568803</v>
      </c>
      <c r="G128">
        <v>536265313.19888502</v>
      </c>
      <c r="H128">
        <v>1383.8138641381747</v>
      </c>
      <c r="I128">
        <v>0.352871883318855</v>
      </c>
      <c r="J128" s="2">
        <v>47.238585396595106</v>
      </c>
    </row>
    <row r="129" spans="1:10" x14ac:dyDescent="0.3">
      <c r="A129" t="s">
        <v>134</v>
      </c>
      <c r="B129" s="1" t="s">
        <v>103</v>
      </c>
      <c r="C129">
        <v>2011</v>
      </c>
      <c r="D129">
        <v>52.164000000000001</v>
      </c>
      <c r="E129">
        <v>78.599999999999994</v>
      </c>
      <c r="F129">
        <v>-0.81001627445220903</v>
      </c>
      <c r="G129">
        <v>653266626.57178605</v>
      </c>
      <c r="H129">
        <v>1497.9265856601669</v>
      </c>
      <c r="I129">
        <v>0.3326100171877443</v>
      </c>
      <c r="J129" s="2">
        <v>51.521987603918006</v>
      </c>
    </row>
    <row r="130" spans="1:10" x14ac:dyDescent="0.3">
      <c r="A130" t="s">
        <v>134</v>
      </c>
      <c r="B130" s="1" t="s">
        <v>103</v>
      </c>
      <c r="C130">
        <v>2012</v>
      </c>
      <c r="D130">
        <v>52.768999999999998</v>
      </c>
      <c r="E130">
        <v>78.599999999999994</v>
      </c>
      <c r="F130">
        <v>-0.93112206459045399</v>
      </c>
      <c r="G130">
        <v>527363935.614182</v>
      </c>
      <c r="H130">
        <v>1433.7239271245494</v>
      </c>
      <c r="I130">
        <v>0.32647759078204186</v>
      </c>
      <c r="J130" s="2">
        <v>50.036012727122937</v>
      </c>
    </row>
    <row r="131" spans="1:10" x14ac:dyDescent="0.3">
      <c r="A131" t="s">
        <v>134</v>
      </c>
      <c r="B131" s="1" t="s">
        <v>103</v>
      </c>
      <c r="C131">
        <v>2013</v>
      </c>
      <c r="D131">
        <v>53.372999999999998</v>
      </c>
      <c r="E131">
        <v>77.7</v>
      </c>
      <c r="F131">
        <v>-0.95976823568344105</v>
      </c>
      <c r="G131">
        <v>547404749.757182</v>
      </c>
      <c r="H131">
        <v>1559.139049659032</v>
      </c>
      <c r="I131">
        <v>0.34793381362141379</v>
      </c>
      <c r="J131" s="2">
        <v>49.674536346213436</v>
      </c>
    </row>
    <row r="132" spans="1:10" x14ac:dyDescent="0.3">
      <c r="A132" t="s">
        <v>134</v>
      </c>
      <c r="B132" s="1" t="s">
        <v>103</v>
      </c>
      <c r="C132">
        <v>2014</v>
      </c>
      <c r="D132">
        <v>53.975999999999999</v>
      </c>
      <c r="E132">
        <v>76.900000000000006</v>
      </c>
      <c r="F132">
        <v>-0.89847171306610096</v>
      </c>
      <c r="G132">
        <v>725854540.91487706</v>
      </c>
      <c r="H132">
        <v>1631.7139854965981</v>
      </c>
      <c r="I132">
        <v>0.36874228825334643</v>
      </c>
      <c r="J132" s="2">
        <v>50.832389308764782</v>
      </c>
    </row>
    <row r="133" spans="1:10" x14ac:dyDescent="0.3">
      <c r="A133" t="s">
        <v>134</v>
      </c>
      <c r="B133" s="1" t="s">
        <v>103</v>
      </c>
      <c r="C133">
        <v>2015</v>
      </c>
      <c r="D133">
        <v>54.578000000000003</v>
      </c>
      <c r="E133">
        <v>78.099999999999994</v>
      </c>
      <c r="F133">
        <v>-0.936662197113037</v>
      </c>
      <c r="G133">
        <v>694336734.87981999</v>
      </c>
      <c r="H133">
        <v>1399.6753359611448</v>
      </c>
      <c r="I133">
        <v>0.36937082332905136</v>
      </c>
      <c r="J133" s="2">
        <v>45.540146827939267</v>
      </c>
    </row>
    <row r="134" spans="1:10" x14ac:dyDescent="0.3">
      <c r="A134" t="s">
        <v>134</v>
      </c>
      <c r="B134" s="1" t="s">
        <v>103</v>
      </c>
      <c r="C134">
        <v>2016</v>
      </c>
      <c r="D134">
        <v>55.179000000000002</v>
      </c>
      <c r="E134">
        <v>78.8</v>
      </c>
      <c r="F134">
        <v>-0.809304058551788</v>
      </c>
      <c r="G134">
        <v>663893595.165465</v>
      </c>
      <c r="H134">
        <v>1426.0654809805005</v>
      </c>
      <c r="I134">
        <v>0.37849359154136603</v>
      </c>
      <c r="J134" s="2">
        <v>40.638631526826821</v>
      </c>
    </row>
    <row r="135" spans="1:10" x14ac:dyDescent="0.3">
      <c r="A135" t="s">
        <v>134</v>
      </c>
      <c r="B135" s="1" t="s">
        <v>103</v>
      </c>
      <c r="C135">
        <v>2017</v>
      </c>
      <c r="D135">
        <v>55.777000000000001</v>
      </c>
      <c r="E135">
        <v>79.2</v>
      </c>
      <c r="F135">
        <v>-0.84801709651946999</v>
      </c>
      <c r="G135">
        <v>814458940.92762494</v>
      </c>
      <c r="H135">
        <v>1479.8622229214425</v>
      </c>
      <c r="I135">
        <v>0.37207119481464923</v>
      </c>
      <c r="J135" s="2">
        <v>39.199021605262949</v>
      </c>
    </row>
    <row r="136" spans="1:10" x14ac:dyDescent="0.3">
      <c r="A136" t="s">
        <v>134</v>
      </c>
      <c r="B136" s="1" t="s">
        <v>103</v>
      </c>
      <c r="C136">
        <v>2018</v>
      </c>
      <c r="D136">
        <v>56.374000000000002</v>
      </c>
      <c r="E136">
        <v>78.7</v>
      </c>
      <c r="F136">
        <v>-0.81261986494064298</v>
      </c>
      <c r="G136">
        <v>765092012.77852595</v>
      </c>
      <c r="H136">
        <v>1593.3307533786176</v>
      </c>
      <c r="I136">
        <v>0.388794447700892</v>
      </c>
      <c r="J136" s="2">
        <v>40.587602877028033</v>
      </c>
    </row>
    <row r="137" spans="1:10" x14ac:dyDescent="0.3">
      <c r="A137" t="s">
        <v>134</v>
      </c>
      <c r="B137" s="1" t="s">
        <v>103</v>
      </c>
      <c r="C137">
        <v>2019</v>
      </c>
      <c r="D137">
        <v>56.968000000000004</v>
      </c>
      <c r="E137">
        <v>78.900000000000006</v>
      </c>
      <c r="F137">
        <v>-0.84717875719070401</v>
      </c>
      <c r="G137">
        <v>1024779237.90889</v>
      </c>
      <c r="H137">
        <v>1538.5630625108008</v>
      </c>
      <c r="I137">
        <v>0.37069170716499328</v>
      </c>
      <c r="J137" s="2">
        <v>43.37851324804155</v>
      </c>
    </row>
    <row r="138" spans="1:10" x14ac:dyDescent="0.3">
      <c r="A138" t="s">
        <v>134</v>
      </c>
      <c r="B138" s="1" t="s">
        <v>103</v>
      </c>
      <c r="C138">
        <v>2020</v>
      </c>
      <c r="D138">
        <v>57.56</v>
      </c>
      <c r="E138">
        <v>78.900000000000006</v>
      </c>
      <c r="F138">
        <v>-0.83019936084747303</v>
      </c>
      <c r="G138">
        <v>675186993.65287006</v>
      </c>
      <c r="H138">
        <v>1539.1305451924457</v>
      </c>
      <c r="I138">
        <v>0.37478265803135974</v>
      </c>
      <c r="J138" s="2">
        <v>33.738831362387053</v>
      </c>
    </row>
    <row r="139" spans="1:10" x14ac:dyDescent="0.3">
      <c r="A139" t="s">
        <v>134</v>
      </c>
      <c r="B139" s="1" t="s">
        <v>103</v>
      </c>
      <c r="C139">
        <v>2021</v>
      </c>
      <c r="D139">
        <v>58.148000000000003</v>
      </c>
      <c r="E139">
        <v>79.2</v>
      </c>
      <c r="F139">
        <v>-0.93442261219024703</v>
      </c>
      <c r="G139">
        <v>963531503.48334503</v>
      </c>
      <c r="H139">
        <v>1654.2570373059248</v>
      </c>
      <c r="I139" t="s">
        <v>176</v>
      </c>
      <c r="J139" s="2">
        <v>36.745868424444637</v>
      </c>
    </row>
    <row r="140" spans="1:10" x14ac:dyDescent="0.3">
      <c r="A140" t="s">
        <v>134</v>
      </c>
      <c r="B140" s="1" t="s">
        <v>103</v>
      </c>
      <c r="C140">
        <v>2022</v>
      </c>
      <c r="D140">
        <v>58.732999999999997</v>
      </c>
      <c r="E140" t="s">
        <v>176</v>
      </c>
      <c r="F140">
        <v>-0.89888948202133201</v>
      </c>
      <c r="G140">
        <v>925681548.56325197</v>
      </c>
      <c r="H140">
        <v>1563.4889403445936</v>
      </c>
      <c r="I140" t="s">
        <v>176</v>
      </c>
      <c r="J140" s="2">
        <v>41.286890904302922</v>
      </c>
    </row>
    <row r="141" spans="1:10" x14ac:dyDescent="0.3">
      <c r="A141" t="s">
        <v>134</v>
      </c>
      <c r="B141" s="1" t="s">
        <v>103</v>
      </c>
      <c r="C141">
        <v>2023</v>
      </c>
      <c r="D141">
        <v>59.314999999999998</v>
      </c>
      <c r="E141" t="s">
        <v>176</v>
      </c>
      <c r="F141" t="s">
        <v>176</v>
      </c>
      <c r="G141" t="s">
        <v>176</v>
      </c>
      <c r="H141">
        <v>1673.6488885722242</v>
      </c>
      <c r="I141" t="s">
        <v>176</v>
      </c>
      <c r="J141" s="2">
        <v>38.600000000057079</v>
      </c>
    </row>
    <row r="142" spans="1:10" x14ac:dyDescent="0.3">
      <c r="A142" t="s">
        <v>44</v>
      </c>
      <c r="B142" s="1" t="s">
        <v>80</v>
      </c>
      <c r="C142">
        <v>2004</v>
      </c>
      <c r="D142">
        <v>37.966000000000001</v>
      </c>
      <c r="E142">
        <v>90.6</v>
      </c>
      <c r="F142">
        <v>-1.2010906934738199</v>
      </c>
      <c r="G142">
        <v>15100000</v>
      </c>
      <c r="H142">
        <v>309.19024278741909</v>
      </c>
      <c r="I142">
        <v>5.4967779938364152E-2</v>
      </c>
      <c r="J142" s="2">
        <v>33.243954918820251</v>
      </c>
    </row>
    <row r="143" spans="1:10" x14ac:dyDescent="0.3">
      <c r="A143" t="s">
        <v>44</v>
      </c>
      <c r="B143" s="1" t="s">
        <v>80</v>
      </c>
      <c r="C143">
        <v>2005</v>
      </c>
      <c r="D143">
        <v>38.069000000000003</v>
      </c>
      <c r="E143">
        <v>91</v>
      </c>
      <c r="F143">
        <v>-1.31778132915497</v>
      </c>
      <c r="G143">
        <v>10100000</v>
      </c>
      <c r="H143">
        <v>317.87767793584425</v>
      </c>
      <c r="I143">
        <v>5.3245150557137674E-2</v>
      </c>
      <c r="J143" s="2">
        <v>35.070936865622556</v>
      </c>
    </row>
    <row r="144" spans="1:10" x14ac:dyDescent="0.3">
      <c r="A144" t="s">
        <v>44</v>
      </c>
      <c r="B144" s="1" t="s">
        <v>80</v>
      </c>
      <c r="C144">
        <v>2006</v>
      </c>
      <c r="D144">
        <v>38.192999999999998</v>
      </c>
      <c r="E144">
        <v>90.8</v>
      </c>
      <c r="F144">
        <v>-1.27037906646729</v>
      </c>
      <c r="G144">
        <v>34670000</v>
      </c>
      <c r="H144">
        <v>340.41451709934131</v>
      </c>
      <c r="I144">
        <v>5.4560036065976897E-2</v>
      </c>
      <c r="J144" s="2">
        <v>36.395870228737756</v>
      </c>
    </row>
    <row r="145" spans="1:10" x14ac:dyDescent="0.3">
      <c r="A145" t="s">
        <v>44</v>
      </c>
      <c r="B145" s="1" t="s">
        <v>80</v>
      </c>
      <c r="C145">
        <v>2007</v>
      </c>
      <c r="D145">
        <v>38.338999999999999</v>
      </c>
      <c r="E145">
        <v>90.9</v>
      </c>
      <c r="F145">
        <v>-1.26575326919556</v>
      </c>
      <c r="G145">
        <v>56750000</v>
      </c>
      <c r="H145">
        <v>388.4777716793738</v>
      </c>
      <c r="I145">
        <v>5.4347217470459272E-2</v>
      </c>
      <c r="J145" s="2">
        <v>37.58089901878963</v>
      </c>
    </row>
    <row r="146" spans="1:10" x14ac:dyDescent="0.3">
      <c r="A146" t="s">
        <v>44</v>
      </c>
      <c r="B146" s="1" t="s">
        <v>80</v>
      </c>
      <c r="C146">
        <v>2008</v>
      </c>
      <c r="D146">
        <v>38.506</v>
      </c>
      <c r="E146">
        <v>93.6</v>
      </c>
      <c r="F146">
        <v>-1.1940542459487899</v>
      </c>
      <c r="G146">
        <v>117110000</v>
      </c>
      <c r="H146">
        <v>446.22877035927559</v>
      </c>
      <c r="I146">
        <v>3.8368269575372496E-2</v>
      </c>
      <c r="J146" s="2">
        <v>34.437521809551662</v>
      </c>
    </row>
    <row r="147" spans="1:10" x14ac:dyDescent="0.3">
      <c r="A147" t="s">
        <v>44</v>
      </c>
      <c r="B147" s="1" t="s">
        <v>80</v>
      </c>
      <c r="C147">
        <v>2009</v>
      </c>
      <c r="D147">
        <v>38.694000000000003</v>
      </c>
      <c r="E147">
        <v>93.9</v>
      </c>
      <c r="F147">
        <v>-1.2579495906829801</v>
      </c>
      <c r="G147">
        <v>42280000</v>
      </c>
      <c r="H147">
        <v>452.92223646951163</v>
      </c>
      <c r="I147">
        <v>3.6849277254663117E-2</v>
      </c>
      <c r="J147" s="2">
        <v>31.494246489679885</v>
      </c>
    </row>
    <row r="148" spans="1:10" x14ac:dyDescent="0.3">
      <c r="A148" t="s">
        <v>44</v>
      </c>
      <c r="B148" s="1" t="s">
        <v>80</v>
      </c>
      <c r="C148">
        <v>2010</v>
      </c>
      <c r="D148">
        <v>38.904000000000003</v>
      </c>
      <c r="E148">
        <v>93.8</v>
      </c>
      <c r="F148">
        <v>-1.1629616022110001</v>
      </c>
      <c r="G148">
        <v>61520000</v>
      </c>
      <c r="H148">
        <v>459.77698183324077</v>
      </c>
      <c r="I148">
        <v>3.7510190304130824E-2</v>
      </c>
      <c r="J148" s="2">
        <v>34.430481954304234</v>
      </c>
    </row>
    <row r="149" spans="1:10" x14ac:dyDescent="0.3">
      <c r="A149" t="s">
        <v>44</v>
      </c>
      <c r="B149" s="1" t="s">
        <v>80</v>
      </c>
      <c r="C149">
        <v>2011</v>
      </c>
      <c r="D149">
        <v>39.134999999999998</v>
      </c>
      <c r="E149">
        <v>93.3</v>
      </c>
      <c r="F149">
        <v>-1.19733154773712</v>
      </c>
      <c r="G149">
        <v>36908456</v>
      </c>
      <c r="H149">
        <v>515.20950348940198</v>
      </c>
      <c r="I149">
        <v>4.103953870036952E-2</v>
      </c>
      <c r="J149" s="2">
        <v>34.475618332729859</v>
      </c>
    </row>
    <row r="150" spans="1:10" x14ac:dyDescent="0.3">
      <c r="A150" t="s">
        <v>44</v>
      </c>
      <c r="B150" s="1" t="s">
        <v>80</v>
      </c>
      <c r="C150">
        <v>2012</v>
      </c>
      <c r="D150">
        <v>39.387999999999998</v>
      </c>
      <c r="E150">
        <v>93.1</v>
      </c>
      <c r="F150">
        <v>-1.0731461048126201</v>
      </c>
      <c r="G150">
        <v>70035157</v>
      </c>
      <c r="H150">
        <v>525.86750403772851</v>
      </c>
      <c r="I150">
        <v>4.1313085731356836E-2</v>
      </c>
      <c r="J150" s="2">
        <v>33.059448594331442</v>
      </c>
    </row>
    <row r="151" spans="1:10" x14ac:dyDescent="0.3">
      <c r="A151" t="s">
        <v>44</v>
      </c>
      <c r="B151" s="1" t="s">
        <v>80</v>
      </c>
      <c r="C151">
        <v>2013</v>
      </c>
      <c r="D151">
        <v>39.662999999999997</v>
      </c>
      <c r="E151">
        <v>95.1</v>
      </c>
      <c r="F151">
        <v>-1.1693907976150499</v>
      </c>
      <c r="G151">
        <v>1852793</v>
      </c>
      <c r="H151">
        <v>352.22685487120953</v>
      </c>
      <c r="I151">
        <v>2.5112297362917254E-2</v>
      </c>
      <c r="J151" s="2">
        <v>38.399287572131527</v>
      </c>
    </row>
    <row r="152" spans="1:10" x14ac:dyDescent="0.3">
      <c r="A152" t="s">
        <v>44</v>
      </c>
      <c r="B152" s="1" t="s">
        <v>80</v>
      </c>
      <c r="C152">
        <v>2014</v>
      </c>
      <c r="D152">
        <v>39.959000000000003</v>
      </c>
      <c r="E152">
        <v>94.8</v>
      </c>
      <c r="F152">
        <v>-1.3892358541488601</v>
      </c>
      <c r="G152">
        <v>3475008</v>
      </c>
      <c r="H152">
        <v>394.856932975083</v>
      </c>
      <c r="I152">
        <v>2.7173833765322272E-2</v>
      </c>
      <c r="J152" s="2">
        <v>53.095092017982473</v>
      </c>
    </row>
    <row r="153" spans="1:10" x14ac:dyDescent="0.3">
      <c r="A153" t="s">
        <v>44</v>
      </c>
      <c r="B153" s="1" t="s">
        <v>80</v>
      </c>
      <c r="C153">
        <v>2015</v>
      </c>
      <c r="D153">
        <v>40.277000000000001</v>
      </c>
      <c r="E153">
        <v>92.9</v>
      </c>
      <c r="F153">
        <v>-1.4431891441345199</v>
      </c>
      <c r="G153">
        <v>3000000</v>
      </c>
      <c r="H153">
        <v>351.87975476955432</v>
      </c>
      <c r="I153">
        <v>3.8262556250003889E-2</v>
      </c>
      <c r="J153" s="2">
        <v>53.145147776962112</v>
      </c>
    </row>
    <row r="154" spans="1:10" x14ac:dyDescent="0.3">
      <c r="A154" t="s">
        <v>44</v>
      </c>
      <c r="B154" s="1" t="s">
        <v>80</v>
      </c>
      <c r="C154">
        <v>2016</v>
      </c>
      <c r="D154">
        <v>40.618000000000002</v>
      </c>
      <c r="E154">
        <v>92.1</v>
      </c>
      <c r="F154">
        <v>-1.4167939424514799</v>
      </c>
      <c r="G154">
        <v>7256090</v>
      </c>
      <c r="H154">
        <v>372.13545609303117</v>
      </c>
      <c r="I154">
        <v>4.2086572323959758E-2</v>
      </c>
      <c r="J154" s="2">
        <v>50.530644021909985</v>
      </c>
    </row>
    <row r="155" spans="1:10" x14ac:dyDescent="0.3">
      <c r="A155" t="s">
        <v>44</v>
      </c>
      <c r="B155" s="1" t="s">
        <v>80</v>
      </c>
      <c r="C155">
        <v>2017</v>
      </c>
      <c r="D155">
        <v>40.98</v>
      </c>
      <c r="E155">
        <v>91.6</v>
      </c>
      <c r="F155">
        <v>-1.50068795681</v>
      </c>
      <c r="G155">
        <v>6888751</v>
      </c>
      <c r="H155">
        <v>414.74032227842014</v>
      </c>
      <c r="I155">
        <v>4.4509010973352435E-2</v>
      </c>
      <c r="J155" s="2">
        <v>57.143545711711894</v>
      </c>
    </row>
    <row r="156" spans="1:10" x14ac:dyDescent="0.3">
      <c r="A156" t="s">
        <v>44</v>
      </c>
      <c r="B156" s="1" t="s">
        <v>80</v>
      </c>
      <c r="C156">
        <v>2018</v>
      </c>
      <c r="D156">
        <v>41.363999999999997</v>
      </c>
      <c r="E156">
        <v>91.4</v>
      </c>
      <c r="F156">
        <v>-1.39432609081268</v>
      </c>
      <c r="G156">
        <v>18003535</v>
      </c>
      <c r="H156">
        <v>435.93229660798016</v>
      </c>
      <c r="I156">
        <v>4.4967594282775705E-2</v>
      </c>
      <c r="J156" s="2">
        <v>49.660200002431836</v>
      </c>
    </row>
    <row r="157" spans="1:10" x14ac:dyDescent="0.3">
      <c r="A157" t="s">
        <v>44</v>
      </c>
      <c r="B157" s="1" t="s">
        <v>80</v>
      </c>
      <c r="C157">
        <v>2019</v>
      </c>
      <c r="D157">
        <v>41.77</v>
      </c>
      <c r="E157">
        <v>91.3</v>
      </c>
      <c r="F157">
        <v>-1.3838744163513199</v>
      </c>
      <c r="G157">
        <v>25601157</v>
      </c>
      <c r="H157">
        <v>426.40875312020944</v>
      </c>
      <c r="I157">
        <v>4.5188204841933428E-2</v>
      </c>
      <c r="J157" s="2">
        <v>50.065800001486757</v>
      </c>
    </row>
    <row r="158" spans="1:10" x14ac:dyDescent="0.3">
      <c r="A158" t="s">
        <v>44</v>
      </c>
      <c r="B158" s="1" t="s">
        <v>80</v>
      </c>
      <c r="C158">
        <v>2020</v>
      </c>
      <c r="D158">
        <v>42.198</v>
      </c>
      <c r="E158">
        <v>90.9</v>
      </c>
      <c r="F158">
        <v>-1.50229716300964</v>
      </c>
      <c r="G158">
        <v>1737360</v>
      </c>
      <c r="H158">
        <v>435.46924780002212</v>
      </c>
      <c r="I158">
        <v>4.4282072685484987E-2</v>
      </c>
      <c r="J158" s="2">
        <v>49.521020001192063</v>
      </c>
    </row>
    <row r="159" spans="1:10" x14ac:dyDescent="0.3">
      <c r="A159" t="s">
        <v>44</v>
      </c>
      <c r="B159" s="1" t="s">
        <v>80</v>
      </c>
      <c r="C159">
        <v>2021</v>
      </c>
      <c r="D159">
        <v>42.648000000000003</v>
      </c>
      <c r="E159">
        <v>90.9</v>
      </c>
      <c r="F159">
        <v>-1.5097144842147801</v>
      </c>
      <c r="G159">
        <v>5409980</v>
      </c>
      <c r="H159">
        <v>461.13751095604727</v>
      </c>
      <c r="I159" t="s">
        <v>176</v>
      </c>
      <c r="J159" s="2">
        <v>44.159119995103971</v>
      </c>
    </row>
    <row r="160" spans="1:10" x14ac:dyDescent="0.3">
      <c r="A160" t="s">
        <v>44</v>
      </c>
      <c r="B160" s="1" t="s">
        <v>80</v>
      </c>
      <c r="C160">
        <v>2022</v>
      </c>
      <c r="D160">
        <v>43.12</v>
      </c>
      <c r="E160">
        <v>90.9</v>
      </c>
      <c r="F160">
        <v>-1.4741841554641699</v>
      </c>
      <c r="G160">
        <v>24047722</v>
      </c>
      <c r="H160">
        <v>427.05809619126865</v>
      </c>
      <c r="I160" t="s">
        <v>176</v>
      </c>
      <c r="J160" s="2">
        <v>45.233570001619995</v>
      </c>
    </row>
    <row r="161" spans="1:10" x14ac:dyDescent="0.3">
      <c r="A161" t="s">
        <v>44</v>
      </c>
      <c r="B161" s="1" t="s">
        <v>80</v>
      </c>
      <c r="C161">
        <v>2023</v>
      </c>
      <c r="D161">
        <v>43.613999999999997</v>
      </c>
      <c r="E161" t="s">
        <v>176</v>
      </c>
      <c r="F161" t="s">
        <v>176</v>
      </c>
      <c r="G161" t="s">
        <v>176</v>
      </c>
      <c r="H161">
        <v>445.02819598860498</v>
      </c>
      <c r="I161" t="s">
        <v>176</v>
      </c>
      <c r="J161" s="2">
        <v>43.480570208358003</v>
      </c>
    </row>
    <row r="162" spans="1:10" x14ac:dyDescent="0.3">
      <c r="A162" t="s">
        <v>159</v>
      </c>
      <c r="B162" s="1" t="s">
        <v>108</v>
      </c>
      <c r="C162">
        <v>2004</v>
      </c>
      <c r="D162">
        <v>21.768000000000001</v>
      </c>
      <c r="E162">
        <v>84</v>
      </c>
      <c r="F162">
        <v>-0.83215993642806996</v>
      </c>
      <c r="G162">
        <v>466793492</v>
      </c>
      <c r="H162">
        <v>460.06701832057684</v>
      </c>
      <c r="I162">
        <v>8.0418136864366704E-2</v>
      </c>
      <c r="J162" s="2">
        <v>101.76859092156376</v>
      </c>
    </row>
    <row r="163" spans="1:10" x14ac:dyDescent="0.3">
      <c r="A163" t="s">
        <v>159</v>
      </c>
      <c r="B163" s="1" t="s">
        <v>108</v>
      </c>
      <c r="C163">
        <v>2005</v>
      </c>
      <c r="D163">
        <v>21.800999999999998</v>
      </c>
      <c r="E163">
        <v>83.8</v>
      </c>
      <c r="F163">
        <v>-1.2015131711959799</v>
      </c>
      <c r="G163">
        <v>-99342519</v>
      </c>
      <c r="H163">
        <v>664.59765601918048</v>
      </c>
      <c r="I163">
        <v>7.9620094408682368E-2</v>
      </c>
      <c r="J163" s="2">
        <v>85.846745026887504</v>
      </c>
    </row>
    <row r="164" spans="1:10" x14ac:dyDescent="0.3">
      <c r="A164" t="s">
        <v>159</v>
      </c>
      <c r="B164" s="1" t="s">
        <v>108</v>
      </c>
      <c r="C164">
        <v>2006</v>
      </c>
      <c r="D164">
        <v>21.834</v>
      </c>
      <c r="E164">
        <v>83.7</v>
      </c>
      <c r="F164">
        <v>-1.0803089141845701</v>
      </c>
      <c r="G164">
        <v>-278414000</v>
      </c>
      <c r="H164">
        <v>716.66776844237995</v>
      </c>
      <c r="I164">
        <v>7.8644641793530035E-2</v>
      </c>
      <c r="J164" s="2">
        <v>95.913228634579625</v>
      </c>
    </row>
    <row r="165" spans="1:10" x14ac:dyDescent="0.3">
      <c r="A165" t="s">
        <v>159</v>
      </c>
      <c r="B165" s="1" t="s">
        <v>108</v>
      </c>
      <c r="C165">
        <v>2007</v>
      </c>
      <c r="D165">
        <v>21.867999999999999</v>
      </c>
      <c r="E165">
        <v>82.4</v>
      </c>
      <c r="F165">
        <v>-1.117924451828</v>
      </c>
      <c r="G165">
        <v>-321655000</v>
      </c>
      <c r="H165">
        <v>806.71031879149746</v>
      </c>
      <c r="I165">
        <v>8.1742235257044132E-2</v>
      </c>
      <c r="J165" s="2">
        <v>84.731023863553943</v>
      </c>
    </row>
    <row r="166" spans="1:10" x14ac:dyDescent="0.3">
      <c r="A166" t="s">
        <v>159</v>
      </c>
      <c r="B166" s="1" t="s">
        <v>108</v>
      </c>
      <c r="C166">
        <v>2008</v>
      </c>
      <c r="D166">
        <v>21.901</v>
      </c>
      <c r="E166">
        <v>79.8</v>
      </c>
      <c r="F166">
        <v>-1.1525027751922601</v>
      </c>
      <c r="G166">
        <v>466131000</v>
      </c>
      <c r="H166">
        <v>936.49413707497195</v>
      </c>
      <c r="I166">
        <v>9.2596730561444157E-2</v>
      </c>
      <c r="J166" s="2">
        <v>80.289666415130611</v>
      </c>
    </row>
    <row r="167" spans="1:10" x14ac:dyDescent="0.3">
      <c r="A167" t="s">
        <v>159</v>
      </c>
      <c r="B167" s="1" t="s">
        <v>108</v>
      </c>
      <c r="C167">
        <v>2009</v>
      </c>
      <c r="D167">
        <v>21.934000000000001</v>
      </c>
      <c r="E167">
        <v>79.400000000000006</v>
      </c>
      <c r="F167">
        <v>-1.0741611719131501</v>
      </c>
      <c r="G167">
        <v>374900000</v>
      </c>
      <c r="H167">
        <v>808.16152351367407</v>
      </c>
      <c r="I167">
        <v>9.6919588925940992E-2</v>
      </c>
      <c r="J167" s="2">
        <v>77.109464366371455</v>
      </c>
    </row>
    <row r="168" spans="1:10" x14ac:dyDescent="0.3">
      <c r="A168" t="s">
        <v>159</v>
      </c>
      <c r="B168" s="1" t="s">
        <v>108</v>
      </c>
      <c r="C168">
        <v>2010</v>
      </c>
      <c r="D168">
        <v>21.984999999999999</v>
      </c>
      <c r="E168">
        <v>79.2</v>
      </c>
      <c r="F168">
        <v>-1.0806641578674301</v>
      </c>
      <c r="G168">
        <v>313000000</v>
      </c>
      <c r="H168">
        <v>896.87670462039409</v>
      </c>
      <c r="I168">
        <v>0.10004433056765405</v>
      </c>
      <c r="J168" s="2">
        <v>80.390709289116216</v>
      </c>
    </row>
    <row r="169" spans="1:10" x14ac:dyDescent="0.3">
      <c r="A169" t="s">
        <v>159</v>
      </c>
      <c r="B169" s="1" t="s">
        <v>108</v>
      </c>
      <c r="C169">
        <v>2011</v>
      </c>
      <c r="D169">
        <v>22.053999999999998</v>
      </c>
      <c r="E169">
        <v>80.7</v>
      </c>
      <c r="F169">
        <v>-1.0372016429901101</v>
      </c>
      <c r="G169">
        <v>281900000</v>
      </c>
      <c r="H169">
        <v>988.19416004730522</v>
      </c>
      <c r="I169">
        <v>8.1481320015944492E-2</v>
      </c>
      <c r="J169" s="2">
        <v>80.681074893641508</v>
      </c>
    </row>
    <row r="170" spans="1:10" x14ac:dyDescent="0.3">
      <c r="A170" t="s">
        <v>159</v>
      </c>
      <c r="B170" s="1" t="s">
        <v>108</v>
      </c>
      <c r="C170">
        <v>2012</v>
      </c>
      <c r="D170">
        <v>22.141999999999999</v>
      </c>
      <c r="E170">
        <v>76.099999999999994</v>
      </c>
      <c r="F170">
        <v>-1.0698338747024501</v>
      </c>
      <c r="G170">
        <v>579793037</v>
      </c>
      <c r="H170">
        <v>969.61614277158617</v>
      </c>
      <c r="I170">
        <v>9.6725918638679118E-2</v>
      </c>
      <c r="J170" s="2">
        <v>80.57561968420994</v>
      </c>
    </row>
    <row r="171" spans="1:10" x14ac:dyDescent="0.3">
      <c r="A171" t="s">
        <v>159</v>
      </c>
      <c r="B171" s="1" t="s">
        <v>108</v>
      </c>
      <c r="C171">
        <v>2013</v>
      </c>
      <c r="D171">
        <v>22.248000000000001</v>
      </c>
      <c r="E171">
        <v>72.599999999999994</v>
      </c>
      <c r="F171">
        <v>-1.0059237480163601</v>
      </c>
      <c r="G171">
        <v>520200751</v>
      </c>
      <c r="H171">
        <v>980.08354437300682</v>
      </c>
      <c r="I171">
        <v>0.11252828415060084</v>
      </c>
      <c r="J171" s="2">
        <v>72.648915757205742</v>
      </c>
    </row>
    <row r="172" spans="1:10" x14ac:dyDescent="0.3">
      <c r="A172" t="s">
        <v>159</v>
      </c>
      <c r="B172" s="1" t="s">
        <v>108</v>
      </c>
      <c r="C172">
        <v>2014</v>
      </c>
      <c r="D172">
        <v>22.372</v>
      </c>
      <c r="E172">
        <v>72.5</v>
      </c>
      <c r="F172">
        <v>-1.1621669530868499</v>
      </c>
      <c r="G172">
        <v>-675545915</v>
      </c>
      <c r="H172">
        <v>1017.7877620885496</v>
      </c>
      <c r="I172">
        <v>0.10827818916172634</v>
      </c>
      <c r="J172" s="2">
        <v>76.626523166897073</v>
      </c>
    </row>
    <row r="173" spans="1:10" x14ac:dyDescent="0.3">
      <c r="A173" t="s">
        <v>159</v>
      </c>
      <c r="B173" s="1" t="s">
        <v>108</v>
      </c>
      <c r="C173">
        <v>2015</v>
      </c>
      <c r="D173">
        <v>22.515000000000001</v>
      </c>
      <c r="E173">
        <v>72.7</v>
      </c>
      <c r="F173">
        <v>-1.22344315052032</v>
      </c>
      <c r="G173">
        <v>559642023</v>
      </c>
      <c r="H173">
        <v>774.41160312411864</v>
      </c>
      <c r="I173">
        <v>0.10456303746306471</v>
      </c>
      <c r="J173" s="2">
        <v>66.564164349706516</v>
      </c>
    </row>
    <row r="174" spans="1:10" x14ac:dyDescent="0.3">
      <c r="A174" t="s">
        <v>159</v>
      </c>
      <c r="B174" s="1" t="s">
        <v>108</v>
      </c>
      <c r="C174">
        <v>2016</v>
      </c>
      <c r="D174">
        <v>22.677</v>
      </c>
      <c r="E174">
        <v>72.7</v>
      </c>
      <c r="F174">
        <v>-1.18124747276306</v>
      </c>
      <c r="G174">
        <v>244682121</v>
      </c>
      <c r="H174">
        <v>691.98007742773052</v>
      </c>
      <c r="I174">
        <v>0.10072718438850964</v>
      </c>
      <c r="J174" s="2">
        <v>63.29692513368984</v>
      </c>
    </row>
    <row r="175" spans="1:10" x14ac:dyDescent="0.3">
      <c r="A175" t="s">
        <v>159</v>
      </c>
      <c r="B175" s="1" t="s">
        <v>108</v>
      </c>
      <c r="C175">
        <v>2017</v>
      </c>
      <c r="D175">
        <v>22.858000000000001</v>
      </c>
      <c r="E175">
        <v>72.8</v>
      </c>
      <c r="F175">
        <v>-1.23040843009949</v>
      </c>
      <c r="G175">
        <v>363381636</v>
      </c>
      <c r="H175">
        <v>662.89747296331473</v>
      </c>
      <c r="I175">
        <v>9.8648511416367782E-2</v>
      </c>
      <c r="J175" s="2">
        <v>73.575008182222334</v>
      </c>
    </row>
    <row r="176" spans="1:10" x14ac:dyDescent="0.3">
      <c r="A176" t="s">
        <v>159</v>
      </c>
      <c r="B176" s="1" t="s">
        <v>108</v>
      </c>
      <c r="C176">
        <v>2018</v>
      </c>
      <c r="D176">
        <v>23.059000000000001</v>
      </c>
      <c r="E176">
        <v>73.099999999999994</v>
      </c>
      <c r="F176">
        <v>-1.12444484233856</v>
      </c>
      <c r="G176">
        <v>460890508</v>
      </c>
      <c r="H176">
        <v>720.26510142708514</v>
      </c>
      <c r="I176">
        <v>9.9806398401457053E-2</v>
      </c>
      <c r="J176" s="2">
        <v>74.204753732165727</v>
      </c>
    </row>
    <row r="177" spans="1:10" x14ac:dyDescent="0.3">
      <c r="A177" t="s">
        <v>159</v>
      </c>
      <c r="B177" s="1" t="s">
        <v>108</v>
      </c>
      <c r="C177">
        <v>2019</v>
      </c>
      <c r="D177">
        <v>23.279</v>
      </c>
      <c r="E177">
        <v>72.8</v>
      </c>
      <c r="F177">
        <v>-1.12440085411072</v>
      </c>
      <c r="G177">
        <v>566638948</v>
      </c>
      <c r="H177">
        <v>701.62120102742381</v>
      </c>
      <c r="I177">
        <v>9.8196388560554793E-2</v>
      </c>
      <c r="J177" s="2">
        <v>74.570525555855824</v>
      </c>
    </row>
    <row r="178" spans="1:10" x14ac:dyDescent="0.3">
      <c r="A178" t="s">
        <v>159</v>
      </c>
      <c r="B178" s="1" t="s">
        <v>108</v>
      </c>
      <c r="C178">
        <v>2020</v>
      </c>
      <c r="D178">
        <v>23.52</v>
      </c>
      <c r="E178">
        <v>71.900000000000006</v>
      </c>
      <c r="F178">
        <v>-1.12530958652496</v>
      </c>
      <c r="G178">
        <v>557692503</v>
      </c>
      <c r="H178">
        <v>643.77221569400865</v>
      </c>
      <c r="I178">
        <v>9.4228187096902505E-2</v>
      </c>
      <c r="J178" s="2">
        <v>68.730360141461105</v>
      </c>
    </row>
    <row r="179" spans="1:10" x14ac:dyDescent="0.3">
      <c r="A179" t="s">
        <v>159</v>
      </c>
      <c r="B179" s="1" t="s">
        <v>108</v>
      </c>
      <c r="C179">
        <v>2021</v>
      </c>
      <c r="D179">
        <v>23.780999999999999</v>
      </c>
      <c r="E179">
        <v>69.900000000000006</v>
      </c>
      <c r="F179">
        <v>-1.17182517051697</v>
      </c>
      <c r="G179">
        <v>705100759</v>
      </c>
      <c r="H179">
        <v>685.69031499661799</v>
      </c>
      <c r="I179" t="s">
        <v>176</v>
      </c>
      <c r="J179" s="2">
        <v>82.984776867046989</v>
      </c>
    </row>
    <row r="180" spans="1:10" x14ac:dyDescent="0.3">
      <c r="A180" t="s">
        <v>159</v>
      </c>
      <c r="B180" s="1" t="s">
        <v>108</v>
      </c>
      <c r="C180">
        <v>2022</v>
      </c>
      <c r="D180">
        <v>24.062999999999999</v>
      </c>
      <c r="E180">
        <v>70</v>
      </c>
      <c r="F180">
        <v>-1.1493570804595901</v>
      </c>
      <c r="G180">
        <v>614018506</v>
      </c>
      <c r="H180">
        <v>699.46325448557411</v>
      </c>
      <c r="I180" t="s">
        <v>176</v>
      </c>
      <c r="J180" s="2">
        <v>89.722949365025997</v>
      </c>
    </row>
    <row r="181" spans="1:10" x14ac:dyDescent="0.3">
      <c r="A181" t="s">
        <v>159</v>
      </c>
      <c r="B181" s="1" t="s">
        <v>108</v>
      </c>
      <c r="C181">
        <v>2023</v>
      </c>
      <c r="D181">
        <v>24.366</v>
      </c>
      <c r="E181" t="s">
        <v>176</v>
      </c>
      <c r="F181" t="s">
        <v>176</v>
      </c>
      <c r="G181" t="s">
        <v>176</v>
      </c>
      <c r="H181">
        <v>719.38487515752115</v>
      </c>
      <c r="I181" t="s">
        <v>176</v>
      </c>
      <c r="J181" s="2">
        <v>91.577081283978075</v>
      </c>
    </row>
    <row r="182" spans="1:10" x14ac:dyDescent="0.3">
      <c r="A182" t="s">
        <v>24</v>
      </c>
      <c r="B182" s="1" t="s">
        <v>124</v>
      </c>
      <c r="C182">
        <v>2004</v>
      </c>
      <c r="D182">
        <v>27.902999999999999</v>
      </c>
      <c r="E182">
        <v>63.5</v>
      </c>
      <c r="F182">
        <v>-1.4103863239288299</v>
      </c>
      <c r="G182">
        <v>672560.37863500603</v>
      </c>
      <c r="H182">
        <v>1090.4271686947254</v>
      </c>
      <c r="I182">
        <v>0.26361343120756286</v>
      </c>
      <c r="J182" s="2">
        <v>35.757063116189805</v>
      </c>
    </row>
    <row r="183" spans="1:10" x14ac:dyDescent="0.3">
      <c r="A183" t="s">
        <v>24</v>
      </c>
      <c r="B183" s="1" t="s">
        <v>124</v>
      </c>
      <c r="C183">
        <v>2005</v>
      </c>
      <c r="D183">
        <v>27.875</v>
      </c>
      <c r="E183">
        <v>65.7</v>
      </c>
      <c r="F183">
        <v>-1.54902243614197</v>
      </c>
      <c r="G183">
        <v>558865.80003372906</v>
      </c>
      <c r="H183">
        <v>1103.1954167212093</v>
      </c>
      <c r="I183">
        <v>0.24802466073769622</v>
      </c>
      <c r="J183" s="2">
        <v>35.757409334039814</v>
      </c>
    </row>
    <row r="184" spans="1:10" x14ac:dyDescent="0.3">
      <c r="A184" t="s">
        <v>24</v>
      </c>
      <c r="B184" s="1" t="s">
        <v>124</v>
      </c>
      <c r="C184">
        <v>2006</v>
      </c>
      <c r="D184">
        <v>27.863</v>
      </c>
      <c r="E184">
        <v>61.8</v>
      </c>
      <c r="F184">
        <v>-1.4848827123642001</v>
      </c>
      <c r="G184">
        <v>778420.21387879003</v>
      </c>
      <c r="H184">
        <v>1155.0856746669617</v>
      </c>
      <c r="I184">
        <v>0.28462370463964753</v>
      </c>
      <c r="J184" s="2">
        <v>35.757274564330061</v>
      </c>
    </row>
    <row r="185" spans="1:10" x14ac:dyDescent="0.3">
      <c r="A185" t="s">
        <v>24</v>
      </c>
      <c r="B185" s="1" t="s">
        <v>124</v>
      </c>
      <c r="C185">
        <v>2007</v>
      </c>
      <c r="D185">
        <v>27.867000000000001</v>
      </c>
      <c r="E185">
        <v>74.400000000000006</v>
      </c>
      <c r="F185">
        <v>-1.43888223171234</v>
      </c>
      <c r="G185">
        <v>7691947.2891569398</v>
      </c>
      <c r="H185">
        <v>1289.7948495087148</v>
      </c>
      <c r="I185">
        <v>0.18122901804023023</v>
      </c>
      <c r="J185" s="2">
        <v>33.156179212749493</v>
      </c>
    </row>
    <row r="186" spans="1:10" x14ac:dyDescent="0.3">
      <c r="A186" t="s">
        <v>24</v>
      </c>
      <c r="B186" s="1" t="s">
        <v>124</v>
      </c>
      <c r="C186">
        <v>2008</v>
      </c>
      <c r="D186">
        <v>27.885999999999999</v>
      </c>
      <c r="E186">
        <v>73.400000000000006</v>
      </c>
      <c r="F186">
        <v>-1.46228051185608</v>
      </c>
      <c r="G186">
        <v>4650574.1569067603</v>
      </c>
      <c r="H186">
        <v>1454.6509094409944</v>
      </c>
      <c r="I186">
        <v>0.18126360271339378</v>
      </c>
      <c r="J186" s="2">
        <v>36.218526354280939</v>
      </c>
    </row>
    <row r="187" spans="1:10" x14ac:dyDescent="0.3">
      <c r="A187" t="s">
        <v>24</v>
      </c>
      <c r="B187" s="1" t="s">
        <v>124</v>
      </c>
      <c r="C187">
        <v>2009</v>
      </c>
      <c r="D187">
        <v>27.920999999999999</v>
      </c>
      <c r="E187">
        <v>68.5</v>
      </c>
      <c r="F187">
        <v>-1.5387270450592001</v>
      </c>
      <c r="G187">
        <v>13839598.167791501</v>
      </c>
      <c r="H187">
        <v>1409.1066715214479</v>
      </c>
      <c r="I187">
        <v>0.21852378158205615</v>
      </c>
      <c r="J187" s="2">
        <v>37.896922325354176</v>
      </c>
    </row>
    <row r="188" spans="1:10" x14ac:dyDescent="0.3">
      <c r="A188" t="s">
        <v>24</v>
      </c>
      <c r="B188" s="1" t="s">
        <v>124</v>
      </c>
      <c r="C188">
        <v>2010</v>
      </c>
      <c r="D188">
        <v>27.972999999999999</v>
      </c>
      <c r="E188">
        <v>66</v>
      </c>
      <c r="F188">
        <v>-1.3958988189697299</v>
      </c>
      <c r="G188">
        <v>8350406.7221210599</v>
      </c>
      <c r="H188">
        <v>1384.0632825747905</v>
      </c>
      <c r="I188">
        <v>0.25578332500030487</v>
      </c>
      <c r="J188" s="2">
        <v>39.550136965160689</v>
      </c>
    </row>
    <row r="189" spans="1:10" x14ac:dyDescent="0.3">
      <c r="A189" t="s">
        <v>24</v>
      </c>
      <c r="B189" s="1" t="s">
        <v>124</v>
      </c>
      <c r="C189">
        <v>2011</v>
      </c>
      <c r="D189">
        <v>28.04</v>
      </c>
      <c r="E189">
        <v>69</v>
      </c>
      <c r="F189">
        <v>-1.3619624376296999</v>
      </c>
      <c r="G189">
        <v>23118440.5401983</v>
      </c>
      <c r="H189">
        <v>1526.8326394268117</v>
      </c>
      <c r="I189">
        <v>0.22385687486848407</v>
      </c>
      <c r="J189" s="2">
        <v>40.00099558623436</v>
      </c>
    </row>
    <row r="190" spans="1:10" x14ac:dyDescent="0.3">
      <c r="A190" t="s">
        <v>24</v>
      </c>
      <c r="B190" s="1" t="s">
        <v>124</v>
      </c>
      <c r="C190">
        <v>2012</v>
      </c>
      <c r="D190">
        <v>28.123000000000001</v>
      </c>
      <c r="E190">
        <v>68.3</v>
      </c>
      <c r="F190">
        <v>-1.38660228252411</v>
      </c>
      <c r="G190">
        <v>10375197.461467501</v>
      </c>
      <c r="H190">
        <v>1483.9515579125912</v>
      </c>
      <c r="I190">
        <v>0.2338752441374152</v>
      </c>
      <c r="J190" s="2">
        <v>40.810418937539851</v>
      </c>
    </row>
    <row r="191" spans="1:10" x14ac:dyDescent="0.3">
      <c r="A191" t="s">
        <v>24</v>
      </c>
      <c r="B191" s="1" t="s">
        <v>124</v>
      </c>
      <c r="C191">
        <v>2013</v>
      </c>
      <c r="D191">
        <v>28.222999999999999</v>
      </c>
      <c r="E191">
        <v>63.6</v>
      </c>
      <c r="F191">
        <v>-1.2163941860198999</v>
      </c>
      <c r="G191">
        <v>4231644</v>
      </c>
      <c r="H191">
        <v>1595.9898180812168</v>
      </c>
      <c r="I191">
        <v>0.27480972786401919</v>
      </c>
      <c r="J191" s="2">
        <v>39.243295273981381</v>
      </c>
    </row>
    <row r="192" spans="1:10" x14ac:dyDescent="0.3">
      <c r="A192" t="s">
        <v>24</v>
      </c>
      <c r="B192" s="1" t="s">
        <v>124</v>
      </c>
      <c r="C192">
        <v>2014</v>
      </c>
      <c r="D192">
        <v>28.338000000000001</v>
      </c>
      <c r="E192">
        <v>68</v>
      </c>
      <c r="F192">
        <v>-1.1232727766037001</v>
      </c>
      <c r="G192">
        <v>4684558.6751838103</v>
      </c>
      <c r="H192">
        <v>1608.6878767875805</v>
      </c>
      <c r="I192">
        <v>0.24055011670668838</v>
      </c>
      <c r="J192" s="2">
        <v>39.235823195439181</v>
      </c>
    </row>
    <row r="193" spans="1:10" x14ac:dyDescent="0.3">
      <c r="A193" t="s">
        <v>24</v>
      </c>
      <c r="B193" s="1" t="s">
        <v>124</v>
      </c>
      <c r="C193">
        <v>2015</v>
      </c>
      <c r="D193">
        <v>28.47</v>
      </c>
      <c r="E193">
        <v>67</v>
      </c>
      <c r="F193">
        <v>-1.0915437936782799</v>
      </c>
      <c r="G193">
        <v>4936699.5104448199</v>
      </c>
      <c r="H193">
        <v>1322.9367760528767</v>
      </c>
      <c r="I193">
        <v>0.2545822058130745</v>
      </c>
      <c r="J193" s="2">
        <v>37.804952071456256</v>
      </c>
    </row>
    <row r="194" spans="1:10" x14ac:dyDescent="0.3">
      <c r="A194" t="s">
        <v>24</v>
      </c>
      <c r="B194" s="1" t="s">
        <v>124</v>
      </c>
      <c r="C194">
        <v>2016</v>
      </c>
      <c r="D194">
        <v>28.619</v>
      </c>
      <c r="E194">
        <v>64</v>
      </c>
      <c r="F194">
        <v>-1.09867775440216</v>
      </c>
      <c r="G194">
        <v>3569823.7299721702</v>
      </c>
      <c r="H194">
        <v>1357.2662297961572</v>
      </c>
      <c r="I194">
        <v>0.29200034305685091</v>
      </c>
      <c r="J194" s="2">
        <v>37.132879715833738</v>
      </c>
    </row>
    <row r="195" spans="1:10" x14ac:dyDescent="0.3">
      <c r="A195" t="s">
        <v>24</v>
      </c>
      <c r="B195" s="1" t="s">
        <v>124</v>
      </c>
      <c r="C195">
        <v>2017</v>
      </c>
      <c r="D195">
        <v>28.783999999999999</v>
      </c>
      <c r="E195">
        <v>59.5</v>
      </c>
      <c r="F195">
        <v>-1.10494184494019</v>
      </c>
      <c r="G195">
        <v>3919473.0250083501</v>
      </c>
      <c r="H195">
        <v>1414.5866899243117</v>
      </c>
      <c r="I195">
        <v>0.3663032518275775</v>
      </c>
      <c r="J195" s="2">
        <v>40.164358921351955</v>
      </c>
    </row>
    <row r="196" spans="1:10" x14ac:dyDescent="0.3">
      <c r="A196" t="s">
        <v>24</v>
      </c>
      <c r="B196" s="1" t="s">
        <v>124</v>
      </c>
      <c r="C196">
        <v>2018</v>
      </c>
      <c r="D196">
        <v>28.965</v>
      </c>
      <c r="E196">
        <v>57.7</v>
      </c>
      <c r="F196">
        <v>-1.1898217201232899</v>
      </c>
      <c r="G196">
        <v>5672348.1285800003</v>
      </c>
      <c r="H196">
        <v>1531.3378101176261</v>
      </c>
      <c r="I196">
        <v>0.38992004513643336</v>
      </c>
      <c r="J196" s="2">
        <v>42.996153341342996</v>
      </c>
    </row>
    <row r="197" spans="1:10" x14ac:dyDescent="0.3">
      <c r="A197" t="s">
        <v>24</v>
      </c>
      <c r="B197" s="1" t="s">
        <v>124</v>
      </c>
      <c r="C197">
        <v>2019</v>
      </c>
      <c r="D197">
        <v>29.164000000000001</v>
      </c>
      <c r="E197">
        <v>55.3</v>
      </c>
      <c r="F197">
        <v>-1.1990001201629601</v>
      </c>
      <c r="G197">
        <v>4300803.9663215</v>
      </c>
      <c r="H197">
        <v>1510.7973237214014</v>
      </c>
      <c r="I197">
        <v>0.41239667958724929</v>
      </c>
      <c r="J197" s="2">
        <v>42.268078535018383</v>
      </c>
    </row>
    <row r="198" spans="1:10" x14ac:dyDescent="0.3">
      <c r="A198" t="s">
        <v>24</v>
      </c>
      <c r="B198" s="1" t="s">
        <v>124</v>
      </c>
      <c r="C198">
        <v>2020</v>
      </c>
      <c r="D198">
        <v>29.38</v>
      </c>
      <c r="E198">
        <v>50.8</v>
      </c>
      <c r="F198">
        <v>-1.25821113586426</v>
      </c>
      <c r="G198">
        <v>3875846.0805885401</v>
      </c>
      <c r="H198">
        <v>1519.5867806517683</v>
      </c>
      <c r="I198">
        <v>0.40711218285067841</v>
      </c>
      <c r="J198" s="2">
        <v>33.729934615749073</v>
      </c>
    </row>
    <row r="199" spans="1:10" x14ac:dyDescent="0.3">
      <c r="A199" t="s">
        <v>24</v>
      </c>
      <c r="B199" s="1" t="s">
        <v>124</v>
      </c>
      <c r="C199">
        <v>2021</v>
      </c>
      <c r="D199">
        <v>29.613</v>
      </c>
      <c r="E199">
        <v>41.2</v>
      </c>
      <c r="F199">
        <v>-1.2710661888122601</v>
      </c>
      <c r="G199">
        <v>4024772.1820532</v>
      </c>
      <c r="H199">
        <v>1577.4708412229163</v>
      </c>
      <c r="I199" t="s">
        <v>176</v>
      </c>
      <c r="J199" s="2">
        <v>42.277728726285254</v>
      </c>
    </row>
    <row r="200" spans="1:10" x14ac:dyDescent="0.3">
      <c r="A200" t="s">
        <v>24</v>
      </c>
      <c r="B200" s="1" t="s">
        <v>124</v>
      </c>
      <c r="C200">
        <v>2022</v>
      </c>
      <c r="D200">
        <v>29.864000000000001</v>
      </c>
      <c r="E200">
        <v>39.299999999999997</v>
      </c>
      <c r="F200">
        <v>-1.2005380392074601</v>
      </c>
      <c r="G200">
        <v>3839060.1164943399</v>
      </c>
      <c r="H200">
        <v>1484.8924653204153</v>
      </c>
      <c r="I200" t="s">
        <v>176</v>
      </c>
      <c r="J200" s="2">
        <v>47.781726606550016</v>
      </c>
    </row>
    <row r="201" spans="1:10" x14ac:dyDescent="0.3">
      <c r="A201" t="s">
        <v>24</v>
      </c>
      <c r="B201" s="1" t="s">
        <v>124</v>
      </c>
      <c r="C201">
        <v>2023</v>
      </c>
      <c r="D201">
        <v>30.132000000000001</v>
      </c>
      <c r="E201" t="s">
        <v>176</v>
      </c>
      <c r="F201" t="s">
        <v>176</v>
      </c>
      <c r="G201" t="s">
        <v>176</v>
      </c>
      <c r="H201">
        <v>1587.161895556872</v>
      </c>
      <c r="I201" t="s">
        <v>176</v>
      </c>
      <c r="J201" s="2">
        <v>47.941358186691389</v>
      </c>
    </row>
    <row r="202" spans="1:10" x14ac:dyDescent="0.3">
      <c r="A202" t="s">
        <v>129</v>
      </c>
      <c r="B202" s="1" t="s">
        <v>90</v>
      </c>
      <c r="C202">
        <v>2004</v>
      </c>
      <c r="D202">
        <v>37</v>
      </c>
      <c r="E202">
        <v>97.9</v>
      </c>
      <c r="F202">
        <v>-1.66842377185822</v>
      </c>
      <c r="G202">
        <v>409032814</v>
      </c>
      <c r="H202">
        <v>187.85678102995399</v>
      </c>
      <c r="I202">
        <v>3.5385907520827056E-2</v>
      </c>
      <c r="J202" s="2">
        <v>49.336414625499422</v>
      </c>
    </row>
    <row r="203" spans="1:10" x14ac:dyDescent="0.3">
      <c r="A203" t="s">
        <v>129</v>
      </c>
      <c r="B203" s="1" t="s">
        <v>90</v>
      </c>
      <c r="C203">
        <v>2005</v>
      </c>
      <c r="D203">
        <v>37.481000000000002</v>
      </c>
      <c r="E203">
        <v>97.4</v>
      </c>
      <c r="F203">
        <v>-1.61257719993591</v>
      </c>
      <c r="G203">
        <v>180000000</v>
      </c>
      <c r="H203">
        <v>211.57262966400128</v>
      </c>
      <c r="I203">
        <v>3.9057300669261441E-2</v>
      </c>
      <c r="J203" s="2">
        <v>52.314604695007901</v>
      </c>
    </row>
    <row r="204" spans="1:10" x14ac:dyDescent="0.3">
      <c r="A204" t="s">
        <v>129</v>
      </c>
      <c r="B204" s="1" t="s">
        <v>90</v>
      </c>
      <c r="C204">
        <v>2006</v>
      </c>
      <c r="D204">
        <v>37.970999999999997</v>
      </c>
      <c r="E204">
        <v>97.3</v>
      </c>
      <c r="F204">
        <v>-1.2690390348434399</v>
      </c>
      <c r="G204">
        <v>256100000</v>
      </c>
      <c r="H204">
        <v>247.54193564632968</v>
      </c>
      <c r="I204">
        <v>3.9101340610051487E-2</v>
      </c>
      <c r="J204" s="2">
        <v>47.963259623037374</v>
      </c>
    </row>
    <row r="205" spans="1:10" x14ac:dyDescent="0.3">
      <c r="A205" t="s">
        <v>129</v>
      </c>
      <c r="B205" s="1" t="s">
        <v>90</v>
      </c>
      <c r="C205">
        <v>2007</v>
      </c>
      <c r="D205">
        <v>38.47</v>
      </c>
      <c r="E205">
        <v>97.2</v>
      </c>
      <c r="F205">
        <v>-1.25524890422821</v>
      </c>
      <c r="G205">
        <v>1808000000</v>
      </c>
      <c r="H205">
        <v>277.61207955153384</v>
      </c>
      <c r="I205">
        <v>4.1015486929033756E-2</v>
      </c>
      <c r="J205" s="2">
        <v>80.142055052808743</v>
      </c>
    </row>
    <row r="206" spans="1:10" x14ac:dyDescent="0.3">
      <c r="A206" t="s">
        <v>129</v>
      </c>
      <c r="B206" s="1" t="s">
        <v>90</v>
      </c>
      <c r="C206">
        <v>2008</v>
      </c>
      <c r="D206">
        <v>38.975999999999999</v>
      </c>
      <c r="E206">
        <v>97</v>
      </c>
      <c r="F206">
        <v>-1.2823339700698899</v>
      </c>
      <c r="G206">
        <v>1726800000</v>
      </c>
      <c r="H206">
        <v>317.88921008113027</v>
      </c>
      <c r="I206">
        <v>4.1017049328604255E-2</v>
      </c>
      <c r="J206" s="2">
        <v>83.772291650798266</v>
      </c>
    </row>
    <row r="207" spans="1:10" x14ac:dyDescent="0.3">
      <c r="A207" t="s">
        <v>129</v>
      </c>
      <c r="B207" s="1" t="s">
        <v>90</v>
      </c>
      <c r="C207">
        <v>2009</v>
      </c>
      <c r="D207">
        <v>39.491</v>
      </c>
      <c r="E207">
        <v>97</v>
      </c>
      <c r="F207">
        <v>-1.51349461078644</v>
      </c>
      <c r="G207">
        <v>-243200000</v>
      </c>
      <c r="H207">
        <v>290.15567507352506</v>
      </c>
      <c r="I207">
        <v>3.8941823020025822E-2</v>
      </c>
      <c r="J207" s="2">
        <v>62.946879362656382</v>
      </c>
    </row>
    <row r="208" spans="1:10" x14ac:dyDescent="0.3">
      <c r="A208" t="s">
        <v>129</v>
      </c>
      <c r="B208" s="1" t="s">
        <v>90</v>
      </c>
      <c r="C208">
        <v>2010</v>
      </c>
      <c r="D208">
        <v>40.012999999999998</v>
      </c>
      <c r="E208">
        <v>96.8</v>
      </c>
      <c r="F208">
        <v>-1.5480830669403101</v>
      </c>
      <c r="G208">
        <v>2742300000</v>
      </c>
      <c r="H208">
        <v>324.82772610927077</v>
      </c>
      <c r="I208">
        <v>3.9973636890170645E-2</v>
      </c>
      <c r="J208" s="2">
        <v>90.747610292954278</v>
      </c>
    </row>
    <row r="209" spans="1:10" x14ac:dyDescent="0.3">
      <c r="A209" t="s">
        <v>129</v>
      </c>
      <c r="B209" s="1" t="s">
        <v>90</v>
      </c>
      <c r="C209">
        <v>2011</v>
      </c>
      <c r="D209">
        <v>40.543999999999997</v>
      </c>
      <c r="E209">
        <v>96.2</v>
      </c>
      <c r="F209">
        <v>-1.50285720825195</v>
      </c>
      <c r="G209">
        <v>1596024303.8568599</v>
      </c>
      <c r="H209">
        <v>376.37498112997292</v>
      </c>
      <c r="I209">
        <v>4.3943370804807494E-2</v>
      </c>
      <c r="J209" s="2">
        <v>85.198144191941765</v>
      </c>
    </row>
    <row r="210" spans="1:10" x14ac:dyDescent="0.3">
      <c r="A210" t="s">
        <v>129</v>
      </c>
      <c r="B210" s="1" t="s">
        <v>90</v>
      </c>
      <c r="C210">
        <v>2012</v>
      </c>
      <c r="D210">
        <v>41.082000000000001</v>
      </c>
      <c r="E210">
        <v>95.5</v>
      </c>
      <c r="F210">
        <v>-1.4796302318573</v>
      </c>
      <c r="G210">
        <v>2891607809.0954199</v>
      </c>
      <c r="H210">
        <v>412.77626054499467</v>
      </c>
      <c r="I210">
        <v>3.9822321430206288E-2</v>
      </c>
      <c r="J210" s="2">
        <v>68.35171139520358</v>
      </c>
    </row>
    <row r="211" spans="1:10" x14ac:dyDescent="0.3">
      <c r="A211" t="s">
        <v>129</v>
      </c>
      <c r="B211" s="1" t="s">
        <v>90</v>
      </c>
      <c r="C211">
        <v>2013</v>
      </c>
      <c r="D211">
        <v>41.627000000000002</v>
      </c>
      <c r="E211">
        <v>93.9</v>
      </c>
      <c r="F211">
        <v>-1.2607164382934599</v>
      </c>
      <c r="G211">
        <v>1697585830.8062601</v>
      </c>
      <c r="H211">
        <v>444.86435755909639</v>
      </c>
      <c r="I211">
        <v>5.3900066268698726E-2</v>
      </c>
      <c r="J211" s="2">
        <v>77.46594514722652</v>
      </c>
    </row>
    <row r="212" spans="1:10" x14ac:dyDescent="0.3">
      <c r="A212" t="s">
        <v>129</v>
      </c>
      <c r="B212" s="1" t="s">
        <v>90</v>
      </c>
      <c r="C212">
        <v>2014</v>
      </c>
      <c r="D212">
        <v>42.18</v>
      </c>
      <c r="E212">
        <v>92.9</v>
      </c>
      <c r="F212">
        <v>-1.3734496831893901</v>
      </c>
      <c r="G212">
        <v>1499572152.4979701</v>
      </c>
      <c r="H212">
        <v>472.26623572553251</v>
      </c>
      <c r="I212">
        <v>6.754863262187176E-2</v>
      </c>
      <c r="J212" s="2">
        <v>78.69015012421599</v>
      </c>
    </row>
    <row r="213" spans="1:10" x14ac:dyDescent="0.3">
      <c r="A213" t="s">
        <v>129</v>
      </c>
      <c r="B213" s="1" t="s">
        <v>90</v>
      </c>
      <c r="C213">
        <v>2015</v>
      </c>
      <c r="D213">
        <v>42.74</v>
      </c>
      <c r="E213">
        <v>95.8</v>
      </c>
      <c r="F213">
        <v>-1.3599481582641599</v>
      </c>
      <c r="G213">
        <v>1165720010.3076701</v>
      </c>
      <c r="H213">
        <v>482.0645686382378</v>
      </c>
      <c r="I213">
        <v>4.1082217016830458E-2</v>
      </c>
      <c r="J213" s="2">
        <v>59.332430964424532</v>
      </c>
    </row>
    <row r="214" spans="1:10" x14ac:dyDescent="0.3">
      <c r="A214" t="s">
        <v>129</v>
      </c>
      <c r="B214" s="1" t="s">
        <v>90</v>
      </c>
      <c r="C214">
        <v>2016</v>
      </c>
      <c r="D214">
        <v>43.307000000000002</v>
      </c>
      <c r="E214">
        <v>97</v>
      </c>
      <c r="F214">
        <v>-1.3217271566391</v>
      </c>
      <c r="G214">
        <v>932374669.38090706</v>
      </c>
      <c r="H214">
        <v>456.02795058362364</v>
      </c>
      <c r="I214">
        <v>2.9732419887335992E-2</v>
      </c>
      <c r="J214" s="2">
        <v>55.925210262411561</v>
      </c>
    </row>
    <row r="215" spans="1:10" x14ac:dyDescent="0.3">
      <c r="A215" t="s">
        <v>129</v>
      </c>
      <c r="B215" s="1" t="s">
        <v>90</v>
      </c>
      <c r="C215">
        <v>2017</v>
      </c>
      <c r="D215">
        <v>43.88</v>
      </c>
      <c r="E215">
        <v>96.7</v>
      </c>
      <c r="F215">
        <v>-1.4865968227386499</v>
      </c>
      <c r="G215">
        <v>1047979482.5552599</v>
      </c>
      <c r="H215">
        <v>451.08908851731871</v>
      </c>
      <c r="I215">
        <v>3.3755214987913437E-2</v>
      </c>
      <c r="J215" s="2">
        <v>74.291379617190358</v>
      </c>
    </row>
    <row r="216" spans="1:10" x14ac:dyDescent="0.3">
      <c r="A216" t="s">
        <v>129</v>
      </c>
      <c r="B216" s="1" t="s">
        <v>90</v>
      </c>
      <c r="C216">
        <v>2018</v>
      </c>
      <c r="D216">
        <v>44.46</v>
      </c>
      <c r="E216">
        <v>96.4</v>
      </c>
      <c r="F216">
        <v>-1.48891973495483</v>
      </c>
      <c r="G216">
        <v>1407563588.4242301</v>
      </c>
      <c r="H216">
        <v>546.21259320388322</v>
      </c>
      <c r="I216">
        <v>3.2311235081143523E-2</v>
      </c>
      <c r="J216" s="2">
        <v>69.919729150181695</v>
      </c>
    </row>
    <row r="217" spans="1:10" x14ac:dyDescent="0.3">
      <c r="A217" t="s">
        <v>129</v>
      </c>
      <c r="B217" s="1" t="s">
        <v>90</v>
      </c>
      <c r="C217">
        <v>2019</v>
      </c>
      <c r="D217">
        <v>45.045999999999999</v>
      </c>
      <c r="E217">
        <v>96.3</v>
      </c>
      <c r="F217">
        <v>-1.5220644474029501</v>
      </c>
      <c r="G217">
        <v>1350994226.2053499</v>
      </c>
      <c r="H217">
        <v>575.882781366465</v>
      </c>
      <c r="I217">
        <v>3.371487991632232E-2</v>
      </c>
      <c r="J217" s="2">
        <v>55.235158039985443</v>
      </c>
    </row>
    <row r="218" spans="1:10" x14ac:dyDescent="0.3">
      <c r="A218" t="s">
        <v>129</v>
      </c>
      <c r="B218" s="1" t="s">
        <v>90</v>
      </c>
      <c r="C218">
        <v>2020</v>
      </c>
      <c r="D218">
        <v>45.637999999999998</v>
      </c>
      <c r="E218">
        <v>96.2</v>
      </c>
      <c r="F218">
        <v>-1.5112456083297701</v>
      </c>
      <c r="G218">
        <v>1498084807.8648</v>
      </c>
      <c r="H218">
        <v>524.66668621149506</v>
      </c>
      <c r="I218">
        <v>3.2584780848178743E-2</v>
      </c>
      <c r="J218" s="2">
        <v>58.491757328202254</v>
      </c>
    </row>
    <row r="219" spans="1:10" x14ac:dyDescent="0.3">
      <c r="A219" t="s">
        <v>129</v>
      </c>
      <c r="B219" s="1" t="s">
        <v>90</v>
      </c>
      <c r="C219">
        <v>2021</v>
      </c>
      <c r="D219">
        <v>46.234999999999999</v>
      </c>
      <c r="E219">
        <v>96.3</v>
      </c>
      <c r="F219">
        <v>-1.44039714336395</v>
      </c>
      <c r="G219">
        <v>1677673789.73561</v>
      </c>
      <c r="H219">
        <v>576.97472939413603</v>
      </c>
      <c r="I219" t="s">
        <v>176</v>
      </c>
      <c r="J219" s="2">
        <v>80.481311420690602</v>
      </c>
    </row>
    <row r="220" spans="1:10" x14ac:dyDescent="0.3">
      <c r="A220" t="s">
        <v>129</v>
      </c>
      <c r="B220" s="1" t="s">
        <v>90</v>
      </c>
      <c r="C220">
        <v>2022</v>
      </c>
      <c r="D220">
        <v>46.837000000000003</v>
      </c>
      <c r="E220" t="s">
        <v>176</v>
      </c>
      <c r="F220">
        <v>-1.47606945037842</v>
      </c>
      <c r="G220">
        <v>1845773309</v>
      </c>
      <c r="H220">
        <v>664.59354333669557</v>
      </c>
      <c r="I220" t="s">
        <v>176</v>
      </c>
      <c r="J220" s="2">
        <v>93.728667079974812</v>
      </c>
    </row>
    <row r="221" spans="1:10" x14ac:dyDescent="0.3">
      <c r="A221" t="s">
        <v>129</v>
      </c>
      <c r="B221" s="1" t="s">
        <v>90</v>
      </c>
      <c r="C221">
        <v>2023</v>
      </c>
      <c r="D221">
        <v>47.444000000000003</v>
      </c>
      <c r="E221" t="s">
        <v>176</v>
      </c>
      <c r="F221" t="s">
        <v>176</v>
      </c>
      <c r="G221" t="s">
        <v>176</v>
      </c>
      <c r="H221">
        <v>649.14398793935811</v>
      </c>
      <c r="I221" t="s">
        <v>176</v>
      </c>
      <c r="J221" s="2">
        <v>91.261265608104225</v>
      </c>
    </row>
    <row r="222" spans="1:10" x14ac:dyDescent="0.3">
      <c r="A222" t="s">
        <v>164</v>
      </c>
      <c r="B222" s="1" t="s">
        <v>50</v>
      </c>
      <c r="C222">
        <v>2004</v>
      </c>
      <c r="D222">
        <v>60.533000000000001</v>
      </c>
      <c r="E222">
        <v>63.1</v>
      </c>
      <c r="F222">
        <v>-1.0085878372192401</v>
      </c>
      <c r="G222">
        <v>88557997.224403903</v>
      </c>
      <c r="H222">
        <v>1314.4112806073501</v>
      </c>
      <c r="I222">
        <v>0.99195260981334521</v>
      </c>
      <c r="J222" s="2">
        <v>131.36819871732226</v>
      </c>
    </row>
    <row r="223" spans="1:10" x14ac:dyDescent="0.3">
      <c r="A223" t="s">
        <v>164</v>
      </c>
      <c r="B223" s="1" t="s">
        <v>50</v>
      </c>
      <c r="C223">
        <v>2005</v>
      </c>
      <c r="D223">
        <v>60.988</v>
      </c>
      <c r="E223">
        <v>63.1</v>
      </c>
      <c r="F223">
        <v>-1.2989250421523999</v>
      </c>
      <c r="G223">
        <v>801314933.87191701</v>
      </c>
      <c r="H223">
        <v>1810.5889423645947</v>
      </c>
      <c r="I223">
        <v>1.1743585820124431</v>
      </c>
      <c r="J223" s="2">
        <v>119.552892262402</v>
      </c>
    </row>
    <row r="224" spans="1:10" x14ac:dyDescent="0.3">
      <c r="A224" t="s">
        <v>164</v>
      </c>
      <c r="B224" s="1" t="s">
        <v>50</v>
      </c>
      <c r="C224">
        <v>2006</v>
      </c>
      <c r="D224">
        <v>61.441000000000003</v>
      </c>
      <c r="E224">
        <v>69.3</v>
      </c>
      <c r="F224">
        <v>-1.1688810586929299</v>
      </c>
      <c r="G224">
        <v>1489015781.2532401</v>
      </c>
      <c r="H224">
        <v>2116.8689431934149</v>
      </c>
      <c r="I224">
        <v>1.252964933733649</v>
      </c>
      <c r="J224" s="2">
        <v>125.60076297449076</v>
      </c>
    </row>
    <row r="225" spans="1:10" x14ac:dyDescent="0.3">
      <c r="A225" t="s">
        <v>164</v>
      </c>
      <c r="B225" s="1" t="s">
        <v>50</v>
      </c>
      <c r="C225">
        <v>2007</v>
      </c>
      <c r="D225">
        <v>61.893000000000001</v>
      </c>
      <c r="E225">
        <v>60.2</v>
      </c>
      <c r="F225">
        <v>-1.1720095872878999</v>
      </c>
      <c r="G225">
        <v>1424251935.6347101</v>
      </c>
      <c r="H225">
        <v>2219.9123067626283</v>
      </c>
      <c r="I225">
        <v>1.0491341847455053</v>
      </c>
      <c r="J225" s="2">
        <v>148.58662539506881</v>
      </c>
    </row>
    <row r="226" spans="1:10" x14ac:dyDescent="0.3">
      <c r="A226" t="s">
        <v>164</v>
      </c>
      <c r="B226" s="1" t="s">
        <v>50</v>
      </c>
      <c r="C226">
        <v>2008</v>
      </c>
      <c r="D226">
        <v>62.345999999999997</v>
      </c>
      <c r="E226">
        <v>56.8</v>
      </c>
      <c r="F226">
        <v>-1.22255659103394</v>
      </c>
      <c r="G226">
        <v>1947972913.2063899</v>
      </c>
      <c r="H226">
        <v>2848.6531631791008</v>
      </c>
      <c r="I226">
        <v>1.0662626827745096</v>
      </c>
      <c r="J226" s="2">
        <v>133.10848665960847</v>
      </c>
    </row>
    <row r="227" spans="1:10" x14ac:dyDescent="0.3">
      <c r="A227" t="s">
        <v>164</v>
      </c>
      <c r="B227" s="1" t="s">
        <v>50</v>
      </c>
      <c r="C227">
        <v>2009</v>
      </c>
      <c r="D227">
        <v>62.8</v>
      </c>
      <c r="E227">
        <v>55.9</v>
      </c>
      <c r="F227">
        <v>-1.28030228614807</v>
      </c>
      <c r="G227">
        <v>1189051286.3796899</v>
      </c>
      <c r="H227">
        <v>2283.9498723942847</v>
      </c>
      <c r="I227">
        <v>1.1365512316694188</v>
      </c>
      <c r="J227" s="2">
        <v>135.55236568197543</v>
      </c>
    </row>
    <row r="228" spans="1:10" x14ac:dyDescent="0.3">
      <c r="A228" t="s">
        <v>164</v>
      </c>
      <c r="B228" s="1" t="s">
        <v>50</v>
      </c>
      <c r="C228">
        <v>2010</v>
      </c>
      <c r="D228">
        <v>63.256</v>
      </c>
      <c r="E228">
        <v>54.5</v>
      </c>
      <c r="F228">
        <v>-1.2521673440933201</v>
      </c>
      <c r="G228">
        <v>1522228646.3391199</v>
      </c>
      <c r="H228">
        <v>2962.76248130765</v>
      </c>
      <c r="I228">
        <v>1.2220576292665604</v>
      </c>
      <c r="J228" s="2">
        <v>124.06475439960735</v>
      </c>
    </row>
    <row r="229" spans="1:10" x14ac:dyDescent="0.3">
      <c r="A229" t="s">
        <v>164</v>
      </c>
      <c r="B229" s="1" t="s">
        <v>50</v>
      </c>
      <c r="C229">
        <v>2011</v>
      </c>
      <c r="D229">
        <v>63.712000000000003</v>
      </c>
      <c r="E229">
        <v>64.3</v>
      </c>
      <c r="F229">
        <v>-1.2567180395126301</v>
      </c>
      <c r="G229">
        <v>298678855.10598302</v>
      </c>
      <c r="H229">
        <v>3415.0623741663853</v>
      </c>
      <c r="I229">
        <v>1.1744581843438442</v>
      </c>
      <c r="J229" s="2">
        <v>124.59174271014146</v>
      </c>
    </row>
    <row r="230" spans="1:10" x14ac:dyDescent="0.3">
      <c r="A230" t="s">
        <v>164</v>
      </c>
      <c r="B230" s="1" t="s">
        <v>50</v>
      </c>
      <c r="C230">
        <v>2012</v>
      </c>
      <c r="D230">
        <v>64.168999999999997</v>
      </c>
      <c r="E230">
        <v>65.099999999999994</v>
      </c>
      <c r="F230">
        <v>-1.35431361198425</v>
      </c>
      <c r="G230">
        <v>-69249948.217356503</v>
      </c>
      <c r="H230">
        <v>3753.8609280810247</v>
      </c>
      <c r="I230">
        <v>1.1161602263572727</v>
      </c>
      <c r="J230" s="2">
        <v>97.444435145443023</v>
      </c>
    </row>
    <row r="231" spans="1:10" x14ac:dyDescent="0.3">
      <c r="A231" t="s">
        <v>164</v>
      </c>
      <c r="B231" s="1" t="s">
        <v>50</v>
      </c>
      <c r="C231">
        <v>2013</v>
      </c>
      <c r="D231">
        <v>64.626999999999995</v>
      </c>
      <c r="E231">
        <v>62.3</v>
      </c>
      <c r="F231">
        <v>-1.35320031642914</v>
      </c>
      <c r="G231">
        <v>1878859499.3496599</v>
      </c>
      <c r="H231">
        <v>3719.6510360643006</v>
      </c>
      <c r="I231">
        <v>1.1001527319634818</v>
      </c>
      <c r="J231" s="2">
        <v>93.002863391523533</v>
      </c>
    </row>
    <row r="232" spans="1:10" x14ac:dyDescent="0.3">
      <c r="A232" t="s">
        <v>164</v>
      </c>
      <c r="B232" s="1" t="s">
        <v>50</v>
      </c>
      <c r="C232">
        <v>2014</v>
      </c>
      <c r="D232">
        <v>65.084999999999994</v>
      </c>
      <c r="E232">
        <v>62.1</v>
      </c>
      <c r="F232">
        <v>-1.22218954563141</v>
      </c>
      <c r="G232">
        <v>2891102397.1238799</v>
      </c>
      <c r="H232">
        <v>3623.8270565247299</v>
      </c>
      <c r="I232">
        <v>1.0465612683551673</v>
      </c>
      <c r="J232" s="2">
        <v>104.19762010341688</v>
      </c>
    </row>
    <row r="233" spans="1:10" x14ac:dyDescent="0.3">
      <c r="A233" t="s">
        <v>164</v>
      </c>
      <c r="B233" s="1" t="s">
        <v>50</v>
      </c>
      <c r="C233">
        <v>2015</v>
      </c>
      <c r="D233">
        <v>65.543000000000006</v>
      </c>
      <c r="E233">
        <v>64.2</v>
      </c>
      <c r="F233">
        <v>-1.27837598323822</v>
      </c>
      <c r="G233">
        <v>4279839199.1127801</v>
      </c>
      <c r="H233">
        <v>2455.3408582447641</v>
      </c>
      <c r="I233">
        <v>1.1166210474478051</v>
      </c>
      <c r="J233" s="2">
        <v>117.32072155858117</v>
      </c>
    </row>
    <row r="234" spans="1:10" x14ac:dyDescent="0.3">
      <c r="A234" t="s">
        <v>164</v>
      </c>
      <c r="B234" s="1" t="s">
        <v>50</v>
      </c>
      <c r="C234">
        <v>2016</v>
      </c>
      <c r="D234">
        <v>66.001000000000005</v>
      </c>
      <c r="E234">
        <v>67.7</v>
      </c>
      <c r="F234">
        <v>-1.2065657377243</v>
      </c>
      <c r="G234">
        <v>50608700.352612302</v>
      </c>
      <c r="H234">
        <v>2107.5186182692401</v>
      </c>
      <c r="I234">
        <v>1.0599164344115013</v>
      </c>
      <c r="J234" s="2">
        <v>122.25981828402067</v>
      </c>
    </row>
    <row r="235" spans="1:10" x14ac:dyDescent="0.3">
      <c r="A235" t="s">
        <v>164</v>
      </c>
      <c r="B235" s="1" t="s">
        <v>50</v>
      </c>
      <c r="C235">
        <v>2017</v>
      </c>
      <c r="D235">
        <v>66.459000000000003</v>
      </c>
      <c r="E235">
        <v>69.8</v>
      </c>
      <c r="F235">
        <v>-1.41772937774658</v>
      </c>
      <c r="G235">
        <v>4416953734</v>
      </c>
      <c r="H235">
        <v>2227.7326089375993</v>
      </c>
      <c r="I235">
        <v>1.0177624173151567</v>
      </c>
      <c r="J235" s="2">
        <v>94.617095258342161</v>
      </c>
    </row>
    <row r="236" spans="1:10" x14ac:dyDescent="0.3">
      <c r="A236" t="s">
        <v>164</v>
      </c>
      <c r="B236" s="1" t="s">
        <v>50</v>
      </c>
      <c r="C236">
        <v>2018</v>
      </c>
      <c r="D236">
        <v>66.915999999999997</v>
      </c>
      <c r="E236">
        <v>70.599999999999994</v>
      </c>
      <c r="F236">
        <v>-1.4128532409668</v>
      </c>
      <c r="G236">
        <v>4315250918</v>
      </c>
      <c r="H236">
        <v>2715.2604175291658</v>
      </c>
      <c r="I236">
        <v>1.1425894430168226</v>
      </c>
      <c r="J236" s="2">
        <v>100.58321677971374</v>
      </c>
    </row>
    <row r="237" spans="1:10" x14ac:dyDescent="0.3">
      <c r="A237" t="s">
        <v>164</v>
      </c>
      <c r="B237" s="1" t="s">
        <v>50</v>
      </c>
      <c r="C237">
        <v>2019</v>
      </c>
      <c r="D237">
        <v>67.373000000000005</v>
      </c>
      <c r="E237">
        <v>69.8</v>
      </c>
      <c r="F237">
        <v>-1.29221296310425</v>
      </c>
      <c r="G237">
        <v>-1427679257.0589399</v>
      </c>
      <c r="H237">
        <v>2508.9404444347692</v>
      </c>
      <c r="I237">
        <v>1.2576621424864556</v>
      </c>
      <c r="J237" s="2">
        <v>91.575757720664768</v>
      </c>
    </row>
    <row r="238" spans="1:10" x14ac:dyDescent="0.3">
      <c r="A238" t="s">
        <v>164</v>
      </c>
      <c r="B238" s="1" t="s">
        <v>50</v>
      </c>
      <c r="C238">
        <v>2020</v>
      </c>
      <c r="D238">
        <v>67.828999999999994</v>
      </c>
      <c r="E238">
        <v>71.400000000000006</v>
      </c>
      <c r="F238">
        <v>-1.4521666765212999</v>
      </c>
      <c r="G238">
        <v>-1983178866.50125</v>
      </c>
      <c r="H238">
        <v>2011.2834404426255</v>
      </c>
      <c r="I238">
        <v>1.2545916697736688</v>
      </c>
      <c r="J238" s="2">
        <v>69.306620688247179</v>
      </c>
    </row>
    <row r="239" spans="1:10" x14ac:dyDescent="0.3">
      <c r="A239" t="s">
        <v>164</v>
      </c>
      <c r="B239" s="1" t="s">
        <v>50</v>
      </c>
      <c r="C239">
        <v>2021</v>
      </c>
      <c r="D239">
        <v>68.283000000000001</v>
      </c>
      <c r="E239">
        <v>71.400000000000006</v>
      </c>
      <c r="F239">
        <v>-1.2330018281936601</v>
      </c>
      <c r="G239">
        <v>-320209517.69602299</v>
      </c>
      <c r="H239">
        <v>2540.4700241973082</v>
      </c>
      <c r="I239" t="s">
        <v>176</v>
      </c>
      <c r="J239" s="2">
        <v>85.546203155218763</v>
      </c>
    </row>
    <row r="240" spans="1:10" x14ac:dyDescent="0.3">
      <c r="A240" t="s">
        <v>164</v>
      </c>
      <c r="B240" s="1" t="s">
        <v>50</v>
      </c>
      <c r="C240">
        <v>2022</v>
      </c>
      <c r="D240">
        <v>68.736000000000004</v>
      </c>
      <c r="E240" t="s">
        <v>176</v>
      </c>
      <c r="F240">
        <v>-1.26143133640289</v>
      </c>
      <c r="G240">
        <v>532256251</v>
      </c>
      <c r="H240">
        <v>2649.2306336946745</v>
      </c>
      <c r="I240" t="s">
        <v>176</v>
      </c>
      <c r="J240" s="2">
        <v>98.161336692200081</v>
      </c>
    </row>
    <row r="241" spans="1:10" x14ac:dyDescent="0.3">
      <c r="A241" t="s">
        <v>164</v>
      </c>
      <c r="B241" s="1" t="s">
        <v>50</v>
      </c>
      <c r="C241">
        <v>2023</v>
      </c>
      <c r="D241">
        <v>69.188000000000002</v>
      </c>
      <c r="E241" t="s">
        <v>176</v>
      </c>
      <c r="F241" t="s">
        <v>176</v>
      </c>
      <c r="G241" t="s">
        <v>176</v>
      </c>
      <c r="H241">
        <v>2508.8233951516422</v>
      </c>
      <c r="I241" t="s">
        <v>176</v>
      </c>
      <c r="J241" s="2">
        <v>96.210394403961828</v>
      </c>
    </row>
    <row r="242" spans="1:10" x14ac:dyDescent="0.3">
      <c r="A242" t="s">
        <v>53</v>
      </c>
      <c r="B242" s="1" t="s">
        <v>145</v>
      </c>
      <c r="C242">
        <v>2004</v>
      </c>
      <c r="D242">
        <v>44.817</v>
      </c>
      <c r="E242">
        <v>75.400000000000006</v>
      </c>
      <c r="F242">
        <v>-1.0320169925689699</v>
      </c>
      <c r="G242">
        <v>282979831</v>
      </c>
      <c r="H242">
        <v>1267.7648236482362</v>
      </c>
      <c r="I242">
        <v>0.29474945218101167</v>
      </c>
      <c r="J242" s="2">
        <v>58.118296303594555</v>
      </c>
    </row>
    <row r="243" spans="1:10" x14ac:dyDescent="0.3">
      <c r="A243" t="s">
        <v>53</v>
      </c>
      <c r="B243" s="1" t="s">
        <v>145</v>
      </c>
      <c r="C243">
        <v>2005</v>
      </c>
      <c r="D243">
        <v>45.234000000000002</v>
      </c>
      <c r="E243">
        <v>77.900000000000006</v>
      </c>
      <c r="F243">
        <v>-0.95539408922195401</v>
      </c>
      <c r="G243">
        <v>349059586.54327202</v>
      </c>
      <c r="H243">
        <v>1267.087310458777</v>
      </c>
      <c r="I243">
        <v>0.30977508689279487</v>
      </c>
      <c r="J243" s="2">
        <v>62.820936040280614</v>
      </c>
    </row>
    <row r="244" spans="1:10" x14ac:dyDescent="0.3">
      <c r="A244" t="s">
        <v>53</v>
      </c>
      <c r="B244" s="1" t="s">
        <v>145</v>
      </c>
      <c r="C244">
        <v>2006</v>
      </c>
      <c r="D244">
        <v>45.652000000000001</v>
      </c>
      <c r="E244">
        <v>74.8</v>
      </c>
      <c r="F244">
        <v>-0.928464114665985</v>
      </c>
      <c r="G244">
        <v>350964618.55939698</v>
      </c>
      <c r="H244">
        <v>1303.5649664931491</v>
      </c>
      <c r="I244">
        <v>0.29383743690141778</v>
      </c>
      <c r="J244" s="2">
        <v>63.690377061451983</v>
      </c>
    </row>
    <row r="245" spans="1:10" x14ac:dyDescent="0.3">
      <c r="A245" t="s">
        <v>53</v>
      </c>
      <c r="B245" s="1" t="s">
        <v>145</v>
      </c>
      <c r="C245">
        <v>2007</v>
      </c>
      <c r="D245">
        <v>46.070999999999998</v>
      </c>
      <c r="E245">
        <v>76.3</v>
      </c>
      <c r="F245">
        <v>-0.88173198699951205</v>
      </c>
      <c r="G245">
        <v>443801751.42317301</v>
      </c>
      <c r="H245">
        <v>1451.2325321963729</v>
      </c>
      <c r="I245">
        <v>0.28549226196783684</v>
      </c>
      <c r="J245" s="2">
        <v>61.430942348442628</v>
      </c>
    </row>
    <row r="246" spans="1:10" x14ac:dyDescent="0.3">
      <c r="A246" t="s">
        <v>53</v>
      </c>
      <c r="B246" s="1" t="s">
        <v>145</v>
      </c>
      <c r="C246">
        <v>2008</v>
      </c>
      <c r="D246">
        <v>46.491</v>
      </c>
      <c r="E246">
        <v>74.2</v>
      </c>
      <c r="F246">
        <v>-0.92974680662155196</v>
      </c>
      <c r="G246">
        <v>468377743.88890201</v>
      </c>
      <c r="H246">
        <v>1683.3375061606239</v>
      </c>
      <c r="I246">
        <v>0.31982594339811371</v>
      </c>
      <c r="J246" s="2">
        <v>61.940621296949928</v>
      </c>
    </row>
    <row r="247" spans="1:10" x14ac:dyDescent="0.3">
      <c r="A247" t="s">
        <v>53</v>
      </c>
      <c r="B247" s="1" t="s">
        <v>145</v>
      </c>
      <c r="C247">
        <v>2009</v>
      </c>
      <c r="D247">
        <v>46.91</v>
      </c>
      <c r="E247">
        <v>73.7</v>
      </c>
      <c r="F247">
        <v>-0.97275155782699596</v>
      </c>
      <c r="G247">
        <v>397624744.26800501</v>
      </c>
      <c r="H247">
        <v>1638.8046854492079</v>
      </c>
      <c r="I247">
        <v>0.29167566586751509</v>
      </c>
      <c r="J247" s="2">
        <v>66.672903746918479</v>
      </c>
    </row>
    <row r="248" spans="1:10" x14ac:dyDescent="0.3">
      <c r="A248" t="s">
        <v>53</v>
      </c>
      <c r="B248" s="1" t="s">
        <v>145</v>
      </c>
      <c r="C248">
        <v>2010</v>
      </c>
      <c r="D248">
        <v>47.33</v>
      </c>
      <c r="E248">
        <v>75.400000000000006</v>
      </c>
      <c r="F248">
        <v>-0.92622256278991699</v>
      </c>
      <c r="G248">
        <v>358468317.34200197</v>
      </c>
      <c r="H248">
        <v>1654.1779594975726</v>
      </c>
      <c r="I248">
        <v>0.30069068991434772</v>
      </c>
      <c r="J248" s="2">
        <v>67.472940081256993</v>
      </c>
    </row>
    <row r="249" spans="1:10" x14ac:dyDescent="0.3">
      <c r="A249" t="s">
        <v>53</v>
      </c>
      <c r="B249" s="1" t="s">
        <v>145</v>
      </c>
      <c r="C249">
        <v>2011</v>
      </c>
      <c r="D249">
        <v>47.750999999999998</v>
      </c>
      <c r="E249">
        <v>79.099999999999994</v>
      </c>
      <c r="F249">
        <v>-0.88940107822418202</v>
      </c>
      <c r="G249">
        <v>301972462.51786101</v>
      </c>
      <c r="H249">
        <v>1701.7046397995023</v>
      </c>
      <c r="I249">
        <v>0.28374179853427972</v>
      </c>
      <c r="J249" s="2">
        <v>64.715903061134512</v>
      </c>
    </row>
    <row r="250" spans="1:10" x14ac:dyDescent="0.3">
      <c r="A250" t="s">
        <v>53</v>
      </c>
      <c r="B250" s="1" t="s">
        <v>145</v>
      </c>
      <c r="C250">
        <v>2012</v>
      </c>
      <c r="D250">
        <v>48.171999999999997</v>
      </c>
      <c r="E250">
        <v>74.900000000000006</v>
      </c>
      <c r="F250">
        <v>-0.776178419589996</v>
      </c>
      <c r="G250">
        <v>330255520.654571</v>
      </c>
      <c r="H250">
        <v>1649.3016162901838</v>
      </c>
      <c r="I250">
        <v>0.36517219433882919</v>
      </c>
      <c r="J250" s="2">
        <v>70.301089319124898</v>
      </c>
    </row>
    <row r="251" spans="1:10" x14ac:dyDescent="0.3">
      <c r="A251" t="s">
        <v>53</v>
      </c>
      <c r="B251" s="1" t="s">
        <v>145</v>
      </c>
      <c r="C251">
        <v>2013</v>
      </c>
      <c r="D251">
        <v>48.593000000000004</v>
      </c>
      <c r="E251">
        <v>72.2</v>
      </c>
      <c r="F251">
        <v>-0.75343978404998802</v>
      </c>
      <c r="G251">
        <v>407592122.10142702</v>
      </c>
      <c r="H251">
        <v>1903.0542287630071</v>
      </c>
      <c r="I251">
        <v>0.38685728435835115</v>
      </c>
      <c r="J251" s="2">
        <v>58.352679252723441</v>
      </c>
    </row>
    <row r="252" spans="1:10" x14ac:dyDescent="0.3">
      <c r="A252" t="s">
        <v>53</v>
      </c>
      <c r="B252" s="1" t="s">
        <v>145</v>
      </c>
      <c r="C252">
        <v>2014</v>
      </c>
      <c r="D252">
        <v>49.014000000000003</v>
      </c>
      <c r="E252">
        <v>71.900000000000006</v>
      </c>
      <c r="F252">
        <v>-0.618877172470093</v>
      </c>
      <c r="G252">
        <v>439356961.15090102</v>
      </c>
      <c r="H252">
        <v>2124.0194295684128</v>
      </c>
      <c r="I252">
        <v>0.39994251062868452</v>
      </c>
      <c r="J252" s="2">
        <v>53.680417561034446</v>
      </c>
    </row>
    <row r="253" spans="1:10" x14ac:dyDescent="0.3">
      <c r="A253" t="s">
        <v>53</v>
      </c>
      <c r="B253" s="1" t="s">
        <v>145</v>
      </c>
      <c r="C253">
        <v>2015</v>
      </c>
      <c r="D253">
        <v>49.444000000000003</v>
      </c>
      <c r="E253">
        <v>64.5</v>
      </c>
      <c r="F253">
        <v>-0.55492651462554898</v>
      </c>
      <c r="G253">
        <v>494408755.77634102</v>
      </c>
      <c r="H253">
        <v>1941.5818976554901</v>
      </c>
      <c r="I253">
        <v>0.415553147784264</v>
      </c>
      <c r="J253" s="2">
        <v>52.712864741144507</v>
      </c>
    </row>
    <row r="254" spans="1:10" x14ac:dyDescent="0.3">
      <c r="A254" t="s">
        <v>53</v>
      </c>
      <c r="B254" s="1" t="s">
        <v>145</v>
      </c>
      <c r="C254">
        <v>2016</v>
      </c>
      <c r="D254">
        <v>49.881</v>
      </c>
      <c r="E254">
        <v>64</v>
      </c>
      <c r="F254">
        <v>-0.42282676696777299</v>
      </c>
      <c r="G254">
        <v>577871524.15621495</v>
      </c>
      <c r="H254">
        <v>1999.1953717962472</v>
      </c>
      <c r="I254">
        <v>0.39620260033794202</v>
      </c>
      <c r="J254" s="2">
        <v>47.565578361353452</v>
      </c>
    </row>
    <row r="255" spans="1:10" x14ac:dyDescent="0.3">
      <c r="A255" t="s">
        <v>53</v>
      </c>
      <c r="B255" s="1" t="s">
        <v>145</v>
      </c>
      <c r="C255">
        <v>2017</v>
      </c>
      <c r="D255">
        <v>50.326000000000001</v>
      </c>
      <c r="E255">
        <v>62.5</v>
      </c>
      <c r="F255">
        <v>-0.40585955977439903</v>
      </c>
      <c r="G255">
        <v>975014998.79549301</v>
      </c>
      <c r="H255">
        <v>2113.3415237936888</v>
      </c>
      <c r="I255">
        <v>0.42513655818637591</v>
      </c>
      <c r="J255" s="2">
        <v>48.662507472948249</v>
      </c>
    </row>
    <row r="256" spans="1:10" x14ac:dyDescent="0.3">
      <c r="A256" t="s">
        <v>53</v>
      </c>
      <c r="B256" s="1" t="s">
        <v>145</v>
      </c>
      <c r="C256">
        <v>2018</v>
      </c>
      <c r="D256">
        <v>50.779000000000003</v>
      </c>
      <c r="E256">
        <v>60.5</v>
      </c>
      <c r="F256">
        <v>-0.25471252202987699</v>
      </c>
      <c r="G256">
        <v>620330654.35979104</v>
      </c>
      <c r="H256">
        <v>2295.5403362819834</v>
      </c>
      <c r="I256">
        <v>0.39989035846412097</v>
      </c>
      <c r="J256" s="2">
        <v>46.037508710287419</v>
      </c>
    </row>
    <row r="257" spans="1:10" x14ac:dyDescent="0.3">
      <c r="A257" t="s">
        <v>53</v>
      </c>
      <c r="B257" s="1" t="s">
        <v>145</v>
      </c>
      <c r="C257">
        <v>2019</v>
      </c>
      <c r="D257">
        <v>51.238999999999997</v>
      </c>
      <c r="E257">
        <v>61.1</v>
      </c>
      <c r="F257">
        <v>-0.30006745457649198</v>
      </c>
      <c r="G257">
        <v>848881139.44287705</v>
      </c>
      <c r="H257">
        <v>2309.3135834157347</v>
      </c>
      <c r="I257">
        <v>0.41452830515561473</v>
      </c>
      <c r="J257" s="2">
        <v>44.660410583079461</v>
      </c>
    </row>
    <row r="258" spans="1:10" x14ac:dyDescent="0.3">
      <c r="A258" t="s">
        <v>53</v>
      </c>
      <c r="B258" s="1" t="s">
        <v>145</v>
      </c>
      <c r="C258">
        <v>2020</v>
      </c>
      <c r="D258">
        <v>51.706000000000003</v>
      </c>
      <c r="E258">
        <v>61.8</v>
      </c>
      <c r="F258">
        <v>-0.381347745656967</v>
      </c>
      <c r="G258">
        <v>712915894.48161602</v>
      </c>
      <c r="H258">
        <v>2350.751397255478</v>
      </c>
      <c r="I258">
        <v>0.40634735689038293</v>
      </c>
      <c r="J258" s="2">
        <v>41.942631819052622</v>
      </c>
    </row>
    <row r="259" spans="1:10" x14ac:dyDescent="0.3">
      <c r="A259" t="s">
        <v>53</v>
      </c>
      <c r="B259" s="1" t="s">
        <v>145</v>
      </c>
      <c r="C259">
        <v>2021</v>
      </c>
      <c r="D259">
        <v>52.18</v>
      </c>
      <c r="E259">
        <v>58.2</v>
      </c>
      <c r="F259">
        <v>-0.26879715919494601</v>
      </c>
      <c r="G259">
        <v>1392435143.3830099</v>
      </c>
      <c r="H259">
        <v>2649.1730478815934</v>
      </c>
      <c r="I259" t="s">
        <v>176</v>
      </c>
      <c r="J259" s="2">
        <v>45.114032776243498</v>
      </c>
    </row>
    <row r="260" spans="1:10" x14ac:dyDescent="0.3">
      <c r="A260" t="s">
        <v>53</v>
      </c>
      <c r="B260" s="1" t="s">
        <v>145</v>
      </c>
      <c r="C260">
        <v>2022</v>
      </c>
      <c r="D260">
        <v>52.661000000000001</v>
      </c>
      <c r="E260" t="s">
        <v>176</v>
      </c>
      <c r="F260">
        <v>-0.152012959122658</v>
      </c>
      <c r="G260">
        <v>1599115748.8332701</v>
      </c>
      <c r="H260">
        <v>2491.8959337299498</v>
      </c>
      <c r="I260" t="s">
        <v>176</v>
      </c>
      <c r="J260" s="2">
        <v>53.43121910703109</v>
      </c>
    </row>
    <row r="261" spans="1:10" x14ac:dyDescent="0.3">
      <c r="A261" t="s">
        <v>53</v>
      </c>
      <c r="B261" s="1" t="s">
        <v>145</v>
      </c>
      <c r="C261">
        <v>2023</v>
      </c>
      <c r="D261">
        <v>53.149000000000001</v>
      </c>
      <c r="E261" t="s">
        <v>176</v>
      </c>
      <c r="F261" t="s">
        <v>176</v>
      </c>
      <c r="G261" t="s">
        <v>176</v>
      </c>
      <c r="H261">
        <v>2728.8032462007091</v>
      </c>
      <c r="I261" t="s">
        <v>176</v>
      </c>
      <c r="J261" s="2">
        <v>49.477482579199929</v>
      </c>
    </row>
    <row r="262" spans="1:10" x14ac:dyDescent="0.3">
      <c r="A262" t="s">
        <v>35</v>
      </c>
      <c r="B262" s="1" t="s">
        <v>136</v>
      </c>
      <c r="C262">
        <v>2004</v>
      </c>
      <c r="D262">
        <v>56.033000000000001</v>
      </c>
      <c r="E262">
        <v>7.2</v>
      </c>
      <c r="F262">
        <v>-1.5583258867263801</v>
      </c>
      <c r="G262">
        <v>340914469</v>
      </c>
      <c r="H262">
        <v>5337.6143892967611</v>
      </c>
      <c r="I262">
        <v>6.6770334783476839</v>
      </c>
      <c r="J262" s="2" t="s">
        <v>176</v>
      </c>
    </row>
    <row r="263" spans="1:10" x14ac:dyDescent="0.3">
      <c r="A263" t="s">
        <v>35</v>
      </c>
      <c r="B263" s="1" t="s">
        <v>136</v>
      </c>
      <c r="C263">
        <v>2005</v>
      </c>
      <c r="D263">
        <v>57.74</v>
      </c>
      <c r="E263">
        <v>7.1</v>
      </c>
      <c r="F263">
        <v>-1.4683490991592401</v>
      </c>
      <c r="G263">
        <v>769146185</v>
      </c>
      <c r="H263">
        <v>9502.8588161478183</v>
      </c>
      <c r="I263">
        <v>6.487488522375874</v>
      </c>
      <c r="J263" s="2">
        <v>131.02447181320952</v>
      </c>
    </row>
    <row r="264" spans="1:10" x14ac:dyDescent="0.3">
      <c r="A264" t="s">
        <v>35</v>
      </c>
      <c r="B264" s="1" t="s">
        <v>136</v>
      </c>
      <c r="C264">
        <v>2006</v>
      </c>
      <c r="D264">
        <v>59.430999999999997</v>
      </c>
      <c r="E264">
        <v>7</v>
      </c>
      <c r="F264">
        <v>-1.50492835044861</v>
      </c>
      <c r="G264">
        <v>469506015</v>
      </c>
      <c r="H264">
        <v>11140.190165051314</v>
      </c>
      <c r="I264">
        <v>6.1677589798303103</v>
      </c>
      <c r="J264" s="2">
        <v>118.53278236893708</v>
      </c>
    </row>
    <row r="265" spans="1:10" x14ac:dyDescent="0.3">
      <c r="A265" t="s">
        <v>35</v>
      </c>
      <c r="B265" s="1" t="s">
        <v>136</v>
      </c>
      <c r="C265">
        <v>2007</v>
      </c>
      <c r="D265">
        <v>61.1</v>
      </c>
      <c r="E265">
        <v>8.5</v>
      </c>
      <c r="F265">
        <v>-1.4525127410888701</v>
      </c>
      <c r="G265">
        <v>1242731087</v>
      </c>
      <c r="H265">
        <v>13776.90333272623</v>
      </c>
      <c r="I265">
        <v>6.6674817192832316</v>
      </c>
      <c r="J265" s="2">
        <v>134.08378985756897</v>
      </c>
    </row>
    <row r="266" spans="1:10" x14ac:dyDescent="0.3">
      <c r="A266" t="s">
        <v>35</v>
      </c>
      <c r="B266" s="1" t="s">
        <v>136</v>
      </c>
      <c r="C266">
        <v>2008</v>
      </c>
      <c r="D266">
        <v>62.744999999999997</v>
      </c>
      <c r="E266">
        <v>7.2</v>
      </c>
      <c r="F266">
        <v>-1.44569098949432</v>
      </c>
      <c r="G266">
        <v>-793872333</v>
      </c>
      <c r="H266">
        <v>19849.717766970458</v>
      </c>
      <c r="I266">
        <v>5.8454970044353054</v>
      </c>
      <c r="J266" s="2">
        <v>128.68800660145789</v>
      </c>
    </row>
    <row r="267" spans="1:10" x14ac:dyDescent="0.3">
      <c r="A267" t="s">
        <v>35</v>
      </c>
      <c r="B267" s="1" t="s">
        <v>136</v>
      </c>
      <c r="C267">
        <v>2009</v>
      </c>
      <c r="D267">
        <v>64.358000000000004</v>
      </c>
      <c r="E267">
        <v>9.1999999999999993</v>
      </c>
      <c r="F267">
        <v>-1.4710233211517301</v>
      </c>
      <c r="G267">
        <v>1636219625</v>
      </c>
      <c r="H267">
        <v>14398.77048577705</v>
      </c>
      <c r="I267">
        <v>5.8121887234283118</v>
      </c>
      <c r="J267" s="2">
        <v>122.21207711080129</v>
      </c>
    </row>
    <row r="268" spans="1:10" x14ac:dyDescent="0.3">
      <c r="A268" t="s">
        <v>35</v>
      </c>
      <c r="B268" s="1" t="s">
        <v>136</v>
      </c>
      <c r="C268">
        <v>2010</v>
      </c>
      <c r="D268">
        <v>65.94</v>
      </c>
      <c r="E268">
        <v>5.7</v>
      </c>
      <c r="F268">
        <v>-1.5484659671783401</v>
      </c>
      <c r="G268">
        <v>2734000000</v>
      </c>
      <c r="H268">
        <v>14905.514576464559</v>
      </c>
      <c r="I268">
        <v>5.5255069783759883</v>
      </c>
      <c r="J268" s="2">
        <v>144.66822500124809</v>
      </c>
    </row>
    <row r="269" spans="1:10" x14ac:dyDescent="0.3">
      <c r="A269" t="s">
        <v>35</v>
      </c>
      <c r="B269" s="1" t="s">
        <v>136</v>
      </c>
      <c r="C269">
        <v>2011</v>
      </c>
      <c r="D269">
        <v>67.488</v>
      </c>
      <c r="E269">
        <v>5.6</v>
      </c>
      <c r="F269">
        <v>-1.48733866214752</v>
      </c>
      <c r="G269">
        <v>1975000000</v>
      </c>
      <c r="H269">
        <v>18659.416024757138</v>
      </c>
      <c r="I269">
        <v>5.3199055031155318</v>
      </c>
      <c r="J269" s="2">
        <v>114.37734663649024</v>
      </c>
    </row>
    <row r="270" spans="1:10" x14ac:dyDescent="0.3">
      <c r="A270" t="s">
        <v>35</v>
      </c>
      <c r="B270" s="1" t="s">
        <v>136</v>
      </c>
      <c r="C270">
        <v>2012</v>
      </c>
      <c r="D270">
        <v>69</v>
      </c>
      <c r="E270">
        <v>4.4000000000000004</v>
      </c>
      <c r="F270">
        <v>-1.6003158092498799</v>
      </c>
      <c r="G270">
        <v>985256412</v>
      </c>
      <c r="H270">
        <v>18756.425027322457</v>
      </c>
      <c r="I270">
        <v>4.9168255649125863</v>
      </c>
      <c r="J270" s="2">
        <v>116.67542247236366</v>
      </c>
    </row>
    <row r="271" spans="1:10" x14ac:dyDescent="0.3">
      <c r="A271" t="s">
        <v>35</v>
      </c>
      <c r="B271" s="1" t="s">
        <v>136</v>
      </c>
      <c r="C271">
        <v>2013</v>
      </c>
      <c r="D271">
        <v>69.543999999999997</v>
      </c>
      <c r="E271">
        <v>3.7</v>
      </c>
      <c r="F271">
        <v>-1.5435332059860201</v>
      </c>
      <c r="G271">
        <v>582948702</v>
      </c>
      <c r="H271">
        <v>17644.594304541424</v>
      </c>
      <c r="I271">
        <v>4.8153409205098949</v>
      </c>
      <c r="J271" s="2">
        <v>106.89328492606582</v>
      </c>
    </row>
    <row r="272" spans="1:10" x14ac:dyDescent="0.3">
      <c r="A272" t="s">
        <v>35</v>
      </c>
      <c r="B272" s="1" t="s">
        <v>136</v>
      </c>
      <c r="C272">
        <v>2014</v>
      </c>
      <c r="D272">
        <v>70.082999999999998</v>
      </c>
      <c r="E272">
        <v>4.9000000000000004</v>
      </c>
      <c r="F272">
        <v>-1.4656635522842401</v>
      </c>
      <c r="G272">
        <v>167875183</v>
      </c>
      <c r="H272">
        <v>16804.924927197626</v>
      </c>
      <c r="I272">
        <v>4.5913202999112874</v>
      </c>
      <c r="J272" s="2">
        <v>104.37919867138767</v>
      </c>
    </row>
    <row r="273" spans="1:10" x14ac:dyDescent="0.3">
      <c r="A273" t="s">
        <v>35</v>
      </c>
      <c r="B273" s="1" t="s">
        <v>136</v>
      </c>
      <c r="C273">
        <v>2015</v>
      </c>
      <c r="D273">
        <v>70.616</v>
      </c>
      <c r="E273">
        <v>5.5</v>
      </c>
      <c r="F273">
        <v>-1.48868584632874</v>
      </c>
      <c r="G273">
        <v>233325073</v>
      </c>
      <c r="H273">
        <v>9788.9838036971778</v>
      </c>
      <c r="I273">
        <v>4.0789236309859218</v>
      </c>
      <c r="J273" s="2">
        <v>98.878059168075623</v>
      </c>
    </row>
    <row r="274" spans="1:10" x14ac:dyDescent="0.3">
      <c r="A274" t="s">
        <v>35</v>
      </c>
      <c r="B274" s="1" t="s">
        <v>136</v>
      </c>
      <c r="C274">
        <v>2016</v>
      </c>
      <c r="D274">
        <v>71.138000000000005</v>
      </c>
      <c r="E274">
        <v>4.8</v>
      </c>
      <c r="F274">
        <v>-1.55810081958771</v>
      </c>
      <c r="G274">
        <v>53998813</v>
      </c>
      <c r="H274">
        <v>8035.3076664385026</v>
      </c>
      <c r="I274">
        <v>4.1675512732258371</v>
      </c>
      <c r="J274" s="2">
        <v>92.600730723794229</v>
      </c>
    </row>
    <row r="275" spans="1:10" x14ac:dyDescent="0.3">
      <c r="A275" t="s">
        <v>35</v>
      </c>
      <c r="B275" s="1" t="s">
        <v>136</v>
      </c>
      <c r="C275">
        <v>2017</v>
      </c>
      <c r="D275">
        <v>71.646000000000001</v>
      </c>
      <c r="E275">
        <v>5</v>
      </c>
      <c r="F275">
        <v>-1.5751911401748699</v>
      </c>
      <c r="G275">
        <v>304827249</v>
      </c>
      <c r="H275">
        <v>8410.3979743369182</v>
      </c>
      <c r="I275">
        <v>3.7011940491930071</v>
      </c>
      <c r="J275" s="2">
        <v>102.42825825180255</v>
      </c>
    </row>
    <row r="276" spans="1:10" x14ac:dyDescent="0.3">
      <c r="A276" t="s">
        <v>35</v>
      </c>
      <c r="B276" s="1" t="s">
        <v>136</v>
      </c>
      <c r="C276">
        <v>2018</v>
      </c>
      <c r="D276">
        <v>72.143000000000001</v>
      </c>
      <c r="E276">
        <v>4.8</v>
      </c>
      <c r="F276">
        <v>-1.6552492380142201</v>
      </c>
      <c r="G276">
        <v>396077780</v>
      </c>
      <c r="H276">
        <v>8719.1868759056179</v>
      </c>
      <c r="I276">
        <v>3.3742962310539109</v>
      </c>
      <c r="J276" s="2">
        <v>103.64568162295322</v>
      </c>
    </row>
    <row r="277" spans="1:10" x14ac:dyDescent="0.3">
      <c r="A277" t="s">
        <v>35</v>
      </c>
      <c r="B277" s="1" t="s">
        <v>136</v>
      </c>
      <c r="C277">
        <v>2019</v>
      </c>
      <c r="D277">
        <v>72.626999999999995</v>
      </c>
      <c r="E277">
        <v>7.4</v>
      </c>
      <c r="F277">
        <v>-1.6917408704757699</v>
      </c>
      <c r="G277">
        <v>452287112</v>
      </c>
      <c r="H277">
        <v>7317.3900261796234</v>
      </c>
      <c r="I277">
        <v>3.1399888347367177</v>
      </c>
      <c r="J277" s="2">
        <v>94.87879242535449</v>
      </c>
    </row>
    <row r="278" spans="1:10" x14ac:dyDescent="0.3">
      <c r="A278" t="s">
        <v>35</v>
      </c>
      <c r="B278" s="1" t="s">
        <v>136</v>
      </c>
      <c r="C278">
        <v>2020</v>
      </c>
      <c r="D278">
        <v>73.099999999999994</v>
      </c>
      <c r="E278">
        <v>6.5</v>
      </c>
      <c r="F278">
        <v>-1.71425592899323</v>
      </c>
      <c r="G278">
        <v>410016918</v>
      </c>
      <c r="H278">
        <v>6198.942518519043</v>
      </c>
      <c r="I278">
        <v>2.7257308516217233</v>
      </c>
      <c r="J278" s="2">
        <v>77.927884644180665</v>
      </c>
    </row>
    <row r="279" spans="1:10" x14ac:dyDescent="0.3">
      <c r="A279" t="s">
        <v>35</v>
      </c>
      <c r="B279" s="1" t="s">
        <v>136</v>
      </c>
      <c r="C279">
        <v>2021</v>
      </c>
      <c r="D279">
        <v>73.561000000000007</v>
      </c>
      <c r="E279">
        <v>5.2</v>
      </c>
      <c r="F279">
        <v>-1.7325197458267201</v>
      </c>
      <c r="G279">
        <v>459848321</v>
      </c>
      <c r="H279">
        <v>7473.9260606929638</v>
      </c>
      <c r="I279" t="s">
        <v>176</v>
      </c>
      <c r="J279" s="2">
        <v>76.966648599852704</v>
      </c>
    </row>
    <row r="280" spans="1:10" x14ac:dyDescent="0.3">
      <c r="A280" t="s">
        <v>35</v>
      </c>
      <c r="B280" s="1" t="s">
        <v>136</v>
      </c>
      <c r="C280">
        <v>2022</v>
      </c>
      <c r="D280">
        <v>74.010000000000005</v>
      </c>
      <c r="E280">
        <v>4.2</v>
      </c>
      <c r="F280">
        <v>-1.4932661056518599</v>
      </c>
      <c r="G280">
        <v>458509903</v>
      </c>
      <c r="H280">
        <v>8052.2565292993349</v>
      </c>
      <c r="I280" t="s">
        <v>176</v>
      </c>
      <c r="J280" s="2">
        <v>91.796331671323273</v>
      </c>
    </row>
    <row r="281" spans="1:10" x14ac:dyDescent="0.3">
      <c r="A281" t="s">
        <v>35</v>
      </c>
      <c r="B281" s="1" t="s">
        <v>136</v>
      </c>
      <c r="C281">
        <v>2023</v>
      </c>
      <c r="D281">
        <v>74.447999999999993</v>
      </c>
      <c r="E281" t="s">
        <v>176</v>
      </c>
      <c r="F281" t="s">
        <v>176</v>
      </c>
      <c r="G281" t="s">
        <v>176</v>
      </c>
      <c r="H281">
        <v>7066.6165925773357</v>
      </c>
      <c r="I281" t="s">
        <v>176</v>
      </c>
      <c r="J281" s="2">
        <v>87.128710385369985</v>
      </c>
    </row>
    <row r="282" spans="1:10" x14ac:dyDescent="0.3">
      <c r="A282" t="s">
        <v>142</v>
      </c>
      <c r="B282" s="1" t="s">
        <v>87</v>
      </c>
      <c r="C282">
        <v>2004</v>
      </c>
      <c r="D282">
        <v>22.166</v>
      </c>
      <c r="E282">
        <v>66.599999999999994</v>
      </c>
      <c r="F282">
        <v>-0.53395092487335205</v>
      </c>
      <c r="G282">
        <v>69582011.837250799</v>
      </c>
      <c r="H282">
        <v>2599.15214954166</v>
      </c>
      <c r="I282">
        <v>0.92478259727294221</v>
      </c>
      <c r="J282" s="2">
        <v>150.17440958364014</v>
      </c>
    </row>
    <row r="283" spans="1:10" x14ac:dyDescent="0.3">
      <c r="A283" t="s">
        <v>142</v>
      </c>
      <c r="B283" s="1" t="s">
        <v>87</v>
      </c>
      <c r="C283">
        <v>2005</v>
      </c>
      <c r="D283">
        <v>22.038</v>
      </c>
      <c r="E283">
        <v>67</v>
      </c>
      <c r="F283">
        <v>-0.43434453010559099</v>
      </c>
      <c r="G283">
        <v>-45850344.677386001</v>
      </c>
      <c r="H283">
        <v>2964.97248651359</v>
      </c>
      <c r="I283">
        <v>0.91660866920549378</v>
      </c>
      <c r="J283" s="2">
        <v>124.53803710059977</v>
      </c>
    </row>
    <row r="284" spans="1:10" x14ac:dyDescent="0.3">
      <c r="A284" t="s">
        <v>142</v>
      </c>
      <c r="B284" s="1" t="s">
        <v>87</v>
      </c>
      <c r="C284">
        <v>2006</v>
      </c>
      <c r="D284">
        <v>21.91</v>
      </c>
      <c r="E284">
        <v>66.8</v>
      </c>
      <c r="F284">
        <v>-0.36359110474586498</v>
      </c>
      <c r="G284">
        <v>121031132.73316699</v>
      </c>
      <c r="H284">
        <v>3053.9325707830458</v>
      </c>
      <c r="I284">
        <v>0.91942824534788237</v>
      </c>
      <c r="J284" s="2">
        <v>106.92459473462644</v>
      </c>
    </row>
    <row r="285" spans="1:10" x14ac:dyDescent="0.3">
      <c r="A285" t="s">
        <v>142</v>
      </c>
      <c r="B285" s="1" t="s">
        <v>87</v>
      </c>
      <c r="C285">
        <v>2007</v>
      </c>
      <c r="D285">
        <v>21.829000000000001</v>
      </c>
      <c r="E285">
        <v>66.900000000000006</v>
      </c>
      <c r="F285">
        <v>-0.57178956270217896</v>
      </c>
      <c r="G285">
        <v>37493846.237916701</v>
      </c>
      <c r="H285">
        <v>3200.5125713929147</v>
      </c>
      <c r="I285">
        <v>0.94519597641345809</v>
      </c>
      <c r="J285" s="2">
        <v>114.85132806894273</v>
      </c>
    </row>
    <row r="286" spans="1:10" x14ac:dyDescent="0.3">
      <c r="A286" t="s">
        <v>142</v>
      </c>
      <c r="B286" s="1" t="s">
        <v>87</v>
      </c>
      <c r="C286">
        <v>2008</v>
      </c>
      <c r="D286">
        <v>22.045000000000002</v>
      </c>
      <c r="E286">
        <v>67.8</v>
      </c>
      <c r="F286">
        <v>-0.436524838209152</v>
      </c>
      <c r="G286">
        <v>105729374.657006</v>
      </c>
      <c r="H286">
        <v>3022.4561774804156</v>
      </c>
      <c r="I286">
        <v>0.92267885160615482</v>
      </c>
      <c r="J286" s="2">
        <v>112.98894886725247</v>
      </c>
    </row>
    <row r="287" spans="1:10" x14ac:dyDescent="0.3">
      <c r="A287" t="s">
        <v>142</v>
      </c>
      <c r="B287" s="1" t="s">
        <v>87</v>
      </c>
      <c r="C287">
        <v>2009</v>
      </c>
      <c r="D287">
        <v>22.262</v>
      </c>
      <c r="E287">
        <v>66.7</v>
      </c>
      <c r="F287">
        <v>-0.36999648809433</v>
      </c>
      <c r="G287">
        <v>65705859.515037</v>
      </c>
      <c r="H287">
        <v>3270.1377612042957</v>
      </c>
      <c r="I287">
        <v>0.95197125545490568</v>
      </c>
      <c r="J287" s="2">
        <v>107.35425111734567</v>
      </c>
    </row>
    <row r="288" spans="1:10" x14ac:dyDescent="0.3">
      <c r="A288" t="s">
        <v>142</v>
      </c>
      <c r="B288" s="1" t="s">
        <v>87</v>
      </c>
      <c r="C288">
        <v>2010</v>
      </c>
      <c r="D288">
        <v>22.48</v>
      </c>
      <c r="E288">
        <v>68.5</v>
      </c>
      <c r="F288">
        <v>-0.39674457907676702</v>
      </c>
      <c r="G288">
        <v>135660413.694601</v>
      </c>
      <c r="H288">
        <v>4035.5344806329908</v>
      </c>
      <c r="I288">
        <v>0.77205614953814827</v>
      </c>
      <c r="J288" s="2">
        <v>106.66744343139189</v>
      </c>
    </row>
    <row r="289" spans="1:10" x14ac:dyDescent="0.3">
      <c r="A289" t="s">
        <v>142</v>
      </c>
      <c r="B289" s="1" t="s">
        <v>87</v>
      </c>
      <c r="C289">
        <v>2011</v>
      </c>
      <c r="D289">
        <v>22.7</v>
      </c>
      <c r="E289">
        <v>69.3</v>
      </c>
      <c r="F289">
        <v>-0.407737106084824</v>
      </c>
      <c r="G289">
        <v>98708321.715784907</v>
      </c>
      <c r="H289">
        <v>4360.9599674532365</v>
      </c>
      <c r="I289">
        <v>0.73721854472389814</v>
      </c>
      <c r="J289" s="2">
        <v>80.761299625977074</v>
      </c>
    </row>
    <row r="290" spans="1:10" x14ac:dyDescent="0.3">
      <c r="A290" t="s">
        <v>142</v>
      </c>
      <c r="B290" s="1" t="s">
        <v>87</v>
      </c>
      <c r="C290">
        <v>2012</v>
      </c>
      <c r="D290">
        <v>22.849</v>
      </c>
      <c r="E290">
        <v>68.8</v>
      </c>
      <c r="F290">
        <v>-0.303469598293304</v>
      </c>
      <c r="G290">
        <v>26480002.333233301</v>
      </c>
      <c r="H290">
        <v>4396.5791204358829</v>
      </c>
      <c r="I290">
        <v>0.72545265438474626</v>
      </c>
      <c r="J290" s="2">
        <v>79.666867723024552</v>
      </c>
    </row>
    <row r="291" spans="1:10" x14ac:dyDescent="0.3">
      <c r="A291" t="s">
        <v>142</v>
      </c>
      <c r="B291" s="1" t="s">
        <v>87</v>
      </c>
      <c r="C291">
        <v>2013</v>
      </c>
      <c r="D291">
        <v>22.998999999999999</v>
      </c>
      <c r="E291">
        <v>66.099999999999994</v>
      </c>
      <c r="F291">
        <v>-0.14756391942501099</v>
      </c>
      <c r="G291">
        <v>81790158.397115499</v>
      </c>
      <c r="H291">
        <v>4111.1283824806496</v>
      </c>
      <c r="I291">
        <v>0.85574867278477795</v>
      </c>
      <c r="J291" s="2">
        <v>86.801295928757597</v>
      </c>
    </row>
    <row r="292" spans="1:10" x14ac:dyDescent="0.3">
      <c r="A292" t="s">
        <v>142</v>
      </c>
      <c r="B292" s="1" t="s">
        <v>87</v>
      </c>
      <c r="C292">
        <v>2014</v>
      </c>
      <c r="D292">
        <v>23.149000000000001</v>
      </c>
      <c r="E292">
        <v>68.3</v>
      </c>
      <c r="F292">
        <v>-0.22085668146610299</v>
      </c>
      <c r="G292">
        <v>25782635.171307102</v>
      </c>
      <c r="H292">
        <v>3928.5227551684011</v>
      </c>
      <c r="I292">
        <v>0.86813250256469465</v>
      </c>
      <c r="J292" s="2">
        <v>88.341021882007681</v>
      </c>
    </row>
    <row r="293" spans="1:10" x14ac:dyDescent="0.3">
      <c r="A293" t="s">
        <v>142</v>
      </c>
      <c r="B293" s="1" t="s">
        <v>87</v>
      </c>
      <c r="C293">
        <v>2015</v>
      </c>
      <c r="D293">
        <v>23.3</v>
      </c>
      <c r="E293">
        <v>68.8</v>
      </c>
      <c r="F293">
        <v>-0.26001983880996699</v>
      </c>
      <c r="G293">
        <v>31498094.370292999</v>
      </c>
      <c r="H293">
        <v>3583.3112903134265</v>
      </c>
      <c r="I293">
        <v>0.8959059417815467</v>
      </c>
      <c r="J293" s="2">
        <v>84.089711562886649</v>
      </c>
    </row>
    <row r="294" spans="1:10" x14ac:dyDescent="0.3">
      <c r="A294" t="s">
        <v>142</v>
      </c>
      <c r="B294" s="1" t="s">
        <v>87</v>
      </c>
      <c r="C294">
        <v>2016</v>
      </c>
      <c r="D294">
        <v>23.459</v>
      </c>
      <c r="E294">
        <v>64.3</v>
      </c>
      <c r="F294">
        <v>-0.26393172144889798</v>
      </c>
      <c r="G294">
        <v>26852077.6519874</v>
      </c>
      <c r="H294">
        <v>3339.9904012218663</v>
      </c>
      <c r="I294">
        <v>0.97678473274959654</v>
      </c>
      <c r="J294" s="2">
        <v>86.651636815124107</v>
      </c>
    </row>
    <row r="295" spans="1:10" x14ac:dyDescent="0.3">
      <c r="A295" t="s">
        <v>142</v>
      </c>
      <c r="B295" s="1" t="s">
        <v>87</v>
      </c>
      <c r="C295">
        <v>2017</v>
      </c>
      <c r="D295">
        <v>23.625</v>
      </c>
      <c r="E295">
        <v>65.3</v>
      </c>
      <c r="F295">
        <v>-0.260830879211426</v>
      </c>
      <c r="G295">
        <v>-57647593.392990097</v>
      </c>
      <c r="H295">
        <v>3824.046783384993</v>
      </c>
      <c r="I295">
        <v>0.96040438079191226</v>
      </c>
      <c r="J295" s="2">
        <v>87.798367896859887</v>
      </c>
    </row>
    <row r="296" spans="1:10" x14ac:dyDescent="0.3">
      <c r="A296" t="s">
        <v>142</v>
      </c>
      <c r="B296" s="1" t="s">
        <v>87</v>
      </c>
      <c r="C296">
        <v>2018</v>
      </c>
      <c r="D296">
        <v>23.798999999999999</v>
      </c>
      <c r="E296">
        <v>65.7</v>
      </c>
      <c r="F296">
        <v>-0.50625801086425803</v>
      </c>
      <c r="G296">
        <v>31130826.657152802</v>
      </c>
      <c r="H296">
        <v>4021.4455564534014</v>
      </c>
      <c r="I296">
        <v>0.95292426587431522</v>
      </c>
      <c r="J296" s="2">
        <v>84.747488495595007</v>
      </c>
    </row>
    <row r="297" spans="1:10" x14ac:dyDescent="0.3">
      <c r="A297" t="s">
        <v>142</v>
      </c>
      <c r="B297" s="1" t="s">
        <v>87</v>
      </c>
      <c r="C297">
        <v>2019</v>
      </c>
      <c r="D297">
        <v>23.981000000000002</v>
      </c>
      <c r="E297">
        <v>64.400000000000006</v>
      </c>
      <c r="F297">
        <v>-0.53103709220886197</v>
      </c>
      <c r="G297">
        <v>127970921.96540099</v>
      </c>
      <c r="H297">
        <v>3843.3800460191874</v>
      </c>
      <c r="I297">
        <v>0.9999033868467605</v>
      </c>
      <c r="J297" s="2">
        <v>88.612200226959587</v>
      </c>
    </row>
    <row r="298" spans="1:10" x14ac:dyDescent="0.3">
      <c r="A298" t="s">
        <v>142</v>
      </c>
      <c r="B298" s="1" t="s">
        <v>87</v>
      </c>
      <c r="C298">
        <v>2020</v>
      </c>
      <c r="D298">
        <v>24.170999999999999</v>
      </c>
      <c r="E298">
        <v>63.7</v>
      </c>
      <c r="F298">
        <v>-0.492181956768036</v>
      </c>
      <c r="G298">
        <v>38787632.672270402</v>
      </c>
      <c r="H298">
        <v>3372.9046112806841</v>
      </c>
      <c r="I298">
        <v>0.97208752768590312</v>
      </c>
      <c r="J298" s="2">
        <v>86.884505157552283</v>
      </c>
    </row>
    <row r="299" spans="1:10" x14ac:dyDescent="0.3">
      <c r="A299" t="s">
        <v>142</v>
      </c>
      <c r="B299" s="1" t="s">
        <v>87</v>
      </c>
      <c r="C299">
        <v>2021</v>
      </c>
      <c r="D299">
        <v>24.369</v>
      </c>
      <c r="E299">
        <v>65.400000000000006</v>
      </c>
      <c r="F299">
        <v>-0.60275363922119096</v>
      </c>
      <c r="G299">
        <v>112865288.26854999</v>
      </c>
      <c r="H299">
        <v>4068.5737898453222</v>
      </c>
      <c r="I299" t="s">
        <v>176</v>
      </c>
      <c r="J299" s="2">
        <v>88.952057743927611</v>
      </c>
    </row>
    <row r="300" spans="1:10" x14ac:dyDescent="0.3">
      <c r="A300" t="s">
        <v>142</v>
      </c>
      <c r="B300" s="1" t="s">
        <v>87</v>
      </c>
      <c r="C300">
        <v>2022</v>
      </c>
      <c r="D300">
        <v>24.576000000000001</v>
      </c>
      <c r="E300">
        <v>64.7</v>
      </c>
      <c r="F300">
        <v>-0.71899360418319702</v>
      </c>
      <c r="G300">
        <v>13350248.303289</v>
      </c>
      <c r="H300">
        <v>3986.8872391826717</v>
      </c>
      <c r="I300" t="s">
        <v>176</v>
      </c>
      <c r="J300" s="2">
        <v>91.422969852271962</v>
      </c>
    </row>
    <row r="301" spans="1:10" x14ac:dyDescent="0.3">
      <c r="A301" t="s">
        <v>142</v>
      </c>
      <c r="B301" s="1" t="s">
        <v>87</v>
      </c>
      <c r="C301">
        <v>2023</v>
      </c>
      <c r="D301">
        <v>24.79</v>
      </c>
      <c r="E301" t="s">
        <v>176</v>
      </c>
      <c r="F301" t="s">
        <v>176</v>
      </c>
      <c r="G301" t="s">
        <v>176</v>
      </c>
      <c r="H301">
        <v>3797.301209461637</v>
      </c>
      <c r="I301" t="s">
        <v>176</v>
      </c>
      <c r="J301" s="2" t="s">
        <v>176</v>
      </c>
    </row>
    <row r="302" spans="1:10" x14ac:dyDescent="0.3">
      <c r="A302" t="s">
        <v>19</v>
      </c>
      <c r="B302" s="1" t="s">
        <v>56</v>
      </c>
      <c r="C302">
        <v>2004</v>
      </c>
      <c r="D302">
        <v>15.504</v>
      </c>
      <c r="E302">
        <v>94.1</v>
      </c>
      <c r="F302">
        <v>-0.99161458015441895</v>
      </c>
      <c r="G302">
        <v>545100000</v>
      </c>
      <c r="H302">
        <v>134.54248633268392</v>
      </c>
      <c r="I302">
        <v>7.0838344221232794E-2</v>
      </c>
      <c r="J302" s="2" t="s">
        <v>176</v>
      </c>
    </row>
    <row r="303" spans="1:10" x14ac:dyDescent="0.3">
      <c r="A303" t="s">
        <v>19</v>
      </c>
      <c r="B303" s="1" t="s">
        <v>56</v>
      </c>
      <c r="C303">
        <v>2005</v>
      </c>
      <c r="D303">
        <v>15.7</v>
      </c>
      <c r="E303">
        <v>94.7</v>
      </c>
      <c r="F303">
        <v>-1.11570703983307</v>
      </c>
      <c r="G303">
        <v>265111675.48238501</v>
      </c>
      <c r="H303">
        <v>160.07679177205804</v>
      </c>
      <c r="I303">
        <v>6.5180120185971482E-2</v>
      </c>
      <c r="J303" s="2" t="s">
        <v>176</v>
      </c>
    </row>
    <row r="304" spans="1:10" x14ac:dyDescent="0.3">
      <c r="A304" t="s">
        <v>19</v>
      </c>
      <c r="B304" s="1" t="s">
        <v>56</v>
      </c>
      <c r="C304">
        <v>2006</v>
      </c>
      <c r="D304">
        <v>15.898999999999999</v>
      </c>
      <c r="E304">
        <v>94.5</v>
      </c>
      <c r="F304">
        <v>-1.0283162593841599</v>
      </c>
      <c r="G304">
        <v>545257102.17830396</v>
      </c>
      <c r="H304">
        <v>191.75129245508001</v>
      </c>
      <c r="I304">
        <v>6.7821919776436632E-2</v>
      </c>
      <c r="J304" s="2" t="s">
        <v>176</v>
      </c>
    </row>
    <row r="305" spans="1:10" x14ac:dyDescent="0.3">
      <c r="A305" t="s">
        <v>19</v>
      </c>
      <c r="B305" s="1" t="s">
        <v>56</v>
      </c>
      <c r="C305">
        <v>2007</v>
      </c>
      <c r="D305">
        <v>16.116</v>
      </c>
      <c r="E305">
        <v>94.1</v>
      </c>
      <c r="F305">
        <v>-0.98268467187881503</v>
      </c>
      <c r="G305">
        <v>222000572.994807</v>
      </c>
      <c r="H305">
        <v>240.34797195503225</v>
      </c>
      <c r="I305">
        <v>7.2728993428169852E-2</v>
      </c>
      <c r="J305" s="2" t="s">
        <v>176</v>
      </c>
    </row>
    <row r="306" spans="1:10" x14ac:dyDescent="0.3">
      <c r="A306" t="s">
        <v>19</v>
      </c>
      <c r="B306" s="1" t="s">
        <v>56</v>
      </c>
      <c r="C306">
        <v>2008</v>
      </c>
      <c r="D306">
        <v>16.510000000000002</v>
      </c>
      <c r="E306">
        <v>94.1</v>
      </c>
      <c r="F306">
        <v>-0.89913201332092296</v>
      </c>
      <c r="G306">
        <v>108537543.965443</v>
      </c>
      <c r="H306">
        <v>320.86108971168284</v>
      </c>
      <c r="I306">
        <v>7.6907570500433842E-2</v>
      </c>
      <c r="J306" s="2" t="s">
        <v>176</v>
      </c>
    </row>
    <row r="307" spans="1:10" x14ac:dyDescent="0.3">
      <c r="A307" t="s">
        <v>19</v>
      </c>
      <c r="B307" s="1" t="s">
        <v>56</v>
      </c>
      <c r="C307">
        <v>2009</v>
      </c>
      <c r="D307">
        <v>16.91</v>
      </c>
      <c r="E307">
        <v>94.2</v>
      </c>
      <c r="F307">
        <v>-0.93192672729492199</v>
      </c>
      <c r="G307">
        <v>221459581.36198401</v>
      </c>
      <c r="H307">
        <v>373.89395871214521</v>
      </c>
      <c r="I307">
        <v>7.5320799231542265E-2</v>
      </c>
      <c r="J307" s="2" t="s">
        <v>176</v>
      </c>
    </row>
    <row r="308" spans="1:10" x14ac:dyDescent="0.3">
      <c r="A308" t="s">
        <v>19</v>
      </c>
      <c r="B308" s="1" t="s">
        <v>56</v>
      </c>
      <c r="C308">
        <v>2010</v>
      </c>
      <c r="D308">
        <v>17.318999999999999</v>
      </c>
      <c r="E308">
        <v>94.1</v>
      </c>
      <c r="F308">
        <v>-0.84810644388198897</v>
      </c>
      <c r="G308">
        <v>288271568.25074399</v>
      </c>
      <c r="H308">
        <v>335.43849527093056</v>
      </c>
      <c r="I308">
        <v>7.2538774519866817E-2</v>
      </c>
      <c r="J308" s="2" t="s">
        <v>176</v>
      </c>
    </row>
    <row r="309" spans="1:10" x14ac:dyDescent="0.3">
      <c r="A309" t="s">
        <v>19</v>
      </c>
      <c r="B309" s="1" t="s">
        <v>56</v>
      </c>
      <c r="C309">
        <v>2011</v>
      </c>
      <c r="D309">
        <v>17.734999999999999</v>
      </c>
      <c r="E309">
        <v>93.6</v>
      </c>
      <c r="F309">
        <v>-0.994923114776611</v>
      </c>
      <c r="G309">
        <v>628624805.99866498</v>
      </c>
      <c r="H309">
        <v>348.00134829146521</v>
      </c>
      <c r="I309">
        <v>8.2244285862731678E-2</v>
      </c>
      <c r="J309" s="2">
        <v>48.232935411688992</v>
      </c>
    </row>
    <row r="310" spans="1:10" x14ac:dyDescent="0.3">
      <c r="A310" t="s">
        <v>19</v>
      </c>
      <c r="B310" s="1" t="s">
        <v>56</v>
      </c>
      <c r="C310">
        <v>2012</v>
      </c>
      <c r="D310">
        <v>18.16</v>
      </c>
      <c r="E310">
        <v>93.3</v>
      </c>
      <c r="F310">
        <v>-1.05003821849823</v>
      </c>
      <c r="G310">
        <v>278562822.16286099</v>
      </c>
      <c r="H310">
        <v>458.55092079305729</v>
      </c>
      <c r="I310">
        <v>9.0618147260682971E-2</v>
      </c>
      <c r="J310" s="2">
        <v>45.397904183507222</v>
      </c>
    </row>
    <row r="311" spans="1:10" x14ac:dyDescent="0.3">
      <c r="A311" t="s">
        <v>19</v>
      </c>
      <c r="B311" s="1" t="s">
        <v>56</v>
      </c>
      <c r="C311">
        <v>2013</v>
      </c>
      <c r="D311">
        <v>18.574999999999999</v>
      </c>
      <c r="E311">
        <v>92.4</v>
      </c>
      <c r="F311">
        <v>-1.13566875457764</v>
      </c>
      <c r="G311">
        <v>1343876023.73137</v>
      </c>
      <c r="H311">
        <v>490.79247842039069</v>
      </c>
      <c r="I311">
        <v>0.1049684971934616</v>
      </c>
      <c r="J311" s="2">
        <v>41.471787080762461</v>
      </c>
    </row>
    <row r="312" spans="1:10" x14ac:dyDescent="0.3">
      <c r="A312" t="s">
        <v>19</v>
      </c>
      <c r="B312" s="1" t="s">
        <v>56</v>
      </c>
      <c r="C312">
        <v>2014</v>
      </c>
      <c r="D312">
        <v>18.998000000000001</v>
      </c>
      <c r="E312">
        <v>91.4</v>
      </c>
      <c r="F312">
        <v>-1.07841408252716</v>
      </c>
      <c r="G312">
        <v>1855052153.6410601</v>
      </c>
      <c r="H312">
        <v>557.53414836043771</v>
      </c>
      <c r="I312">
        <v>0.12522009986769897</v>
      </c>
      <c r="J312" s="2">
        <v>40.741084149862623</v>
      </c>
    </row>
    <row r="313" spans="1:10" x14ac:dyDescent="0.3">
      <c r="A313" t="s">
        <v>19</v>
      </c>
      <c r="B313" s="1" t="s">
        <v>56</v>
      </c>
      <c r="C313">
        <v>2015</v>
      </c>
      <c r="D313">
        <v>19.428000000000001</v>
      </c>
      <c r="E313">
        <v>91.5</v>
      </c>
      <c r="F313">
        <v>-1.0579651594162001</v>
      </c>
      <c r="G313">
        <v>2626517918.3130002</v>
      </c>
      <c r="H313">
        <v>630.3126193830542</v>
      </c>
      <c r="I313">
        <v>0.12731588500437119</v>
      </c>
      <c r="J313" s="2">
        <v>39.656124144951491</v>
      </c>
    </row>
    <row r="314" spans="1:10" x14ac:dyDescent="0.3">
      <c r="A314" t="s">
        <v>19</v>
      </c>
      <c r="B314" s="1" t="s">
        <v>56</v>
      </c>
      <c r="C314">
        <v>2016</v>
      </c>
      <c r="D314">
        <v>19.866</v>
      </c>
      <c r="E314">
        <v>90.4</v>
      </c>
      <c r="F314">
        <v>-1.1096045970916699</v>
      </c>
      <c r="G314">
        <v>4142937496.4632902</v>
      </c>
      <c r="H314">
        <v>705.61750854358922</v>
      </c>
      <c r="I314">
        <v>0.14480703355395277</v>
      </c>
      <c r="J314" s="2">
        <v>34.899052800942798</v>
      </c>
    </row>
    <row r="315" spans="1:10" x14ac:dyDescent="0.3">
      <c r="A315" t="s">
        <v>19</v>
      </c>
      <c r="B315" s="1" t="s">
        <v>56</v>
      </c>
      <c r="C315">
        <v>2017</v>
      </c>
      <c r="D315">
        <v>20.309999999999999</v>
      </c>
      <c r="E315">
        <v>90.8</v>
      </c>
      <c r="F315">
        <v>-1.0324683189392101</v>
      </c>
      <c r="G315">
        <v>4017159564.6543398</v>
      </c>
      <c r="H315">
        <v>755.75264434866619</v>
      </c>
      <c r="I315">
        <v>0.14679021182933685</v>
      </c>
      <c r="J315" s="2">
        <v>31.103631302290612</v>
      </c>
    </row>
    <row r="316" spans="1:10" x14ac:dyDescent="0.3">
      <c r="A316" t="s">
        <v>19</v>
      </c>
      <c r="B316" s="1" t="s">
        <v>56</v>
      </c>
      <c r="C316">
        <v>2018</v>
      </c>
      <c r="D316">
        <v>20.763000000000002</v>
      </c>
      <c r="E316">
        <v>90</v>
      </c>
      <c r="F316">
        <v>-0.98472243547439597</v>
      </c>
      <c r="G316">
        <v>3360419368.6529498</v>
      </c>
      <c r="H316">
        <v>758.29769449458036</v>
      </c>
      <c r="I316">
        <v>0.15323032588358812</v>
      </c>
      <c r="J316" s="2">
        <v>31.199374943469017</v>
      </c>
    </row>
    <row r="317" spans="1:10" x14ac:dyDescent="0.3">
      <c r="A317" t="s">
        <v>19</v>
      </c>
      <c r="B317" s="1" t="s">
        <v>56</v>
      </c>
      <c r="C317">
        <v>2019</v>
      </c>
      <c r="D317">
        <v>21.225000000000001</v>
      </c>
      <c r="E317">
        <v>89.3</v>
      </c>
      <c r="F317">
        <v>-0.91063201427459695</v>
      </c>
      <c r="G317">
        <v>2548743427.3575401</v>
      </c>
      <c r="H317">
        <v>840.44960125517059</v>
      </c>
      <c r="I317">
        <v>0.15516918883194736</v>
      </c>
      <c r="J317" s="2">
        <v>28.815301007042272</v>
      </c>
    </row>
    <row r="318" spans="1:10" x14ac:dyDescent="0.3">
      <c r="A318" t="s">
        <v>19</v>
      </c>
      <c r="B318" s="1" t="s">
        <v>56</v>
      </c>
      <c r="C318">
        <v>2020</v>
      </c>
      <c r="D318">
        <v>21.695</v>
      </c>
      <c r="E318">
        <v>90.7</v>
      </c>
      <c r="F318">
        <v>-0.97550129890441895</v>
      </c>
      <c r="G318">
        <v>2395799880.6598401</v>
      </c>
      <c r="H318">
        <v>918.65259407741826</v>
      </c>
      <c r="I318">
        <v>0.15443177159020463</v>
      </c>
      <c r="J318" s="2">
        <v>24.006113643482017</v>
      </c>
    </row>
    <row r="319" spans="1:10" x14ac:dyDescent="0.3">
      <c r="A319" t="s">
        <v>19</v>
      </c>
      <c r="B319" s="1" t="s">
        <v>56</v>
      </c>
      <c r="C319">
        <v>2021</v>
      </c>
      <c r="D319">
        <v>22.173999999999999</v>
      </c>
      <c r="E319">
        <v>90.6</v>
      </c>
      <c r="F319">
        <v>-0.94196593761444103</v>
      </c>
      <c r="G319">
        <v>4259445795.28263</v>
      </c>
      <c r="H319">
        <v>925.00069759157952</v>
      </c>
      <c r="I319" t="s">
        <v>176</v>
      </c>
      <c r="J319" s="2">
        <v>24.345039327126504</v>
      </c>
    </row>
    <row r="320" spans="1:10" x14ac:dyDescent="0.3">
      <c r="A320" t="s">
        <v>19</v>
      </c>
      <c r="B320" s="1" t="s">
        <v>56</v>
      </c>
      <c r="C320">
        <v>2022</v>
      </c>
      <c r="D320">
        <v>22.661000000000001</v>
      </c>
      <c r="E320" t="s">
        <v>176</v>
      </c>
      <c r="F320">
        <v>-0.94841742515563998</v>
      </c>
      <c r="G320">
        <v>3669991332.17486</v>
      </c>
      <c r="H320">
        <v>1027.4986313632471</v>
      </c>
      <c r="I320" t="s">
        <v>176</v>
      </c>
      <c r="J320" s="2">
        <v>26.595501229085848</v>
      </c>
    </row>
    <row r="321" spans="1:10" x14ac:dyDescent="0.3">
      <c r="A321" t="s">
        <v>19</v>
      </c>
      <c r="B321" s="1" t="s">
        <v>56</v>
      </c>
      <c r="C321">
        <v>2023</v>
      </c>
      <c r="D321">
        <v>23.157</v>
      </c>
      <c r="E321" t="s">
        <v>176</v>
      </c>
      <c r="F321" t="s">
        <v>176</v>
      </c>
      <c r="G321" t="s">
        <v>176</v>
      </c>
      <c r="H321">
        <v>1293.7780075976029</v>
      </c>
      <c r="I321" t="s">
        <v>176</v>
      </c>
      <c r="J321" s="2">
        <v>20.585411567672228</v>
      </c>
    </row>
    <row r="322" spans="1:10" x14ac:dyDescent="0.3">
      <c r="A322" t="s">
        <v>17</v>
      </c>
      <c r="B322" s="1" t="s">
        <v>98</v>
      </c>
      <c r="C322">
        <v>2004</v>
      </c>
      <c r="D322">
        <v>81.778000000000006</v>
      </c>
      <c r="E322">
        <v>85.8</v>
      </c>
      <c r="F322">
        <v>-0.43016412854194602</v>
      </c>
      <c r="G322">
        <v>313970792.03963798</v>
      </c>
      <c r="H322">
        <v>5483.1445746716445</v>
      </c>
      <c r="I322">
        <v>4.2982548990551201</v>
      </c>
      <c r="J322" s="2">
        <v>81.767537141869781</v>
      </c>
    </row>
    <row r="323" spans="1:10" x14ac:dyDescent="0.3">
      <c r="A323" t="s">
        <v>17</v>
      </c>
      <c r="B323" s="1" t="s">
        <v>98</v>
      </c>
      <c r="C323">
        <v>2005</v>
      </c>
      <c r="D323">
        <v>82.451999999999998</v>
      </c>
      <c r="E323">
        <v>85.2</v>
      </c>
      <c r="F323">
        <v>-6.0104385018348701E-2</v>
      </c>
      <c r="G323">
        <v>326161877.89787698</v>
      </c>
      <c r="H323">
        <v>6570.9632653091912</v>
      </c>
      <c r="I323">
        <v>4.1542068346964012</v>
      </c>
      <c r="J323" s="2">
        <v>83.94959983992409</v>
      </c>
    </row>
    <row r="324" spans="1:10" x14ac:dyDescent="0.3">
      <c r="A324" t="s">
        <v>17</v>
      </c>
      <c r="B324" s="1" t="s">
        <v>98</v>
      </c>
      <c r="C324">
        <v>2006</v>
      </c>
      <c r="D324">
        <v>83.106999999999999</v>
      </c>
      <c r="E324">
        <v>86.2</v>
      </c>
      <c r="F324">
        <v>-0.30113053321838401</v>
      </c>
      <c r="G324">
        <v>267805000</v>
      </c>
      <c r="H324">
        <v>6873.4539827102071</v>
      </c>
      <c r="I324">
        <v>3.6186202774779144</v>
      </c>
      <c r="J324" s="2">
        <v>88.6494092562519</v>
      </c>
    </row>
    <row r="325" spans="1:10" x14ac:dyDescent="0.3">
      <c r="A325" t="s">
        <v>17</v>
      </c>
      <c r="B325" s="1" t="s">
        <v>98</v>
      </c>
      <c r="C325">
        <v>2007</v>
      </c>
      <c r="D325">
        <v>83.742000000000004</v>
      </c>
      <c r="E325">
        <v>87.3</v>
      </c>
      <c r="F325">
        <v>-0.38252046704292297</v>
      </c>
      <c r="G325">
        <v>654808577.18885303</v>
      </c>
      <c r="H325">
        <v>8036.9199556432723</v>
      </c>
      <c r="I325">
        <v>3.1882777746948907</v>
      </c>
      <c r="J325" s="2">
        <v>85.13247916365782</v>
      </c>
    </row>
    <row r="326" spans="1:10" x14ac:dyDescent="0.3">
      <c r="A326" t="s">
        <v>17</v>
      </c>
      <c r="B326" s="1" t="s">
        <v>98</v>
      </c>
      <c r="C326">
        <v>2008</v>
      </c>
      <c r="D326">
        <v>84.358999999999995</v>
      </c>
      <c r="E326">
        <v>87.3</v>
      </c>
      <c r="F326">
        <v>-0.56067985296249401</v>
      </c>
      <c r="G326">
        <v>693511288.98899901</v>
      </c>
      <c r="H326">
        <v>9732.2265333260402</v>
      </c>
      <c r="I326">
        <v>3.2954015617714743</v>
      </c>
      <c r="J326" s="2">
        <v>88.998872594574777</v>
      </c>
    </row>
    <row r="327" spans="1:10" x14ac:dyDescent="0.3">
      <c r="A327" t="s">
        <v>17</v>
      </c>
      <c r="B327" s="1" t="s">
        <v>98</v>
      </c>
      <c r="C327">
        <v>2009</v>
      </c>
      <c r="D327">
        <v>84.954999999999998</v>
      </c>
      <c r="E327">
        <v>87.9</v>
      </c>
      <c r="F327">
        <v>-0.47756075859069802</v>
      </c>
      <c r="G327">
        <v>635674956.84835196</v>
      </c>
      <c r="H327">
        <v>7325.9095131854492</v>
      </c>
      <c r="I327">
        <v>3.1493484894849963</v>
      </c>
      <c r="J327" s="2">
        <v>83.504577423563617</v>
      </c>
    </row>
    <row r="328" spans="1:10" x14ac:dyDescent="0.3">
      <c r="A328" t="s">
        <v>17</v>
      </c>
      <c r="B328" s="1" t="s">
        <v>98</v>
      </c>
      <c r="C328">
        <v>2010</v>
      </c>
      <c r="D328">
        <v>85.533000000000001</v>
      </c>
      <c r="E328">
        <v>85.8</v>
      </c>
      <c r="F328">
        <v>-0.43553331494331399</v>
      </c>
      <c r="G328">
        <v>523939106.19184399</v>
      </c>
      <c r="H328">
        <v>8399.5973480812117</v>
      </c>
      <c r="I328">
        <v>3.3674672214738428</v>
      </c>
      <c r="J328" s="2">
        <v>89.157662724835291</v>
      </c>
    </row>
    <row r="329" spans="1:10" x14ac:dyDescent="0.3">
      <c r="A329" t="s">
        <v>17</v>
      </c>
      <c r="B329" s="1" t="s">
        <v>98</v>
      </c>
      <c r="C329">
        <v>2011</v>
      </c>
      <c r="D329">
        <v>86.091999999999999</v>
      </c>
      <c r="E329">
        <v>79.7</v>
      </c>
      <c r="F329">
        <v>-0.45647487044334401</v>
      </c>
      <c r="G329">
        <v>1123536918.9849701</v>
      </c>
      <c r="H329">
        <v>10273.798444897953</v>
      </c>
      <c r="I329">
        <v>3.2593173483779974</v>
      </c>
      <c r="J329" s="2">
        <v>90.498377333132339</v>
      </c>
    </row>
    <row r="330" spans="1:10" x14ac:dyDescent="0.3">
      <c r="A330" t="s">
        <v>17</v>
      </c>
      <c r="B330" s="1" t="s">
        <v>98</v>
      </c>
      <c r="C330">
        <v>2012</v>
      </c>
      <c r="D330">
        <v>86.634</v>
      </c>
      <c r="E330">
        <v>75.5</v>
      </c>
      <c r="F330">
        <v>-0.53235173225402799</v>
      </c>
      <c r="G330">
        <v>677327365.54555702</v>
      </c>
      <c r="H330">
        <v>9348.5148764005571</v>
      </c>
      <c r="I330">
        <v>3.0500107529516174</v>
      </c>
      <c r="J330" s="2">
        <v>92.342808942054504</v>
      </c>
    </row>
    <row r="331" spans="1:10" x14ac:dyDescent="0.3">
      <c r="A331" t="s">
        <v>17</v>
      </c>
      <c r="B331" s="1" t="s">
        <v>98</v>
      </c>
      <c r="C331">
        <v>2013</v>
      </c>
      <c r="D331">
        <v>87.156000000000006</v>
      </c>
      <c r="E331">
        <v>82.2</v>
      </c>
      <c r="F331">
        <v>-0.61410313844680797</v>
      </c>
      <c r="G331">
        <v>324032442.445876</v>
      </c>
      <c r="H331">
        <v>9250.0811146203614</v>
      </c>
      <c r="I331">
        <v>3.043944305250796</v>
      </c>
      <c r="J331" s="2">
        <v>90.635036147864469</v>
      </c>
    </row>
    <row r="332" spans="1:10" x14ac:dyDescent="0.3">
      <c r="A332" t="s">
        <v>17</v>
      </c>
      <c r="B332" s="1" t="s">
        <v>98</v>
      </c>
      <c r="C332">
        <v>2014</v>
      </c>
      <c r="D332">
        <v>87.650999999999996</v>
      </c>
      <c r="E332">
        <v>81.3</v>
      </c>
      <c r="F332">
        <v>-0.69313257932662997</v>
      </c>
      <c r="G332">
        <v>1263109047.12989</v>
      </c>
      <c r="H332">
        <v>9255.3680346763485</v>
      </c>
      <c r="I332">
        <v>3.0312605657254856</v>
      </c>
      <c r="J332" s="2">
        <v>73.520329016243764</v>
      </c>
    </row>
    <row r="333" spans="1:10" x14ac:dyDescent="0.3">
      <c r="A333" t="s">
        <v>17</v>
      </c>
      <c r="B333" s="1" t="s">
        <v>98</v>
      </c>
      <c r="C333">
        <v>2015</v>
      </c>
      <c r="D333">
        <v>88.117999999999995</v>
      </c>
      <c r="E333">
        <v>81.900000000000006</v>
      </c>
      <c r="F333">
        <v>-0.73297196626663197</v>
      </c>
      <c r="G333">
        <v>41707702.326465502</v>
      </c>
      <c r="H333">
        <v>7090.4546339494236</v>
      </c>
      <c r="I333">
        <v>3.014911878973654</v>
      </c>
      <c r="J333" s="2">
        <v>73.949781458828127</v>
      </c>
    </row>
    <row r="334" spans="1:10" x14ac:dyDescent="0.3">
      <c r="A334" t="s">
        <v>17</v>
      </c>
      <c r="B334" s="1" t="s">
        <v>98</v>
      </c>
      <c r="C334">
        <v>2016</v>
      </c>
      <c r="D334">
        <v>88.558999999999997</v>
      </c>
      <c r="E334">
        <v>81.5</v>
      </c>
      <c r="F334">
        <v>-0.71762061119079601</v>
      </c>
      <c r="G334">
        <v>1243660160</v>
      </c>
      <c r="H334">
        <v>6722.1982226905948</v>
      </c>
      <c r="I334">
        <v>3.0599566869235351</v>
      </c>
      <c r="J334" s="2">
        <v>70.133381064530781</v>
      </c>
    </row>
    <row r="335" spans="1:10" x14ac:dyDescent="0.3">
      <c r="A335" t="s">
        <v>17</v>
      </c>
      <c r="B335" s="1" t="s">
        <v>98</v>
      </c>
      <c r="C335">
        <v>2017</v>
      </c>
      <c r="D335">
        <v>88.975999999999999</v>
      </c>
      <c r="E335">
        <v>90.2</v>
      </c>
      <c r="F335">
        <v>-0.71371054649353005</v>
      </c>
      <c r="G335">
        <v>1314029330</v>
      </c>
      <c r="H335">
        <v>6975.6951919140247</v>
      </c>
      <c r="I335">
        <v>2.4972724702892002</v>
      </c>
      <c r="J335" s="2">
        <v>75.068740445663835</v>
      </c>
    </row>
    <row r="336" spans="1:10" x14ac:dyDescent="0.3">
      <c r="A336" t="s">
        <v>17</v>
      </c>
      <c r="B336" s="1" t="s">
        <v>98</v>
      </c>
      <c r="C336">
        <v>2018</v>
      </c>
      <c r="D336">
        <v>89.37</v>
      </c>
      <c r="E336">
        <v>90.3</v>
      </c>
      <c r="F336">
        <v>-0.88986891508102395</v>
      </c>
      <c r="G336">
        <v>1379070816</v>
      </c>
      <c r="H336">
        <v>7694.9060451632486</v>
      </c>
      <c r="I336">
        <v>2.3359361171380448</v>
      </c>
      <c r="J336" s="2">
        <v>77.036597697302398</v>
      </c>
    </row>
    <row r="337" spans="1:10" x14ac:dyDescent="0.3">
      <c r="A337" t="s">
        <v>17</v>
      </c>
      <c r="B337" s="1" t="s">
        <v>98</v>
      </c>
      <c r="C337">
        <v>2019</v>
      </c>
      <c r="D337">
        <v>89.741</v>
      </c>
      <c r="E337">
        <v>90.2</v>
      </c>
      <c r="F337">
        <v>-0.95842880010604903</v>
      </c>
      <c r="G337">
        <v>1553136875</v>
      </c>
      <c r="H337">
        <v>7523.8622784598019</v>
      </c>
      <c r="I337">
        <v>2.351763543986606</v>
      </c>
      <c r="J337" s="2">
        <v>73.428089448664394</v>
      </c>
    </row>
    <row r="338" spans="1:10" x14ac:dyDescent="0.3">
      <c r="A338" t="s">
        <v>17</v>
      </c>
      <c r="B338" s="1" t="s">
        <v>98</v>
      </c>
      <c r="C338">
        <v>2020</v>
      </c>
      <c r="D338">
        <v>90.091999999999999</v>
      </c>
      <c r="E338">
        <v>91.3</v>
      </c>
      <c r="F338">
        <v>-0.88180559873580899</v>
      </c>
      <c r="G338">
        <v>1716511506</v>
      </c>
      <c r="H338">
        <v>6680.0826703538323</v>
      </c>
      <c r="I338">
        <v>2.3332735751489699</v>
      </c>
      <c r="J338" s="2">
        <v>70.059996587242381</v>
      </c>
    </row>
    <row r="339" spans="1:10" x14ac:dyDescent="0.3">
      <c r="A339" t="s">
        <v>17</v>
      </c>
      <c r="B339" s="1" t="s">
        <v>98</v>
      </c>
      <c r="C339">
        <v>2021</v>
      </c>
      <c r="D339">
        <v>90.423000000000002</v>
      </c>
      <c r="E339">
        <v>91.3</v>
      </c>
      <c r="F339">
        <v>-0.82112699747085605</v>
      </c>
      <c r="G339">
        <v>1529221084</v>
      </c>
      <c r="H339">
        <v>8635.7971437495598</v>
      </c>
      <c r="I339" t="s">
        <v>176</v>
      </c>
      <c r="J339" s="2">
        <v>74.491963774696416</v>
      </c>
    </row>
    <row r="340" spans="1:10" x14ac:dyDescent="0.3">
      <c r="A340" t="s">
        <v>17</v>
      </c>
      <c r="B340" s="1" t="s">
        <v>98</v>
      </c>
      <c r="C340">
        <v>2022</v>
      </c>
      <c r="D340">
        <v>90.734999999999999</v>
      </c>
      <c r="E340" t="s">
        <v>176</v>
      </c>
      <c r="F340">
        <v>-0.70225721597671498</v>
      </c>
      <c r="G340">
        <v>1104592039</v>
      </c>
      <c r="H340">
        <v>8820.347338099984</v>
      </c>
      <c r="I340" t="s">
        <v>176</v>
      </c>
      <c r="J340" s="2">
        <v>77.944681225551264</v>
      </c>
    </row>
    <row r="341" spans="1:10" x14ac:dyDescent="0.3">
      <c r="A341" t="s">
        <v>17</v>
      </c>
      <c r="B341" s="1" t="s">
        <v>98</v>
      </c>
      <c r="C341">
        <v>2023</v>
      </c>
      <c r="D341">
        <v>91.028999999999996</v>
      </c>
      <c r="E341" t="s">
        <v>176</v>
      </c>
      <c r="F341" t="s">
        <v>176</v>
      </c>
      <c r="G341" t="s">
        <v>176</v>
      </c>
      <c r="H341">
        <v>8420.1020570182718</v>
      </c>
      <c r="I341" t="s">
        <v>176</v>
      </c>
      <c r="J341" s="2">
        <v>74.139367046513144</v>
      </c>
    </row>
    <row r="342" spans="1:10" x14ac:dyDescent="0.3">
      <c r="A342" t="s">
        <v>160</v>
      </c>
      <c r="B342" s="1" t="s">
        <v>130</v>
      </c>
      <c r="C342">
        <v>2004</v>
      </c>
      <c r="D342">
        <v>51.287999999999997</v>
      </c>
      <c r="E342">
        <v>61.2</v>
      </c>
      <c r="F342">
        <v>-0.51780223846435502</v>
      </c>
      <c r="G342">
        <v>55526319.440783098</v>
      </c>
      <c r="H342">
        <v>596.62928649750563</v>
      </c>
      <c r="I342">
        <v>0.19513405386965219</v>
      </c>
      <c r="J342" s="2">
        <v>49.93429956156826</v>
      </c>
    </row>
    <row r="343" spans="1:10" x14ac:dyDescent="0.3">
      <c r="A343" t="s">
        <v>160</v>
      </c>
      <c r="B343" s="1" t="s">
        <v>130</v>
      </c>
      <c r="C343">
        <v>2005</v>
      </c>
      <c r="D343">
        <v>52.02</v>
      </c>
      <c r="E343">
        <v>61.7</v>
      </c>
      <c r="F343">
        <v>-0.61445313692092896</v>
      </c>
      <c r="G343">
        <v>53650280.019084103</v>
      </c>
      <c r="H343">
        <v>618.95981346115832</v>
      </c>
      <c r="I343">
        <v>0.1984499821726268</v>
      </c>
      <c r="J343" s="2">
        <v>50.018723395097552</v>
      </c>
    </row>
    <row r="344" spans="1:10" x14ac:dyDescent="0.3">
      <c r="A344" t="s">
        <v>160</v>
      </c>
      <c r="B344" s="1" t="s">
        <v>130</v>
      </c>
      <c r="C344">
        <v>2006</v>
      </c>
      <c r="D344">
        <v>52.750999999999998</v>
      </c>
      <c r="E344">
        <v>60.2</v>
      </c>
      <c r="F344">
        <v>-0.48388642072677601</v>
      </c>
      <c r="G344">
        <v>82208102.587764993</v>
      </c>
      <c r="H344">
        <v>615.97392834944185</v>
      </c>
      <c r="I344">
        <v>0.20873093694011666</v>
      </c>
      <c r="J344" s="2">
        <v>50.374468581974966</v>
      </c>
    </row>
    <row r="345" spans="1:10" x14ac:dyDescent="0.3">
      <c r="A345" t="s">
        <v>160</v>
      </c>
      <c r="B345" s="1" t="s">
        <v>130</v>
      </c>
      <c r="C345">
        <v>2007</v>
      </c>
      <c r="D345">
        <v>53.481000000000002</v>
      </c>
      <c r="E345">
        <v>57.3</v>
      </c>
      <c r="F345">
        <v>-0.48515063524246199</v>
      </c>
      <c r="G345">
        <v>78094820.958579406</v>
      </c>
      <c r="H345">
        <v>725.09228488352926</v>
      </c>
      <c r="I345">
        <v>0.23174340735334864</v>
      </c>
      <c r="J345" s="2">
        <v>44.293844465679072</v>
      </c>
    </row>
    <row r="346" spans="1:10" x14ac:dyDescent="0.3">
      <c r="A346" t="s">
        <v>160</v>
      </c>
      <c r="B346" s="1" t="s">
        <v>130</v>
      </c>
      <c r="C346">
        <v>2008</v>
      </c>
      <c r="D346">
        <v>54.210999999999999</v>
      </c>
      <c r="E346">
        <v>56.3</v>
      </c>
      <c r="F346">
        <v>-0.49313661456108099</v>
      </c>
      <c r="G346">
        <v>70792382.320713803</v>
      </c>
      <c r="H346">
        <v>857.85823987045637</v>
      </c>
      <c r="I346">
        <v>0.23493003731855677</v>
      </c>
      <c r="J346" s="2">
        <v>39.089099456134385</v>
      </c>
    </row>
    <row r="347" spans="1:10" x14ac:dyDescent="0.3">
      <c r="A347" t="s">
        <v>160</v>
      </c>
      <c r="B347" s="1" t="s">
        <v>130</v>
      </c>
      <c r="C347">
        <v>2009</v>
      </c>
      <c r="D347">
        <v>54.936999999999998</v>
      </c>
      <c r="E347">
        <v>53.9</v>
      </c>
      <c r="F347">
        <v>-0.41236096620559698</v>
      </c>
      <c r="G347">
        <v>39447343.708400503</v>
      </c>
      <c r="H347">
        <v>772.12493381840102</v>
      </c>
      <c r="I347">
        <v>0.25818385309983016</v>
      </c>
      <c r="J347" s="2">
        <v>41.777394425797702</v>
      </c>
    </row>
    <row r="348" spans="1:10" x14ac:dyDescent="0.3">
      <c r="A348" t="s">
        <v>160</v>
      </c>
      <c r="B348" s="1" t="s">
        <v>130</v>
      </c>
      <c r="C348">
        <v>2010</v>
      </c>
      <c r="D348">
        <v>55.661999999999999</v>
      </c>
      <c r="E348">
        <v>56.6</v>
      </c>
      <c r="F348">
        <v>-0.48053747415542603</v>
      </c>
      <c r="G348">
        <v>37140887.813173398</v>
      </c>
      <c r="H348">
        <v>796.63182917913355</v>
      </c>
      <c r="I348">
        <v>0.22412925371978681</v>
      </c>
      <c r="J348" s="2">
        <v>41.012515027946627</v>
      </c>
    </row>
    <row r="349" spans="1:10" x14ac:dyDescent="0.3">
      <c r="A349" t="s">
        <v>160</v>
      </c>
      <c r="B349" s="1" t="s">
        <v>130</v>
      </c>
      <c r="C349">
        <v>2011</v>
      </c>
      <c r="D349">
        <v>56.384</v>
      </c>
      <c r="E349">
        <v>56.2</v>
      </c>
      <c r="F349">
        <v>-0.35198754072189298</v>
      </c>
      <c r="G349">
        <v>36077136.081373498</v>
      </c>
      <c r="H349">
        <v>705.47749534880961</v>
      </c>
      <c r="I349">
        <v>0.22364994304908586</v>
      </c>
      <c r="J349" s="2">
        <v>42.639702046889411</v>
      </c>
    </row>
    <row r="350" spans="1:10" x14ac:dyDescent="0.3">
      <c r="A350" t="s">
        <v>160</v>
      </c>
      <c r="B350" s="1" t="s">
        <v>130</v>
      </c>
      <c r="C350">
        <v>2012</v>
      </c>
      <c r="D350">
        <v>57.104999999999997</v>
      </c>
      <c r="E350">
        <v>57</v>
      </c>
      <c r="F350">
        <v>-0.25783535838127097</v>
      </c>
      <c r="G350">
        <v>41183457.769836597</v>
      </c>
      <c r="H350">
        <v>686.55755771974634</v>
      </c>
      <c r="I350">
        <v>0.21974620259736224</v>
      </c>
      <c r="J350" s="2">
        <v>47.700673114198473</v>
      </c>
    </row>
    <row r="351" spans="1:10" x14ac:dyDescent="0.3">
      <c r="A351" t="s">
        <v>160</v>
      </c>
      <c r="B351" s="1" t="s">
        <v>130</v>
      </c>
      <c r="C351">
        <v>2013</v>
      </c>
      <c r="D351">
        <v>57.82</v>
      </c>
      <c r="E351">
        <v>59.3</v>
      </c>
      <c r="F351">
        <v>-0.37771636247634899</v>
      </c>
      <c r="G351">
        <v>68340322.378848001</v>
      </c>
      <c r="H351">
        <v>647.38553456117165</v>
      </c>
      <c r="I351">
        <v>0.20264778675767778</v>
      </c>
      <c r="J351" s="2">
        <v>45.461919362329589</v>
      </c>
    </row>
    <row r="352" spans="1:10" x14ac:dyDescent="0.3">
      <c r="A352" t="s">
        <v>160</v>
      </c>
      <c r="B352" s="1" t="s">
        <v>130</v>
      </c>
      <c r="C352">
        <v>2014</v>
      </c>
      <c r="D352">
        <v>58.527999999999999</v>
      </c>
      <c r="E352">
        <v>53.2</v>
      </c>
      <c r="F352">
        <v>-0.49885109066963201</v>
      </c>
      <c r="G352">
        <v>23014092.042456102</v>
      </c>
      <c r="H352">
        <v>561.64963456626344</v>
      </c>
      <c r="I352">
        <v>0.23151923304457386</v>
      </c>
      <c r="J352" s="2">
        <v>58.257930775226363</v>
      </c>
    </row>
    <row r="353" spans="1:10" x14ac:dyDescent="0.3">
      <c r="A353" t="s">
        <v>160</v>
      </c>
      <c r="B353" s="1" t="s">
        <v>130</v>
      </c>
      <c r="C353">
        <v>2015</v>
      </c>
      <c r="D353">
        <v>59.228000000000002</v>
      </c>
      <c r="E353">
        <v>49</v>
      </c>
      <c r="F353">
        <v>-0.58095902204513605</v>
      </c>
      <c r="G353">
        <v>71976051.703413799</v>
      </c>
      <c r="H353">
        <v>611.67121911225001</v>
      </c>
      <c r="I353">
        <v>0.26003791165457163</v>
      </c>
      <c r="J353" s="2">
        <v>52.937505147568032</v>
      </c>
    </row>
    <row r="354" spans="1:10" x14ac:dyDescent="0.3">
      <c r="A354" t="s">
        <v>160</v>
      </c>
      <c r="B354" s="1" t="s">
        <v>130</v>
      </c>
      <c r="C354">
        <v>2016</v>
      </c>
      <c r="D354">
        <v>59.917999999999999</v>
      </c>
      <c r="E354">
        <v>48.6</v>
      </c>
      <c r="F354">
        <v>-0.58120572566986095</v>
      </c>
      <c r="G354">
        <v>69830172.212843999</v>
      </c>
      <c r="H354">
        <v>640.6762652829841</v>
      </c>
      <c r="I354">
        <v>0.25599795615927118</v>
      </c>
      <c r="J354" s="2">
        <v>46.021403688448572</v>
      </c>
    </row>
    <row r="355" spans="1:10" x14ac:dyDescent="0.3">
      <c r="A355" t="s">
        <v>160</v>
      </c>
      <c r="B355" s="1" t="s">
        <v>130</v>
      </c>
      <c r="C355">
        <v>2017</v>
      </c>
      <c r="D355">
        <v>60.598999999999997</v>
      </c>
      <c r="E355">
        <v>48</v>
      </c>
      <c r="F355">
        <v>-0.51101392507553101</v>
      </c>
      <c r="G355">
        <v>64338516.035137199</v>
      </c>
      <c r="H355">
        <v>632.00102415321942</v>
      </c>
      <c r="I355">
        <v>0.25294160631148732</v>
      </c>
      <c r="J355" s="2">
        <v>53.319055278631865</v>
      </c>
    </row>
    <row r="356" spans="1:10" x14ac:dyDescent="0.3">
      <c r="A356" t="s">
        <v>160</v>
      </c>
      <c r="B356" s="1" t="s">
        <v>130</v>
      </c>
      <c r="C356">
        <v>2018</v>
      </c>
      <c r="D356">
        <v>61.27</v>
      </c>
      <c r="E356">
        <v>48.1</v>
      </c>
      <c r="F356">
        <v>-0.67388135194778398</v>
      </c>
      <c r="G356">
        <v>81805006.595904499</v>
      </c>
      <c r="H356">
        <v>683.32463275487351</v>
      </c>
      <c r="I356">
        <v>0.24450737775858145</v>
      </c>
      <c r="J356" s="2">
        <v>63.109112051976744</v>
      </c>
    </row>
    <row r="357" spans="1:10" x14ac:dyDescent="0.3">
      <c r="A357" t="s">
        <v>160</v>
      </c>
      <c r="B357" s="1" t="s">
        <v>130</v>
      </c>
      <c r="C357">
        <v>2019</v>
      </c>
      <c r="D357">
        <v>61.930999999999997</v>
      </c>
      <c r="E357">
        <v>47.4</v>
      </c>
      <c r="F357">
        <v>-0.71723431348800704</v>
      </c>
      <c r="G357">
        <v>71083305.866793707</v>
      </c>
      <c r="H357">
        <v>722.87535628402566</v>
      </c>
      <c r="I357">
        <v>0.24190047921724528</v>
      </c>
      <c r="J357" s="2">
        <v>53.26965256518249</v>
      </c>
    </row>
    <row r="358" spans="1:10" x14ac:dyDescent="0.3">
      <c r="A358" t="s">
        <v>160</v>
      </c>
      <c r="B358" s="1" t="s">
        <v>130</v>
      </c>
      <c r="C358">
        <v>2020</v>
      </c>
      <c r="D358">
        <v>62.582000000000001</v>
      </c>
      <c r="E358">
        <v>49.8</v>
      </c>
      <c r="F358">
        <v>-0.75901603698730502</v>
      </c>
      <c r="G358">
        <v>189576190.794227</v>
      </c>
      <c r="H358">
        <v>704.03046283722063</v>
      </c>
      <c r="I358">
        <v>0.23752959893084485</v>
      </c>
      <c r="J358" s="2">
        <v>47.500365025390373</v>
      </c>
    </row>
    <row r="359" spans="1:10" x14ac:dyDescent="0.3">
      <c r="A359" t="s">
        <v>160</v>
      </c>
      <c r="B359" s="1" t="s">
        <v>130</v>
      </c>
      <c r="C359">
        <v>2021</v>
      </c>
      <c r="D359">
        <v>63.222000000000001</v>
      </c>
      <c r="E359">
        <v>48.6</v>
      </c>
      <c r="F359">
        <v>-0.88969933986663796</v>
      </c>
      <c r="G359">
        <v>251822628.80736601</v>
      </c>
      <c r="H359">
        <v>762.96323165355921</v>
      </c>
      <c r="I359" t="s">
        <v>176</v>
      </c>
      <c r="J359" s="2">
        <v>42.097982787453539</v>
      </c>
    </row>
    <row r="360" spans="1:10" x14ac:dyDescent="0.3">
      <c r="A360" t="s">
        <v>160</v>
      </c>
      <c r="B360" s="1" t="s">
        <v>130</v>
      </c>
      <c r="C360">
        <v>2022</v>
      </c>
      <c r="D360">
        <v>63.851999999999997</v>
      </c>
      <c r="E360">
        <v>47.7</v>
      </c>
      <c r="F360">
        <v>-0.71457010507583596</v>
      </c>
      <c r="G360">
        <v>231488000</v>
      </c>
      <c r="H360">
        <v>803.80865500647917</v>
      </c>
      <c r="I360" t="s">
        <v>176</v>
      </c>
      <c r="J360" s="2">
        <v>35.584492531740132</v>
      </c>
    </row>
    <row r="361" spans="1:10" x14ac:dyDescent="0.3">
      <c r="A361" t="s">
        <v>160</v>
      </c>
      <c r="B361" s="1" t="s">
        <v>130</v>
      </c>
      <c r="C361">
        <v>2023</v>
      </c>
      <c r="D361">
        <v>64.471999999999994</v>
      </c>
      <c r="E361" t="s">
        <v>176</v>
      </c>
      <c r="F361" t="s">
        <v>176</v>
      </c>
      <c r="G361" t="s">
        <v>176</v>
      </c>
      <c r="H361">
        <v>843.76574257028199</v>
      </c>
      <c r="I361" t="s">
        <v>176</v>
      </c>
      <c r="J361" s="2">
        <v>40.587013928163891</v>
      </c>
    </row>
    <row r="362" spans="1:10" x14ac:dyDescent="0.3">
      <c r="A362" t="s">
        <v>52</v>
      </c>
      <c r="B362" s="1" t="s">
        <v>21</v>
      </c>
      <c r="C362">
        <v>2004</v>
      </c>
      <c r="D362">
        <v>46.63</v>
      </c>
      <c r="E362">
        <v>62.4</v>
      </c>
      <c r="F362">
        <v>-0.38025620579719499</v>
      </c>
      <c r="G362">
        <v>139270000</v>
      </c>
      <c r="H362">
        <v>405.42490176471921</v>
      </c>
      <c r="I362">
        <v>0.27045923108287229</v>
      </c>
      <c r="J362" s="2">
        <v>99.670334347212247</v>
      </c>
    </row>
    <row r="363" spans="1:10" x14ac:dyDescent="0.3">
      <c r="A363" t="s">
        <v>52</v>
      </c>
      <c r="B363" s="1" t="s">
        <v>21</v>
      </c>
      <c r="C363">
        <v>2005</v>
      </c>
      <c r="D363">
        <v>47.308</v>
      </c>
      <c r="E363">
        <v>61.4</v>
      </c>
      <c r="F363">
        <v>-0.183413431048393</v>
      </c>
      <c r="G363">
        <v>144970000</v>
      </c>
      <c r="H363">
        <v>477.60109276344201</v>
      </c>
      <c r="I363">
        <v>0.28142035780759805</v>
      </c>
      <c r="J363" s="2">
        <v>98.171514114627882</v>
      </c>
    </row>
    <row r="364" spans="1:10" x14ac:dyDescent="0.3">
      <c r="A364" t="s">
        <v>52</v>
      </c>
      <c r="B364" s="1" t="s">
        <v>21</v>
      </c>
      <c r="C364">
        <v>2006</v>
      </c>
      <c r="D364">
        <v>47.988</v>
      </c>
      <c r="E364">
        <v>58.6</v>
      </c>
      <c r="F364">
        <v>-0.107713647186756</v>
      </c>
      <c r="G364">
        <v>636010000</v>
      </c>
      <c r="H364">
        <v>904.16952780989891</v>
      </c>
      <c r="I364">
        <v>0.33761806891556045</v>
      </c>
      <c r="J364" s="2">
        <v>64.519054243915235</v>
      </c>
    </row>
    <row r="365" spans="1:10" x14ac:dyDescent="0.3">
      <c r="A365" t="s">
        <v>52</v>
      </c>
      <c r="B365" s="1" t="s">
        <v>21</v>
      </c>
      <c r="C365">
        <v>2007</v>
      </c>
      <c r="D365">
        <v>48.668999999999997</v>
      </c>
      <c r="E365">
        <v>54.5</v>
      </c>
      <c r="F365">
        <v>-0.112005420029163</v>
      </c>
      <c r="G365">
        <v>1383177929.8545799</v>
      </c>
      <c r="H365">
        <v>1047.1994278165066</v>
      </c>
      <c r="I365">
        <v>0.35508631569001936</v>
      </c>
      <c r="J365" s="2">
        <v>65.354322285253161</v>
      </c>
    </row>
    <row r="366" spans="1:10" x14ac:dyDescent="0.3">
      <c r="A366" t="s">
        <v>52</v>
      </c>
      <c r="B366" s="1" t="s">
        <v>21</v>
      </c>
      <c r="C366">
        <v>2008</v>
      </c>
      <c r="D366">
        <v>49.350999999999999</v>
      </c>
      <c r="E366">
        <v>57.3</v>
      </c>
      <c r="F366">
        <v>-0.11134456098079699</v>
      </c>
      <c r="G366">
        <v>2714916343.69978</v>
      </c>
      <c r="H366">
        <v>1178.9558773292601</v>
      </c>
      <c r="I366">
        <v>0.32750437832438895</v>
      </c>
      <c r="J366" s="2">
        <v>69.51422561114336</v>
      </c>
    </row>
    <row r="367" spans="1:10" x14ac:dyDescent="0.3">
      <c r="A367" t="s">
        <v>52</v>
      </c>
      <c r="B367" s="1" t="s">
        <v>21</v>
      </c>
      <c r="C367">
        <v>2009</v>
      </c>
      <c r="D367">
        <v>50.030999999999999</v>
      </c>
      <c r="E367">
        <v>51.9</v>
      </c>
      <c r="F367">
        <v>3.7200316786766101E-2</v>
      </c>
      <c r="G367">
        <v>2372540000</v>
      </c>
      <c r="H367">
        <v>1044.0049889267214</v>
      </c>
      <c r="I367">
        <v>0.37354770968517914</v>
      </c>
      <c r="J367" s="2">
        <v>71.594738528152348</v>
      </c>
    </row>
    <row r="368" spans="1:10" x14ac:dyDescent="0.3">
      <c r="A368" t="s">
        <v>52</v>
      </c>
      <c r="B368" s="1" t="s">
        <v>21</v>
      </c>
      <c r="C368">
        <v>2010</v>
      </c>
      <c r="D368">
        <v>50.713000000000001</v>
      </c>
      <c r="E368">
        <v>51.9</v>
      </c>
      <c r="F368">
        <v>5.3548458963632597E-2</v>
      </c>
      <c r="G368">
        <v>2527350000</v>
      </c>
      <c r="H368">
        <v>1258.9641968904803</v>
      </c>
      <c r="I368">
        <v>0.40597122494288207</v>
      </c>
      <c r="J368" s="2">
        <v>75.377815791682352</v>
      </c>
    </row>
    <row r="369" spans="1:10" x14ac:dyDescent="0.3">
      <c r="A369" t="s">
        <v>52</v>
      </c>
      <c r="B369" s="1" t="s">
        <v>21</v>
      </c>
      <c r="C369">
        <v>2011</v>
      </c>
      <c r="D369">
        <v>51.393999999999998</v>
      </c>
      <c r="E369">
        <v>50.1</v>
      </c>
      <c r="F369">
        <v>8.1716530025005299E-2</v>
      </c>
      <c r="G369">
        <v>3247588000</v>
      </c>
      <c r="H369">
        <v>1501.0591712985611</v>
      </c>
      <c r="I369">
        <v>0.41223858360972421</v>
      </c>
      <c r="J369" s="2">
        <v>86.295453854969537</v>
      </c>
    </row>
    <row r="370" spans="1:10" x14ac:dyDescent="0.3">
      <c r="A370" t="s">
        <v>52</v>
      </c>
      <c r="B370" s="1" t="s">
        <v>21</v>
      </c>
      <c r="C370">
        <v>2012</v>
      </c>
      <c r="D370">
        <v>52.073</v>
      </c>
      <c r="E370">
        <v>46.5</v>
      </c>
      <c r="F370">
        <v>9.8503291606903104E-2</v>
      </c>
      <c r="G370">
        <v>3294520000</v>
      </c>
      <c r="H370">
        <v>1536.6196349985912</v>
      </c>
      <c r="I370">
        <v>0.47941524631701193</v>
      </c>
      <c r="J370" s="2">
        <v>93.168035128683101</v>
      </c>
    </row>
    <row r="371" spans="1:10" x14ac:dyDescent="0.3">
      <c r="A371" t="s">
        <v>52</v>
      </c>
      <c r="B371" s="1" t="s">
        <v>21</v>
      </c>
      <c r="C371">
        <v>2013</v>
      </c>
      <c r="D371">
        <v>52.747999999999998</v>
      </c>
      <c r="E371">
        <v>46.2</v>
      </c>
      <c r="F371">
        <v>6.1810780316591298E-2</v>
      </c>
      <c r="G371">
        <v>3227000000</v>
      </c>
      <c r="H371">
        <v>2282.4075011357913</v>
      </c>
      <c r="I371">
        <v>0.50497360693030569</v>
      </c>
      <c r="J371" s="2">
        <v>60.759321902877502</v>
      </c>
    </row>
    <row r="372" spans="1:10" x14ac:dyDescent="0.3">
      <c r="A372" t="s">
        <v>52</v>
      </c>
      <c r="B372" s="1" t="s">
        <v>21</v>
      </c>
      <c r="C372">
        <v>2014</v>
      </c>
      <c r="D372">
        <v>53.418999999999997</v>
      </c>
      <c r="E372">
        <v>47.7</v>
      </c>
      <c r="F372">
        <v>-4.76707369089127E-2</v>
      </c>
      <c r="G372">
        <v>3363389444.4444399</v>
      </c>
      <c r="H372">
        <v>1942.9218417985228</v>
      </c>
      <c r="I372">
        <v>0.47405767794549925</v>
      </c>
      <c r="J372" s="2">
        <v>63.836562443078307</v>
      </c>
    </row>
    <row r="373" spans="1:10" x14ac:dyDescent="0.3">
      <c r="A373" t="s">
        <v>52</v>
      </c>
      <c r="B373" s="1" t="s">
        <v>21</v>
      </c>
      <c r="C373">
        <v>2015</v>
      </c>
      <c r="D373">
        <v>54.085999999999999</v>
      </c>
      <c r="E373">
        <v>44</v>
      </c>
      <c r="F373">
        <v>-0.107558235526085</v>
      </c>
      <c r="G373">
        <v>3192320530.7897</v>
      </c>
      <c r="H373">
        <v>1711.2713256145335</v>
      </c>
      <c r="I373">
        <v>0.49602473961792515</v>
      </c>
      <c r="J373" s="2">
        <v>76.521270924324241</v>
      </c>
    </row>
    <row r="374" spans="1:10" x14ac:dyDescent="0.3">
      <c r="A374" t="s">
        <v>52</v>
      </c>
      <c r="B374" s="1" t="s">
        <v>21</v>
      </c>
      <c r="C374">
        <v>2016</v>
      </c>
      <c r="D374">
        <v>54.749000000000002</v>
      </c>
      <c r="E374">
        <v>45.2</v>
      </c>
      <c r="F374">
        <v>-0.29960787296295199</v>
      </c>
      <c r="G374">
        <v>3485333369.2796402</v>
      </c>
      <c r="H374">
        <v>1900.3976952146493</v>
      </c>
      <c r="I374">
        <v>0.49215506791007729</v>
      </c>
      <c r="J374" s="2">
        <v>67.876999444586517</v>
      </c>
    </row>
    <row r="375" spans="1:10" x14ac:dyDescent="0.3">
      <c r="A375" t="s">
        <v>52</v>
      </c>
      <c r="B375" s="1" t="s">
        <v>21</v>
      </c>
      <c r="C375">
        <v>2017</v>
      </c>
      <c r="D375">
        <v>55.406999999999996</v>
      </c>
      <c r="E375">
        <v>45.3</v>
      </c>
      <c r="F375">
        <v>-0.186404764652252</v>
      </c>
      <c r="G375">
        <v>3254990000</v>
      </c>
      <c r="H375">
        <v>1998.7227984036347</v>
      </c>
      <c r="I375">
        <v>0.5007897820487428</v>
      </c>
      <c r="J375" s="2">
        <v>70.548365290411567</v>
      </c>
    </row>
    <row r="376" spans="1:10" x14ac:dyDescent="0.3">
      <c r="A376" t="s">
        <v>52</v>
      </c>
      <c r="B376" s="1" t="s">
        <v>21</v>
      </c>
      <c r="C376">
        <v>2018</v>
      </c>
      <c r="D376">
        <v>56.06</v>
      </c>
      <c r="E376">
        <v>42.1</v>
      </c>
      <c r="F376">
        <v>-0.14193639159202601</v>
      </c>
      <c r="G376">
        <v>2989035000</v>
      </c>
      <c r="H376">
        <v>2180.029712514629</v>
      </c>
      <c r="I376">
        <v>0.54339331664671309</v>
      </c>
      <c r="J376" s="2">
        <v>67.958517464490214</v>
      </c>
    </row>
    <row r="377" spans="1:10" x14ac:dyDescent="0.3">
      <c r="A377" t="s">
        <v>52</v>
      </c>
      <c r="B377" s="1" t="s">
        <v>21</v>
      </c>
      <c r="C377">
        <v>2019</v>
      </c>
      <c r="D377">
        <v>56.707000000000001</v>
      </c>
      <c r="E377">
        <v>42.6</v>
      </c>
      <c r="F377">
        <v>-0.185462951660156</v>
      </c>
      <c r="G377">
        <v>3879831469.6999998</v>
      </c>
      <c r="H377">
        <v>2167.9252759779424</v>
      </c>
      <c r="I377">
        <v>0.57226489572933936</v>
      </c>
      <c r="J377" s="2">
        <v>76.82480273215198</v>
      </c>
    </row>
    <row r="378" spans="1:10" x14ac:dyDescent="0.3">
      <c r="A378" t="s">
        <v>52</v>
      </c>
      <c r="B378" s="1" t="s">
        <v>21</v>
      </c>
      <c r="C378">
        <v>2020</v>
      </c>
      <c r="D378">
        <v>57.348999999999997</v>
      </c>
      <c r="E378">
        <v>40</v>
      </c>
      <c r="F378">
        <v>-0.13057971000671401</v>
      </c>
      <c r="G378">
        <v>1875782953.4690499</v>
      </c>
      <c r="H378">
        <v>2176.5762180423885</v>
      </c>
      <c r="I378">
        <v>0.60288745314267522</v>
      </c>
      <c r="J378" s="2">
        <v>66.575498716243146</v>
      </c>
    </row>
    <row r="379" spans="1:10" x14ac:dyDescent="0.3">
      <c r="A379" t="s">
        <v>52</v>
      </c>
      <c r="B379" s="1" t="s">
        <v>21</v>
      </c>
      <c r="C379">
        <v>2021</v>
      </c>
      <c r="D379">
        <v>57.984999999999999</v>
      </c>
      <c r="E379">
        <v>39</v>
      </c>
      <c r="F379">
        <v>-0.215175911784172</v>
      </c>
      <c r="G379">
        <v>2612789792.55474</v>
      </c>
      <c r="H379">
        <v>2422.0859128502107</v>
      </c>
      <c r="I379" t="s">
        <v>176</v>
      </c>
      <c r="J379" s="2">
        <v>62.707830912834616</v>
      </c>
    </row>
    <row r="380" spans="1:10" x14ac:dyDescent="0.3">
      <c r="A380" t="s">
        <v>52</v>
      </c>
      <c r="B380" s="1" t="s">
        <v>21</v>
      </c>
      <c r="C380">
        <v>2022</v>
      </c>
      <c r="D380">
        <v>58.615000000000002</v>
      </c>
      <c r="E380" t="s">
        <v>176</v>
      </c>
      <c r="F380">
        <v>-0.17881870269775399</v>
      </c>
      <c r="G380">
        <v>1510872058.18097</v>
      </c>
      <c r="H380">
        <v>2218.4147579099272</v>
      </c>
      <c r="I380" t="s">
        <v>176</v>
      </c>
      <c r="J380" s="2">
        <v>70.115455795890711</v>
      </c>
    </row>
    <row r="381" spans="1:10" x14ac:dyDescent="0.3">
      <c r="A381" t="s">
        <v>52</v>
      </c>
      <c r="B381" s="1" t="s">
        <v>21</v>
      </c>
      <c r="C381">
        <v>2023</v>
      </c>
      <c r="D381">
        <v>59.238</v>
      </c>
      <c r="E381" t="s">
        <v>176</v>
      </c>
      <c r="F381" t="s">
        <v>176</v>
      </c>
      <c r="G381" t="s">
        <v>176</v>
      </c>
      <c r="H381">
        <v>2238.1580207721286</v>
      </c>
      <c r="I381" t="s">
        <v>176</v>
      </c>
      <c r="J381" s="2">
        <v>69.0365894796481</v>
      </c>
    </row>
    <row r="382" spans="1:10" x14ac:dyDescent="0.3">
      <c r="A382" t="s">
        <v>128</v>
      </c>
      <c r="B382" s="1" t="s">
        <v>55</v>
      </c>
      <c r="C382">
        <v>2004</v>
      </c>
      <c r="D382">
        <v>31.977</v>
      </c>
      <c r="E382">
        <v>83.2</v>
      </c>
      <c r="F382">
        <v>-1.01313292980194</v>
      </c>
      <c r="G382">
        <v>97900000</v>
      </c>
      <c r="H382">
        <v>591.53497273203743</v>
      </c>
      <c r="I382">
        <v>0.19784536145864337</v>
      </c>
      <c r="J382" s="2">
        <v>34.595095921053478</v>
      </c>
    </row>
    <row r="383" spans="1:10" x14ac:dyDescent="0.3">
      <c r="A383" t="s">
        <v>128</v>
      </c>
      <c r="B383" s="1" t="s">
        <v>55</v>
      </c>
      <c r="C383">
        <v>2005</v>
      </c>
      <c r="D383">
        <v>32.256999999999998</v>
      </c>
      <c r="E383">
        <v>81.599999999999994</v>
      </c>
      <c r="F383">
        <v>-1.03712630271912</v>
      </c>
      <c r="G383">
        <v>105000000</v>
      </c>
      <c r="H383">
        <v>468.5355824779657</v>
      </c>
      <c r="I383">
        <v>0.20082900497739961</v>
      </c>
      <c r="J383" s="2">
        <v>47.937700391716724</v>
      </c>
    </row>
    <row r="384" spans="1:10" x14ac:dyDescent="0.3">
      <c r="A384" t="s">
        <v>128</v>
      </c>
      <c r="B384" s="1" t="s">
        <v>55</v>
      </c>
      <c r="C384">
        <v>2006</v>
      </c>
      <c r="D384">
        <v>32.539000000000001</v>
      </c>
      <c r="E384">
        <v>81.099999999999994</v>
      </c>
      <c r="F384">
        <v>-1.1431649923324601</v>
      </c>
      <c r="G384">
        <v>125000000</v>
      </c>
      <c r="H384">
        <v>452.27615971371881</v>
      </c>
      <c r="I384">
        <v>0.20378056132359837</v>
      </c>
      <c r="J384" s="2">
        <v>69.386303621874006</v>
      </c>
    </row>
    <row r="385" spans="1:10" x14ac:dyDescent="0.3">
      <c r="A385" t="s">
        <v>128</v>
      </c>
      <c r="B385" s="1" t="s">
        <v>55</v>
      </c>
      <c r="C385">
        <v>2007</v>
      </c>
      <c r="D385">
        <v>32.822000000000003</v>
      </c>
      <c r="E385">
        <v>80.400000000000006</v>
      </c>
      <c r="F385">
        <v>-1.1873979568481401</v>
      </c>
      <c r="G385">
        <v>385900000</v>
      </c>
      <c r="H385">
        <v>657.99347381119514</v>
      </c>
      <c r="I385">
        <v>0.20723609580393254</v>
      </c>
      <c r="J385" s="2">
        <v>71.121038752284235</v>
      </c>
    </row>
    <row r="386" spans="1:10" x14ac:dyDescent="0.3">
      <c r="A386" t="s">
        <v>128</v>
      </c>
      <c r="B386" s="1" t="s">
        <v>55</v>
      </c>
      <c r="C386">
        <v>2008</v>
      </c>
      <c r="D386">
        <v>33.106000000000002</v>
      </c>
      <c r="E386">
        <v>80.2</v>
      </c>
      <c r="F386">
        <v>-1.16600322723389</v>
      </c>
      <c r="G386">
        <v>381880000</v>
      </c>
      <c r="H386">
        <v>712.09941607671192</v>
      </c>
      <c r="I386">
        <v>0.20581229546457311</v>
      </c>
      <c r="J386" s="2">
        <v>64.184250720863844</v>
      </c>
    </row>
    <row r="387" spans="1:10" x14ac:dyDescent="0.3">
      <c r="A387" t="s">
        <v>128</v>
      </c>
      <c r="B387" s="1" t="s">
        <v>55</v>
      </c>
      <c r="C387">
        <v>2009</v>
      </c>
      <c r="D387">
        <v>33.390999999999998</v>
      </c>
      <c r="E387">
        <v>79.2</v>
      </c>
      <c r="F387">
        <v>-1.12358593940735</v>
      </c>
      <c r="G387">
        <v>91030000</v>
      </c>
      <c r="H387">
        <v>670.26125362684445</v>
      </c>
      <c r="I387">
        <v>0.21195804186732631</v>
      </c>
      <c r="J387" s="2">
        <v>69.815353967475176</v>
      </c>
    </row>
    <row r="388" spans="1:10" x14ac:dyDescent="0.3">
      <c r="A388" t="s">
        <v>128</v>
      </c>
      <c r="B388" s="1" t="s">
        <v>55</v>
      </c>
      <c r="C388">
        <v>2010</v>
      </c>
      <c r="D388">
        <v>33.677999999999997</v>
      </c>
      <c r="E388">
        <v>75.7</v>
      </c>
      <c r="F388">
        <v>-1.0598943233489999</v>
      </c>
      <c r="G388" t="s">
        <v>176</v>
      </c>
      <c r="H388">
        <v>667.28160189755533</v>
      </c>
      <c r="I388">
        <v>0.24368282365183852</v>
      </c>
      <c r="J388" s="2">
        <v>73.546566562035224</v>
      </c>
    </row>
    <row r="389" spans="1:10" x14ac:dyDescent="0.3">
      <c r="A389" t="s">
        <v>128</v>
      </c>
      <c r="B389" s="1" t="s">
        <v>55</v>
      </c>
      <c r="C389">
        <v>2011</v>
      </c>
      <c r="D389">
        <v>33.966000000000001</v>
      </c>
      <c r="E389">
        <v>74.8</v>
      </c>
      <c r="F389">
        <v>-1.00236999988556</v>
      </c>
      <c r="G389">
        <v>956060000</v>
      </c>
      <c r="H389">
        <v>644.50254865989507</v>
      </c>
      <c r="I389">
        <v>0.24902846886388988</v>
      </c>
      <c r="J389" s="2">
        <v>85.954673115960674</v>
      </c>
    </row>
    <row r="390" spans="1:10" x14ac:dyDescent="0.3">
      <c r="A390" t="s">
        <v>128</v>
      </c>
      <c r="B390" s="1" t="s">
        <v>55</v>
      </c>
      <c r="C390">
        <v>2012</v>
      </c>
      <c r="D390">
        <v>34.255000000000003</v>
      </c>
      <c r="E390">
        <v>76.400000000000006</v>
      </c>
      <c r="F390">
        <v>-1.01962530612946</v>
      </c>
      <c r="G390">
        <v>605560000</v>
      </c>
      <c r="H390">
        <v>707.96767819900276</v>
      </c>
      <c r="I390">
        <v>0.22883218836908129</v>
      </c>
      <c r="J390" s="2">
        <v>86.674324237459942</v>
      </c>
    </row>
    <row r="391" spans="1:10" x14ac:dyDescent="0.3">
      <c r="A391" t="s">
        <v>128</v>
      </c>
      <c r="B391" s="1" t="s">
        <v>55</v>
      </c>
      <c r="C391">
        <v>2013</v>
      </c>
      <c r="D391">
        <v>34.545000000000002</v>
      </c>
      <c r="E391">
        <v>78.5</v>
      </c>
      <c r="F391">
        <v>-1.0244122743606601</v>
      </c>
      <c r="G391">
        <v>189999.99999999901</v>
      </c>
      <c r="H391">
        <v>757.69227256192846</v>
      </c>
      <c r="I391">
        <v>0.19537910330036912</v>
      </c>
      <c r="J391" s="2">
        <v>80.426444438387861</v>
      </c>
    </row>
    <row r="392" spans="1:10" x14ac:dyDescent="0.3">
      <c r="A392" t="s">
        <v>128</v>
      </c>
      <c r="B392" s="1" t="s">
        <v>55</v>
      </c>
      <c r="C392">
        <v>2014</v>
      </c>
      <c r="D392">
        <v>34.835999999999999</v>
      </c>
      <c r="E392">
        <v>78.599999999999994</v>
      </c>
      <c r="F392">
        <v>-1.0696713924407999</v>
      </c>
      <c r="G392">
        <v>-73758603.663593307</v>
      </c>
      <c r="H392">
        <v>774.56903958519956</v>
      </c>
      <c r="I392">
        <v>0.19638474539556433</v>
      </c>
      <c r="J392" s="2">
        <v>76.771963529602033</v>
      </c>
    </row>
    <row r="393" spans="1:10" x14ac:dyDescent="0.3">
      <c r="A393" t="s">
        <v>128</v>
      </c>
      <c r="B393" s="1" t="s">
        <v>55</v>
      </c>
      <c r="C393">
        <v>2015</v>
      </c>
      <c r="D393">
        <v>35.140999999999998</v>
      </c>
      <c r="E393">
        <v>76.2</v>
      </c>
      <c r="F393">
        <v>-0.90018546581268299</v>
      </c>
      <c r="G393">
        <v>53272458.421299398</v>
      </c>
      <c r="H393">
        <v>756.42558981093612</v>
      </c>
      <c r="I393">
        <v>0.21695341767648679</v>
      </c>
      <c r="J393" s="2">
        <v>72.442725380319061</v>
      </c>
    </row>
    <row r="394" spans="1:10" x14ac:dyDescent="0.3">
      <c r="A394" t="s">
        <v>128</v>
      </c>
      <c r="B394" s="1" t="s">
        <v>55</v>
      </c>
      <c r="C394">
        <v>2016</v>
      </c>
      <c r="D394">
        <v>35.46</v>
      </c>
      <c r="E394">
        <v>75.3</v>
      </c>
      <c r="F394">
        <v>-0.88832455873489402</v>
      </c>
      <c r="G394">
        <v>1618447260.2648499</v>
      </c>
      <c r="H394">
        <v>720.47325517264585</v>
      </c>
      <c r="I394">
        <v>0.23522785419644732</v>
      </c>
      <c r="J394" s="2">
        <v>111.83946249928636</v>
      </c>
    </row>
    <row r="395" spans="1:10" x14ac:dyDescent="0.3">
      <c r="A395" t="s">
        <v>128</v>
      </c>
      <c r="B395" s="1" t="s">
        <v>55</v>
      </c>
      <c r="C395">
        <v>2017</v>
      </c>
      <c r="D395">
        <v>35.792999999999999</v>
      </c>
      <c r="E395">
        <v>72</v>
      </c>
      <c r="F395">
        <v>-0.86654770374298096</v>
      </c>
      <c r="G395">
        <v>577590000</v>
      </c>
      <c r="H395">
        <v>843.46427923095644</v>
      </c>
      <c r="I395">
        <v>0.27135505725978937</v>
      </c>
      <c r="J395" s="2">
        <v>101.25163376885904</v>
      </c>
    </row>
    <row r="396" spans="1:10" x14ac:dyDescent="0.3">
      <c r="A396" t="s">
        <v>128</v>
      </c>
      <c r="B396" s="1" t="s">
        <v>55</v>
      </c>
      <c r="C396">
        <v>2018</v>
      </c>
      <c r="D396">
        <v>36.14</v>
      </c>
      <c r="E396">
        <v>73.2</v>
      </c>
      <c r="F396">
        <v>-0.80640923976898204</v>
      </c>
      <c r="G396">
        <v>352760000</v>
      </c>
      <c r="H396">
        <v>944.41726865731732</v>
      </c>
      <c r="I396">
        <v>0.29749426198483714</v>
      </c>
      <c r="J396" s="2">
        <v>88.984111540200828</v>
      </c>
    </row>
    <row r="397" spans="1:10" x14ac:dyDescent="0.3">
      <c r="A397" t="s">
        <v>128</v>
      </c>
      <c r="B397" s="1" t="s">
        <v>55</v>
      </c>
      <c r="C397">
        <v>2019</v>
      </c>
      <c r="D397">
        <v>36.5</v>
      </c>
      <c r="E397">
        <v>68.3</v>
      </c>
      <c r="F397">
        <v>-0.81219023466110196</v>
      </c>
      <c r="G397">
        <v>44400000</v>
      </c>
      <c r="H397">
        <v>1043.899886182659</v>
      </c>
      <c r="I397">
        <v>0.35076577908247841</v>
      </c>
      <c r="J397" s="2">
        <v>78.415313229192932</v>
      </c>
    </row>
    <row r="398" spans="1:10" x14ac:dyDescent="0.3">
      <c r="A398" t="s">
        <v>128</v>
      </c>
      <c r="B398" s="1" t="s">
        <v>55</v>
      </c>
      <c r="C398">
        <v>2020</v>
      </c>
      <c r="D398">
        <v>36.875</v>
      </c>
      <c r="E398">
        <v>65.8</v>
      </c>
      <c r="F398">
        <v>-0.878001868724823</v>
      </c>
      <c r="G398">
        <v>176350000</v>
      </c>
      <c r="H398">
        <v>1073.6593390013934</v>
      </c>
      <c r="I398">
        <v>0.34364615086247013</v>
      </c>
      <c r="J398" s="2">
        <v>115.03739397715538</v>
      </c>
    </row>
    <row r="399" spans="1:10" x14ac:dyDescent="0.3">
      <c r="A399" t="s">
        <v>128</v>
      </c>
      <c r="B399" s="1" t="s">
        <v>55</v>
      </c>
      <c r="C399">
        <v>2021</v>
      </c>
      <c r="D399">
        <v>37.264000000000003</v>
      </c>
      <c r="E399">
        <v>66.8</v>
      </c>
      <c r="F399">
        <v>-0.98041415214538596</v>
      </c>
      <c r="G399">
        <v>197610000</v>
      </c>
      <c r="H399">
        <v>1189.1759994587428</v>
      </c>
      <c r="I399" t="s">
        <v>176</v>
      </c>
      <c r="J399" s="2">
        <v>105.80301049553273</v>
      </c>
    </row>
    <row r="400" spans="1:10" x14ac:dyDescent="0.3">
      <c r="A400" t="s">
        <v>128</v>
      </c>
      <c r="B400" s="1" t="s">
        <v>55</v>
      </c>
      <c r="C400">
        <v>2022</v>
      </c>
      <c r="D400">
        <v>37.667999999999999</v>
      </c>
      <c r="E400">
        <v>66.599999999999994</v>
      </c>
      <c r="F400">
        <v>-1.05010461807251</v>
      </c>
      <c r="G400">
        <v>658300000</v>
      </c>
      <c r="H400">
        <v>1515.1679477761211</v>
      </c>
      <c r="I400" t="s">
        <v>176</v>
      </c>
      <c r="J400" s="2">
        <v>107.47766014675706</v>
      </c>
    </row>
    <row r="401" spans="1:10" x14ac:dyDescent="0.3">
      <c r="A401" t="s">
        <v>128</v>
      </c>
      <c r="B401" s="1" t="s">
        <v>55</v>
      </c>
      <c r="C401">
        <v>2023</v>
      </c>
      <c r="D401">
        <v>38.085000000000001</v>
      </c>
      <c r="E401" t="s">
        <v>176</v>
      </c>
      <c r="F401" t="s">
        <v>176</v>
      </c>
      <c r="G401" t="s">
        <v>176</v>
      </c>
      <c r="H401">
        <v>1663.9378074811782</v>
      </c>
      <c r="I401" t="s">
        <v>176</v>
      </c>
      <c r="J401" s="2">
        <v>68.973644440854727</v>
      </c>
    </row>
    <row r="402" spans="1:10" x14ac:dyDescent="0.3">
      <c r="A402" t="s">
        <v>146</v>
      </c>
      <c r="B402" s="1" t="s">
        <v>27</v>
      </c>
      <c r="C402">
        <v>2004</v>
      </c>
      <c r="D402">
        <v>37.771999999999998</v>
      </c>
      <c r="E402">
        <v>88.6</v>
      </c>
      <c r="F402">
        <v>-1.18835949897766</v>
      </c>
      <c r="G402">
        <v>1915633.35188715</v>
      </c>
      <c r="H402">
        <v>432.19447032298808</v>
      </c>
      <c r="I402">
        <v>0.1524859893289503</v>
      </c>
      <c r="J402" s="2">
        <v>43.192131638254807</v>
      </c>
    </row>
    <row r="403" spans="1:10" x14ac:dyDescent="0.3">
      <c r="A403" t="s">
        <v>146</v>
      </c>
      <c r="B403" s="1" t="s">
        <v>27</v>
      </c>
      <c r="C403">
        <v>2005</v>
      </c>
      <c r="D403">
        <v>38.156999999999996</v>
      </c>
      <c r="E403">
        <v>88.5</v>
      </c>
      <c r="F403">
        <v>-1.12447786331177</v>
      </c>
      <c r="G403">
        <v>8692468.0897568408</v>
      </c>
      <c r="H403">
        <v>463.70226316930575</v>
      </c>
      <c r="I403">
        <v>0.15184317318166893</v>
      </c>
      <c r="J403" s="2">
        <v>45.784231547854027</v>
      </c>
    </row>
    <row r="404" spans="1:10" x14ac:dyDescent="0.3">
      <c r="A404" t="s">
        <v>146</v>
      </c>
      <c r="B404" s="1" t="s">
        <v>27</v>
      </c>
      <c r="C404">
        <v>2006</v>
      </c>
      <c r="D404">
        <v>38.545000000000002</v>
      </c>
      <c r="E404">
        <v>88.3</v>
      </c>
      <c r="F404">
        <v>-0.98006236553192105</v>
      </c>
      <c r="G404">
        <v>17887123.562082801</v>
      </c>
      <c r="H404">
        <v>448.89749053166071</v>
      </c>
      <c r="I404">
        <v>0.15324332026722468</v>
      </c>
      <c r="J404" s="2">
        <v>48.760503393564889</v>
      </c>
    </row>
    <row r="405" spans="1:10" x14ac:dyDescent="0.3">
      <c r="A405" t="s">
        <v>146</v>
      </c>
      <c r="B405" s="1" t="s">
        <v>27</v>
      </c>
      <c r="C405">
        <v>2007</v>
      </c>
      <c r="D405">
        <v>38.933999999999997</v>
      </c>
      <c r="E405">
        <v>87.9</v>
      </c>
      <c r="F405">
        <v>-1.1352906227111801</v>
      </c>
      <c r="G405">
        <v>18770117.491920002</v>
      </c>
      <c r="H405">
        <v>519.21793475962352</v>
      </c>
      <c r="I405">
        <v>0.15848920287996734</v>
      </c>
      <c r="J405" s="2">
        <v>46.244528470210881</v>
      </c>
    </row>
    <row r="406" spans="1:10" x14ac:dyDescent="0.3">
      <c r="A406" t="s">
        <v>146</v>
      </c>
      <c r="B406" s="1" t="s">
        <v>27</v>
      </c>
      <c r="C406">
        <v>2008</v>
      </c>
      <c r="D406">
        <v>39.325000000000003</v>
      </c>
      <c r="E406">
        <v>88.4</v>
      </c>
      <c r="F406">
        <v>-1.1974738836288501</v>
      </c>
      <c r="G406">
        <v>6630074.0277576204</v>
      </c>
      <c r="H406">
        <v>640.0481741946212</v>
      </c>
      <c r="I406">
        <v>0.15022530436412571</v>
      </c>
      <c r="J406" s="2">
        <v>45.138889359076458</v>
      </c>
    </row>
    <row r="407" spans="1:10" x14ac:dyDescent="0.3">
      <c r="A407" t="s">
        <v>146</v>
      </c>
      <c r="B407" s="1" t="s">
        <v>27</v>
      </c>
      <c r="C407">
        <v>2009</v>
      </c>
      <c r="D407">
        <v>39.716000000000001</v>
      </c>
      <c r="E407">
        <v>87.9</v>
      </c>
      <c r="F407">
        <v>-1.1950798034668</v>
      </c>
      <c r="G407">
        <v>18890200</v>
      </c>
      <c r="H407">
        <v>582.8772687761591</v>
      </c>
      <c r="I407">
        <v>0.1536148601751183</v>
      </c>
      <c r="J407" s="2">
        <v>43.595747427419781</v>
      </c>
    </row>
    <row r="408" spans="1:10" x14ac:dyDescent="0.3">
      <c r="A408" t="s">
        <v>146</v>
      </c>
      <c r="B408" s="1" t="s">
        <v>27</v>
      </c>
      <c r="C408">
        <v>2010</v>
      </c>
      <c r="D408">
        <v>40.110999999999997</v>
      </c>
      <c r="E408">
        <v>87.8</v>
      </c>
      <c r="F408">
        <v>-1.1236418485641499</v>
      </c>
      <c r="G408">
        <v>26240200</v>
      </c>
      <c r="H408">
        <v>599.85996794590335</v>
      </c>
      <c r="I408">
        <v>0.15377547504498409</v>
      </c>
      <c r="J408" s="2">
        <v>43.514587631724275</v>
      </c>
    </row>
    <row r="409" spans="1:10" x14ac:dyDescent="0.3">
      <c r="A409" t="s">
        <v>146</v>
      </c>
      <c r="B409" s="1" t="s">
        <v>27</v>
      </c>
      <c r="C409">
        <v>2011</v>
      </c>
      <c r="D409">
        <v>40.508000000000003</v>
      </c>
      <c r="E409">
        <v>87.9</v>
      </c>
      <c r="F409">
        <v>-1.12446665763855</v>
      </c>
      <c r="G409">
        <v>25024047.388377</v>
      </c>
      <c r="H409">
        <v>719.11876575061217</v>
      </c>
      <c r="I409">
        <v>0.15133463474904243</v>
      </c>
      <c r="J409" s="2">
        <v>48.61746021881396</v>
      </c>
    </row>
    <row r="410" spans="1:10" x14ac:dyDescent="0.3">
      <c r="A410" t="s">
        <v>146</v>
      </c>
      <c r="B410" s="1" t="s">
        <v>27</v>
      </c>
      <c r="C410">
        <v>2012</v>
      </c>
      <c r="D410">
        <v>40.908000000000001</v>
      </c>
      <c r="E410">
        <v>87.8</v>
      </c>
      <c r="F410">
        <v>-1.22891986370087</v>
      </c>
      <c r="G410">
        <v>6624917.1927453401</v>
      </c>
      <c r="H410">
        <v>634.96180959942296</v>
      </c>
      <c r="I410">
        <v>0.1488458096576728</v>
      </c>
      <c r="J410" s="2">
        <v>44.128066553897469</v>
      </c>
    </row>
    <row r="411" spans="1:10" x14ac:dyDescent="0.3">
      <c r="A411" t="s">
        <v>146</v>
      </c>
      <c r="B411" s="1" t="s">
        <v>27</v>
      </c>
      <c r="C411">
        <v>2013</v>
      </c>
      <c r="D411">
        <v>41.31</v>
      </c>
      <c r="E411">
        <v>87.7</v>
      </c>
      <c r="F411">
        <v>-1.2891428470611599</v>
      </c>
      <c r="G411">
        <v>19639703.798381101</v>
      </c>
      <c r="H411">
        <v>653.61853234054433</v>
      </c>
      <c r="I411">
        <v>0.1457220219902424</v>
      </c>
      <c r="J411" s="2">
        <v>39.957461768831877</v>
      </c>
    </row>
    <row r="412" spans="1:10" x14ac:dyDescent="0.3">
      <c r="A412" t="s">
        <v>146</v>
      </c>
      <c r="B412" s="1" t="s">
        <v>27</v>
      </c>
      <c r="C412">
        <v>2014</v>
      </c>
      <c r="D412">
        <v>41.715000000000003</v>
      </c>
      <c r="E412">
        <v>87.3</v>
      </c>
      <c r="F412">
        <v>-1.2122269868850699</v>
      </c>
      <c r="G412">
        <v>28852727.688227799</v>
      </c>
      <c r="H412">
        <v>651.2045317409835</v>
      </c>
      <c r="I412">
        <v>0.1512066994434148</v>
      </c>
      <c r="J412" s="2">
        <v>46.869658290404779</v>
      </c>
    </row>
    <row r="413" spans="1:10" x14ac:dyDescent="0.3">
      <c r="A413" t="s">
        <v>146</v>
      </c>
      <c r="B413" s="1" t="s">
        <v>27</v>
      </c>
      <c r="C413">
        <v>2015</v>
      </c>
      <c r="D413">
        <v>42.122999999999998</v>
      </c>
      <c r="E413">
        <v>87.2</v>
      </c>
      <c r="F413">
        <v>-1.2345982789993299</v>
      </c>
      <c r="G413">
        <v>18575499.447812699</v>
      </c>
      <c r="H413">
        <v>644.17906389074915</v>
      </c>
      <c r="I413">
        <v>0.15758119847796348</v>
      </c>
      <c r="J413" s="2">
        <v>54.370375589128486</v>
      </c>
    </row>
    <row r="414" spans="1:10" x14ac:dyDescent="0.3">
      <c r="A414" t="s">
        <v>146</v>
      </c>
      <c r="B414" s="1" t="s">
        <v>27</v>
      </c>
      <c r="C414">
        <v>2016</v>
      </c>
      <c r="D414">
        <v>42.533000000000001</v>
      </c>
      <c r="E414">
        <v>86.8</v>
      </c>
      <c r="F414">
        <v>-1.24513328075409</v>
      </c>
      <c r="G414">
        <v>14221700</v>
      </c>
      <c r="H414">
        <v>678.68027949273755</v>
      </c>
      <c r="I414">
        <v>0.16625312337835069</v>
      </c>
      <c r="J414" s="2">
        <v>54.300673047471129</v>
      </c>
    </row>
    <row r="415" spans="1:10" x14ac:dyDescent="0.3">
      <c r="A415" t="s">
        <v>146</v>
      </c>
      <c r="B415" s="1" t="s">
        <v>27</v>
      </c>
      <c r="C415">
        <v>2017</v>
      </c>
      <c r="D415">
        <v>42.945</v>
      </c>
      <c r="E415">
        <v>86.8</v>
      </c>
      <c r="F415">
        <v>-1.22406458854675</v>
      </c>
      <c r="G415">
        <v>15691197.9520896</v>
      </c>
      <c r="H415">
        <v>781.97588825850403</v>
      </c>
      <c r="I415">
        <v>0.1631002018271904</v>
      </c>
      <c r="J415" s="2">
        <v>56.913747593881105</v>
      </c>
    </row>
    <row r="416" spans="1:10" x14ac:dyDescent="0.3">
      <c r="A416" t="s">
        <v>146</v>
      </c>
      <c r="B416" s="1" t="s">
        <v>27</v>
      </c>
      <c r="C416">
        <v>2018</v>
      </c>
      <c r="D416">
        <v>43.36</v>
      </c>
      <c r="E416">
        <v>86.6</v>
      </c>
      <c r="F416">
        <v>-1.2434834241867101</v>
      </c>
      <c r="G416">
        <v>20563818.217400499</v>
      </c>
      <c r="H416">
        <v>807.36100008415031</v>
      </c>
      <c r="I416">
        <v>0.16509476844913257</v>
      </c>
      <c r="J416" s="2">
        <v>55.01958903570047</v>
      </c>
    </row>
    <row r="417" spans="1:10" x14ac:dyDescent="0.3">
      <c r="A417" t="s">
        <v>146</v>
      </c>
      <c r="B417" s="1" t="s">
        <v>27</v>
      </c>
      <c r="C417">
        <v>2019</v>
      </c>
      <c r="D417">
        <v>43.777000000000001</v>
      </c>
      <c r="E417">
        <v>86.2</v>
      </c>
      <c r="F417">
        <v>-1.2717988491058301</v>
      </c>
      <c r="G417">
        <v>71658680.337990195</v>
      </c>
      <c r="H417">
        <v>754.38163942049539</v>
      </c>
      <c r="I417">
        <v>0.16508860634867953</v>
      </c>
      <c r="J417" s="2">
        <v>56.963888566760403</v>
      </c>
    </row>
    <row r="418" spans="1:10" x14ac:dyDescent="0.3">
      <c r="A418" t="s">
        <v>146</v>
      </c>
      <c r="B418" s="1" t="s">
        <v>27</v>
      </c>
      <c r="C418">
        <v>2020</v>
      </c>
      <c r="D418">
        <v>44.195999999999998</v>
      </c>
      <c r="E418">
        <v>87.2</v>
      </c>
      <c r="F418">
        <v>-1.2862263917923</v>
      </c>
      <c r="G418">
        <v>20989721.614696201</v>
      </c>
      <c r="H418">
        <v>754.27069401162953</v>
      </c>
      <c r="I418">
        <v>0.16320836896798735</v>
      </c>
      <c r="J418" s="2">
        <v>54.802454845760863</v>
      </c>
    </row>
    <row r="419" spans="1:10" x14ac:dyDescent="0.3">
      <c r="A419" t="s">
        <v>146</v>
      </c>
      <c r="B419" s="1" t="s">
        <v>27</v>
      </c>
      <c r="C419">
        <v>2021</v>
      </c>
      <c r="D419">
        <v>44.616999999999997</v>
      </c>
      <c r="E419">
        <v>87.4</v>
      </c>
      <c r="F419">
        <v>-1.27552962303162</v>
      </c>
      <c r="G419">
        <v>18529723.354594599</v>
      </c>
      <c r="H419">
        <v>836.87002479517798</v>
      </c>
      <c r="I419" t="s">
        <v>176</v>
      </c>
      <c r="J419" s="2">
        <v>55.551337994957748</v>
      </c>
    </row>
    <row r="420" spans="1:10" x14ac:dyDescent="0.3">
      <c r="A420" t="s">
        <v>146</v>
      </c>
      <c r="B420" s="1" t="s">
        <v>27</v>
      </c>
      <c r="C420">
        <v>2022</v>
      </c>
      <c r="D420">
        <v>45.040999999999997</v>
      </c>
      <c r="E420">
        <v>87.4</v>
      </c>
      <c r="F420">
        <v>-1.32148897647858</v>
      </c>
      <c r="G420">
        <v>21940885</v>
      </c>
      <c r="H420">
        <v>814.11199005195499</v>
      </c>
      <c r="I420" t="s">
        <v>176</v>
      </c>
      <c r="J420" s="2">
        <v>51.419622381755815</v>
      </c>
    </row>
    <row r="421" spans="1:10" x14ac:dyDescent="0.3">
      <c r="A421" t="s">
        <v>146</v>
      </c>
      <c r="B421" s="1" t="s">
        <v>27</v>
      </c>
      <c r="C421">
        <v>2023</v>
      </c>
      <c r="D421">
        <v>45.466000000000001</v>
      </c>
      <c r="E421" t="s">
        <v>176</v>
      </c>
      <c r="F421" t="s">
        <v>176</v>
      </c>
      <c r="G421" t="s">
        <v>176</v>
      </c>
      <c r="H421">
        <v>914.27515380410387</v>
      </c>
      <c r="I421" t="s">
        <v>176</v>
      </c>
      <c r="J421" s="2">
        <v>46.183085791702858</v>
      </c>
    </row>
    <row r="422" spans="1:10" x14ac:dyDescent="0.3">
      <c r="A422" t="s">
        <v>166</v>
      </c>
      <c r="B422" s="1" t="s">
        <v>113</v>
      </c>
      <c r="C422">
        <v>2004</v>
      </c>
      <c r="D422">
        <v>21.31</v>
      </c>
      <c r="E422">
        <v>80.3</v>
      </c>
      <c r="F422">
        <v>-0.27485358715057401</v>
      </c>
      <c r="G422">
        <v>46063931.454386197</v>
      </c>
      <c r="H422">
        <v>462.61821577443044</v>
      </c>
      <c r="I422">
        <v>0.22024419751806143</v>
      </c>
      <c r="J422" s="2">
        <v>59.477003348428859</v>
      </c>
    </row>
    <row r="423" spans="1:10" x14ac:dyDescent="0.3">
      <c r="A423" t="s">
        <v>166</v>
      </c>
      <c r="B423" s="1" t="s">
        <v>113</v>
      </c>
      <c r="C423">
        <v>2005</v>
      </c>
      <c r="D423">
        <v>21.675000000000001</v>
      </c>
      <c r="E423">
        <v>79.2</v>
      </c>
      <c r="F423">
        <v>-0.28821459412574801</v>
      </c>
      <c r="G423">
        <v>21211685.395222999</v>
      </c>
      <c r="H423">
        <v>522.77684024689233</v>
      </c>
      <c r="I423">
        <v>0.24293718635795375</v>
      </c>
      <c r="J423" s="2">
        <v>64.478866163979589</v>
      </c>
    </row>
    <row r="424" spans="1:10" x14ac:dyDescent="0.3">
      <c r="A424" t="s">
        <v>166</v>
      </c>
      <c r="B424" s="1" t="s">
        <v>113</v>
      </c>
      <c r="C424">
        <v>2006</v>
      </c>
      <c r="D424">
        <v>22.045000000000002</v>
      </c>
      <c r="E424">
        <v>77.599999999999994</v>
      </c>
      <c r="F424">
        <v>-0.23939666152000399</v>
      </c>
      <c r="G424">
        <v>50674725.183069602</v>
      </c>
      <c r="H424">
        <v>699.39973828450354</v>
      </c>
      <c r="I424">
        <v>0.26446399703747459</v>
      </c>
      <c r="J424" s="2">
        <v>55.236485125730319</v>
      </c>
    </row>
    <row r="425" spans="1:10" x14ac:dyDescent="0.3">
      <c r="A425" t="s">
        <v>166</v>
      </c>
      <c r="B425" s="1" t="s">
        <v>113</v>
      </c>
      <c r="C425">
        <v>2007</v>
      </c>
      <c r="D425">
        <v>22.42</v>
      </c>
      <c r="E425">
        <v>78.2</v>
      </c>
      <c r="F425">
        <v>-0.317882090806961</v>
      </c>
      <c r="G425">
        <v>729044146.04372001</v>
      </c>
      <c r="H425">
        <v>840.19163188233574</v>
      </c>
      <c r="I425">
        <v>0.25945667922108995</v>
      </c>
      <c r="J425" s="2">
        <v>53.894788804605852</v>
      </c>
    </row>
    <row r="426" spans="1:10" x14ac:dyDescent="0.3">
      <c r="A426" t="s">
        <v>166</v>
      </c>
      <c r="B426" s="1" t="s">
        <v>113</v>
      </c>
      <c r="C426">
        <v>2008</v>
      </c>
      <c r="D426">
        <v>22.8</v>
      </c>
      <c r="E426">
        <v>78.2</v>
      </c>
      <c r="F426">
        <v>-0.27721136808395402</v>
      </c>
      <c r="G426">
        <v>95585680.233444005</v>
      </c>
      <c r="H426">
        <v>915.9989156540646</v>
      </c>
      <c r="I426">
        <v>0.26569341612801939</v>
      </c>
      <c r="J426" s="2">
        <v>57.578598647313108</v>
      </c>
    </row>
    <row r="427" spans="1:10" x14ac:dyDescent="0.3">
      <c r="A427" t="s">
        <v>166</v>
      </c>
      <c r="B427" s="1" t="s">
        <v>113</v>
      </c>
      <c r="C427">
        <v>2009</v>
      </c>
      <c r="D427">
        <v>23.183</v>
      </c>
      <c r="E427">
        <v>75.599999999999994</v>
      </c>
      <c r="F427">
        <v>-0.17824247479438801</v>
      </c>
      <c r="G427">
        <v>116257608.986359</v>
      </c>
      <c r="H427">
        <v>1049.1217942434082</v>
      </c>
      <c r="I427">
        <v>0.30780555282763217</v>
      </c>
      <c r="J427" s="2">
        <v>45.945191812780514</v>
      </c>
    </row>
    <row r="428" spans="1:10" x14ac:dyDescent="0.3">
      <c r="A428" t="s">
        <v>166</v>
      </c>
      <c r="B428" s="1" t="s">
        <v>113</v>
      </c>
      <c r="C428">
        <v>2010</v>
      </c>
      <c r="D428">
        <v>23.571000000000002</v>
      </c>
      <c r="E428">
        <v>74</v>
      </c>
      <c r="F428">
        <v>-0.13640081882476801</v>
      </c>
      <c r="G428">
        <v>178064606.75210801</v>
      </c>
      <c r="H428">
        <v>1093.6396236792623</v>
      </c>
      <c r="I428">
        <v>0.32334009226623844</v>
      </c>
      <c r="J428" s="2">
        <v>50.394287350283385</v>
      </c>
    </row>
    <row r="429" spans="1:10" x14ac:dyDescent="0.3">
      <c r="A429" t="s">
        <v>166</v>
      </c>
      <c r="B429" s="1" t="s">
        <v>113</v>
      </c>
      <c r="C429">
        <v>2011</v>
      </c>
      <c r="D429">
        <v>23.969000000000001</v>
      </c>
      <c r="E429">
        <v>74.7</v>
      </c>
      <c r="F429">
        <v>-0.24082763493061099</v>
      </c>
      <c r="G429">
        <v>1450474757.0818</v>
      </c>
      <c r="H429">
        <v>1099.3154649743881</v>
      </c>
      <c r="I429">
        <v>0.32752088277220315</v>
      </c>
      <c r="J429" s="2">
        <v>58.402205974562492</v>
      </c>
    </row>
    <row r="430" spans="1:10" x14ac:dyDescent="0.3">
      <c r="A430" t="s">
        <v>166</v>
      </c>
      <c r="B430" s="1" t="s">
        <v>113</v>
      </c>
      <c r="C430">
        <v>2012</v>
      </c>
      <c r="D430">
        <v>24.376000000000001</v>
      </c>
      <c r="E430">
        <v>76.2</v>
      </c>
      <c r="F430">
        <v>-0.31745874881744401</v>
      </c>
      <c r="G430">
        <v>1380173661.9426501</v>
      </c>
      <c r="H430">
        <v>1289.7807914982209</v>
      </c>
      <c r="I430">
        <v>0.2968796046892766</v>
      </c>
      <c r="J430" s="2">
        <v>51.623692023248068</v>
      </c>
    </row>
    <row r="431" spans="1:10" x14ac:dyDescent="0.3">
      <c r="A431" t="s">
        <v>166</v>
      </c>
      <c r="B431" s="1" t="s">
        <v>113</v>
      </c>
      <c r="C431">
        <v>2013</v>
      </c>
      <c r="D431">
        <v>24.794</v>
      </c>
      <c r="E431">
        <v>74.3</v>
      </c>
      <c r="F431">
        <v>-0.32621589303016701</v>
      </c>
      <c r="G431">
        <v>1118825000.19331</v>
      </c>
      <c r="H431">
        <v>1376.8292046501911</v>
      </c>
      <c r="I431">
        <v>0.32120873806001954</v>
      </c>
      <c r="J431" s="2">
        <v>47.464642512730357</v>
      </c>
    </row>
    <row r="432" spans="1:10" x14ac:dyDescent="0.3">
      <c r="A432" t="s">
        <v>166</v>
      </c>
      <c r="B432" s="1" t="s">
        <v>113</v>
      </c>
      <c r="C432">
        <v>2014</v>
      </c>
      <c r="D432">
        <v>25.221</v>
      </c>
      <c r="E432">
        <v>71.8</v>
      </c>
      <c r="F432">
        <v>-0.348395675420761</v>
      </c>
      <c r="G432">
        <v>820937598.36054003</v>
      </c>
      <c r="H432">
        <v>1489.919720572773</v>
      </c>
      <c r="I432">
        <v>0.36437532552407914</v>
      </c>
      <c r="J432" s="2">
        <v>46.170489362215982</v>
      </c>
    </row>
    <row r="433" spans="1:10" x14ac:dyDescent="0.3">
      <c r="A433" t="s">
        <v>166</v>
      </c>
      <c r="B433" s="1" t="s">
        <v>113</v>
      </c>
      <c r="C433">
        <v>2015</v>
      </c>
      <c r="D433">
        <v>25.658000000000001</v>
      </c>
      <c r="E433">
        <v>69.2</v>
      </c>
      <c r="F433">
        <v>-0.36847791075706499</v>
      </c>
      <c r="G433">
        <v>619724465.01641095</v>
      </c>
      <c r="H433">
        <v>1496.6535726002107</v>
      </c>
      <c r="I433">
        <v>0.386120073710359</v>
      </c>
      <c r="J433" s="2">
        <v>40.327384691901898</v>
      </c>
    </row>
    <row r="434" spans="1:10" x14ac:dyDescent="0.3">
      <c r="A434" t="s">
        <v>166</v>
      </c>
      <c r="B434" s="1" t="s">
        <v>113</v>
      </c>
      <c r="C434">
        <v>2016</v>
      </c>
      <c r="D434">
        <v>26.105</v>
      </c>
      <c r="E434">
        <v>68.3</v>
      </c>
      <c r="F434">
        <v>-0.35790085792541498</v>
      </c>
      <c r="G434">
        <v>469533310.68393201</v>
      </c>
      <c r="H434">
        <v>1562.0766186277738</v>
      </c>
      <c r="I434">
        <v>0.40317847476556362</v>
      </c>
      <c r="J434" s="2">
        <v>34.865019573182423</v>
      </c>
    </row>
    <row r="435" spans="1:10" x14ac:dyDescent="0.3">
      <c r="A435" t="s">
        <v>166</v>
      </c>
      <c r="B435" s="1" t="s">
        <v>113</v>
      </c>
      <c r="C435">
        <v>2017</v>
      </c>
      <c r="D435">
        <v>26.562000000000001</v>
      </c>
      <c r="E435">
        <v>68.099999999999994</v>
      </c>
      <c r="F435">
        <v>-0.27886888384818997</v>
      </c>
      <c r="G435">
        <v>1346085345.2169199</v>
      </c>
      <c r="H435">
        <v>1675.9884217301239</v>
      </c>
      <c r="I435">
        <v>0.41058150997656967</v>
      </c>
      <c r="J435" s="2">
        <v>35.99505787540744</v>
      </c>
    </row>
    <row r="436" spans="1:10" x14ac:dyDescent="0.3">
      <c r="A436" t="s">
        <v>166</v>
      </c>
      <c r="B436" s="1" t="s">
        <v>113</v>
      </c>
      <c r="C436">
        <v>2018</v>
      </c>
      <c r="D436">
        <v>27.03</v>
      </c>
      <c r="E436">
        <v>68.7</v>
      </c>
      <c r="F436">
        <v>-0.26534405350685097</v>
      </c>
      <c r="G436">
        <v>767761506.73064399</v>
      </c>
      <c r="H436">
        <v>1845.7834137514967</v>
      </c>
      <c r="I436">
        <v>0.38543796822728682</v>
      </c>
      <c r="J436" s="2">
        <v>34.414753176742479</v>
      </c>
    </row>
    <row r="437" spans="1:10" x14ac:dyDescent="0.3">
      <c r="A437" t="s">
        <v>166</v>
      </c>
      <c r="B437" s="1" t="s">
        <v>113</v>
      </c>
      <c r="C437">
        <v>2019</v>
      </c>
      <c r="D437">
        <v>27.507000000000001</v>
      </c>
      <c r="E437">
        <v>68.099999999999994</v>
      </c>
      <c r="F437">
        <v>-0.338947534561157</v>
      </c>
      <c r="G437">
        <v>469940266.77666903</v>
      </c>
      <c r="H437">
        <v>1970.0800704861458</v>
      </c>
      <c r="I437">
        <v>0.38236203287639509</v>
      </c>
      <c r="J437" s="2">
        <v>31.759466725377617</v>
      </c>
    </row>
    <row r="438" spans="1:10" x14ac:dyDescent="0.3">
      <c r="A438" t="s">
        <v>166</v>
      </c>
      <c r="B438" s="1" t="s">
        <v>113</v>
      </c>
      <c r="C438">
        <v>2020</v>
      </c>
      <c r="D438">
        <v>27.995000000000001</v>
      </c>
      <c r="E438">
        <v>69</v>
      </c>
      <c r="F438">
        <v>-0.51719057559966997</v>
      </c>
      <c r="G438">
        <v>426305189.42579299</v>
      </c>
      <c r="H438">
        <v>1936.2507545437425</v>
      </c>
      <c r="I438">
        <v>0.37407921935575456</v>
      </c>
      <c r="J438" s="2">
        <v>27.23634936589308</v>
      </c>
    </row>
    <row r="439" spans="1:10" x14ac:dyDescent="0.3">
      <c r="A439" t="s">
        <v>166</v>
      </c>
      <c r="B439" s="1" t="s">
        <v>113</v>
      </c>
      <c r="C439">
        <v>2021</v>
      </c>
      <c r="D439">
        <v>28.492999999999999</v>
      </c>
      <c r="E439">
        <v>67.7</v>
      </c>
      <c r="F439">
        <v>-0.46058636903762801</v>
      </c>
      <c r="G439">
        <v>463348935.67503297</v>
      </c>
      <c r="H439">
        <v>2069.6611288191798</v>
      </c>
      <c r="I439" t="s">
        <v>176</v>
      </c>
      <c r="J439" s="2">
        <v>30.68928192361907</v>
      </c>
    </row>
    <row r="440" spans="1:10" x14ac:dyDescent="0.3">
      <c r="A440" t="s">
        <v>166</v>
      </c>
      <c r="B440" s="1" t="s">
        <v>113</v>
      </c>
      <c r="C440">
        <v>2022</v>
      </c>
      <c r="D440">
        <v>29.001999999999999</v>
      </c>
      <c r="E440" t="s">
        <v>176</v>
      </c>
      <c r="F440">
        <v>-0.38082996010780301</v>
      </c>
      <c r="G440">
        <v>393583092.13527501</v>
      </c>
      <c r="H440">
        <v>2099.2985684102455</v>
      </c>
      <c r="I440" t="s">
        <v>176</v>
      </c>
      <c r="J440" s="2">
        <v>33.729550564991619</v>
      </c>
    </row>
    <row r="441" spans="1:10" x14ac:dyDescent="0.3">
      <c r="A441" t="s">
        <v>166</v>
      </c>
      <c r="B441" s="1" t="s">
        <v>113</v>
      </c>
      <c r="C441">
        <v>2023</v>
      </c>
      <c r="D441">
        <v>29.52</v>
      </c>
      <c r="E441" t="s">
        <v>176</v>
      </c>
      <c r="F441" t="s">
        <v>176</v>
      </c>
      <c r="G441" t="s">
        <v>176</v>
      </c>
      <c r="H441">
        <v>1949.8989690971257</v>
      </c>
      <c r="I441" t="s">
        <v>176</v>
      </c>
      <c r="J441" s="2">
        <v>32.424904706607101</v>
      </c>
    </row>
    <row r="442" spans="1:10" x14ac:dyDescent="0.3">
      <c r="A442" t="s">
        <v>106</v>
      </c>
      <c r="B442" s="1" t="s">
        <v>117</v>
      </c>
      <c r="C442">
        <v>2004</v>
      </c>
      <c r="D442">
        <v>21.689</v>
      </c>
      <c r="E442">
        <v>55.4</v>
      </c>
      <c r="F442">
        <v>-0.59398877620696999</v>
      </c>
      <c r="G442">
        <v>55671430.938442901</v>
      </c>
      <c r="H442">
        <v>761.1810387917227</v>
      </c>
      <c r="I442">
        <v>0.94284027674243376</v>
      </c>
      <c r="J442" s="2" t="s">
        <v>176</v>
      </c>
    </row>
    <row r="443" spans="1:10" x14ac:dyDescent="0.3">
      <c r="A443" t="s">
        <v>106</v>
      </c>
      <c r="B443" s="1" t="s">
        <v>117</v>
      </c>
      <c r="C443">
        <v>2005</v>
      </c>
      <c r="D443">
        <v>22.248999999999999</v>
      </c>
      <c r="E443">
        <v>55.3</v>
      </c>
      <c r="F443">
        <v>-0.63316506147384599</v>
      </c>
      <c r="G443">
        <v>27438279.6374855</v>
      </c>
      <c r="H443">
        <v>850.77531550755577</v>
      </c>
      <c r="I443">
        <v>0.96160459264173992</v>
      </c>
      <c r="J443" s="2" t="s">
        <v>176</v>
      </c>
    </row>
    <row r="444" spans="1:10" x14ac:dyDescent="0.3">
      <c r="A444" t="s">
        <v>106</v>
      </c>
      <c r="B444" s="1" t="s">
        <v>117</v>
      </c>
      <c r="C444">
        <v>2006</v>
      </c>
      <c r="D444">
        <v>22.82</v>
      </c>
      <c r="E444">
        <v>55.5</v>
      </c>
      <c r="F444">
        <v>-0.66767060756683405</v>
      </c>
      <c r="G444">
        <v>24322286.690976899</v>
      </c>
      <c r="H444">
        <v>910.61856339836254</v>
      </c>
      <c r="I444">
        <v>0.97279413996499364</v>
      </c>
      <c r="J444" s="2" t="s">
        <v>176</v>
      </c>
    </row>
    <row r="445" spans="1:10" x14ac:dyDescent="0.3">
      <c r="A445" t="s">
        <v>106</v>
      </c>
      <c r="B445" s="1" t="s">
        <v>117</v>
      </c>
      <c r="C445">
        <v>2007</v>
      </c>
      <c r="D445">
        <v>23.303999999999998</v>
      </c>
      <c r="E445">
        <v>55.3</v>
      </c>
      <c r="F445">
        <v>-0.71638375520706199</v>
      </c>
      <c r="G445">
        <v>75618842.294883505</v>
      </c>
      <c r="H445">
        <v>848.07737192924924</v>
      </c>
      <c r="I445">
        <v>0.9878167751888739</v>
      </c>
      <c r="J445" s="2">
        <v>165.04894883337195</v>
      </c>
    </row>
    <row r="446" spans="1:10" x14ac:dyDescent="0.3">
      <c r="A446" t="s">
        <v>106</v>
      </c>
      <c r="B446" s="1" t="s">
        <v>117</v>
      </c>
      <c r="C446">
        <v>2008</v>
      </c>
      <c r="D446">
        <v>23.795999999999999</v>
      </c>
      <c r="E446">
        <v>55</v>
      </c>
      <c r="F446">
        <v>-0.67007696628570601</v>
      </c>
      <c r="G446">
        <v>11009973.0619522</v>
      </c>
      <c r="H446">
        <v>885.65930324266003</v>
      </c>
      <c r="I446">
        <v>1.0062084777349936</v>
      </c>
      <c r="J446" s="2">
        <v>161.12659059339077</v>
      </c>
    </row>
    <row r="447" spans="1:10" x14ac:dyDescent="0.3">
      <c r="A447" t="s">
        <v>106</v>
      </c>
      <c r="B447" s="1" t="s">
        <v>117</v>
      </c>
      <c r="C447">
        <v>2009</v>
      </c>
      <c r="D447">
        <v>24.292999999999999</v>
      </c>
      <c r="E447">
        <v>54</v>
      </c>
      <c r="F447">
        <v>-0.64987617731094405</v>
      </c>
      <c r="G447">
        <v>91348357.113756493</v>
      </c>
      <c r="H447">
        <v>866.4751271819905</v>
      </c>
      <c r="I447">
        <v>1.0460543637692996</v>
      </c>
      <c r="J447" s="2">
        <v>158.89473758563747</v>
      </c>
    </row>
    <row r="448" spans="1:10" x14ac:dyDescent="0.3">
      <c r="A448" t="s">
        <v>106</v>
      </c>
      <c r="B448" s="1" t="s">
        <v>117</v>
      </c>
      <c r="C448">
        <v>2010</v>
      </c>
      <c r="D448">
        <v>24.797999999999998</v>
      </c>
      <c r="E448">
        <v>53</v>
      </c>
      <c r="F448">
        <v>-0.63014668226242099</v>
      </c>
      <c r="G448">
        <v>9508668.8592367508</v>
      </c>
      <c r="H448">
        <v>1104.8115468316987</v>
      </c>
      <c r="I448">
        <v>1.0672615013147961</v>
      </c>
      <c r="J448" s="2">
        <v>150.10243548733274</v>
      </c>
    </row>
    <row r="449" spans="1:10" x14ac:dyDescent="0.3">
      <c r="A449" t="s">
        <v>106</v>
      </c>
      <c r="B449" s="1" t="s">
        <v>117</v>
      </c>
      <c r="C449">
        <v>2011</v>
      </c>
      <c r="D449">
        <v>25.31</v>
      </c>
      <c r="E449">
        <v>42.3</v>
      </c>
      <c r="F449">
        <v>-0.63816791772842396</v>
      </c>
      <c r="G449">
        <v>61173319.208514601</v>
      </c>
      <c r="H449">
        <v>1265.8579450851223</v>
      </c>
      <c r="I449">
        <v>1.4159260766058603</v>
      </c>
      <c r="J449" s="2">
        <v>149.79660669915336</v>
      </c>
    </row>
    <row r="450" spans="1:10" x14ac:dyDescent="0.3">
      <c r="A450" t="s">
        <v>106</v>
      </c>
      <c r="B450" s="1" t="s">
        <v>117</v>
      </c>
      <c r="C450">
        <v>2012</v>
      </c>
      <c r="D450">
        <v>25.704000000000001</v>
      </c>
      <c r="E450">
        <v>40.799999999999997</v>
      </c>
      <c r="F450">
        <v>-0.54095429182052601</v>
      </c>
      <c r="G450">
        <v>56652703.213514999</v>
      </c>
      <c r="H450">
        <v>1205.8599848100203</v>
      </c>
      <c r="I450">
        <v>1.4209249152438437</v>
      </c>
      <c r="J450" s="2">
        <v>150.20857535843831</v>
      </c>
    </row>
    <row r="451" spans="1:10" x14ac:dyDescent="0.3">
      <c r="A451" t="s">
        <v>106</v>
      </c>
      <c r="B451" s="1" t="s">
        <v>117</v>
      </c>
      <c r="C451">
        <v>2013</v>
      </c>
      <c r="D451">
        <v>26.100999999999999</v>
      </c>
      <c r="E451">
        <v>46.1</v>
      </c>
      <c r="F451">
        <v>-0.37577190995216397</v>
      </c>
      <c r="G451">
        <v>50427512.809290998</v>
      </c>
      <c r="H451">
        <v>1141.3609231718008</v>
      </c>
      <c r="I451">
        <v>1.0639175019130263</v>
      </c>
      <c r="J451" s="2">
        <v>133.36548975517047</v>
      </c>
    </row>
    <row r="452" spans="1:10" x14ac:dyDescent="0.3">
      <c r="A452" t="s">
        <v>106</v>
      </c>
      <c r="B452" s="1" t="s">
        <v>117</v>
      </c>
      <c r="C452">
        <v>2014</v>
      </c>
      <c r="D452">
        <v>26.501999999999999</v>
      </c>
      <c r="E452">
        <v>43.2</v>
      </c>
      <c r="F452">
        <v>-0.44416099786758401</v>
      </c>
      <c r="G452">
        <v>94460146.980572507</v>
      </c>
      <c r="H452">
        <v>1165.050650024159</v>
      </c>
      <c r="I452">
        <v>1.1211115470193895</v>
      </c>
      <c r="J452" s="2">
        <v>126.29247536057804</v>
      </c>
    </row>
    <row r="453" spans="1:10" x14ac:dyDescent="0.3">
      <c r="A453" t="s">
        <v>106</v>
      </c>
      <c r="B453" s="1" t="s">
        <v>117</v>
      </c>
      <c r="C453">
        <v>2015</v>
      </c>
      <c r="D453">
        <v>26.908000000000001</v>
      </c>
      <c r="E453">
        <v>46</v>
      </c>
      <c r="F453">
        <v>-0.46205177903175398</v>
      </c>
      <c r="G453">
        <v>113220010.39759301</v>
      </c>
      <c r="H453">
        <v>1113.8368345361157</v>
      </c>
      <c r="I453">
        <v>1.0121211920958064</v>
      </c>
      <c r="J453" s="2">
        <v>129.72277308286698</v>
      </c>
    </row>
    <row r="454" spans="1:10" x14ac:dyDescent="0.3">
      <c r="A454" t="s">
        <v>106</v>
      </c>
      <c r="B454" s="1" t="s">
        <v>117</v>
      </c>
      <c r="C454">
        <v>2016</v>
      </c>
      <c r="D454">
        <v>27.317</v>
      </c>
      <c r="E454">
        <v>45.1</v>
      </c>
      <c r="F454">
        <v>-0.45940354466438299</v>
      </c>
      <c r="G454">
        <v>79234548.913133904</v>
      </c>
      <c r="H454">
        <v>986.2652498409268</v>
      </c>
      <c r="I454">
        <v>0.99175697056540679</v>
      </c>
      <c r="J454" s="2">
        <v>136.31524764472982</v>
      </c>
    </row>
    <row r="455" spans="1:10" x14ac:dyDescent="0.3">
      <c r="A455" t="s">
        <v>106</v>
      </c>
      <c r="B455" s="1" t="s">
        <v>117</v>
      </c>
      <c r="C455">
        <v>2017</v>
      </c>
      <c r="D455">
        <v>27.73</v>
      </c>
      <c r="E455">
        <v>41.5</v>
      </c>
      <c r="F455">
        <v>-0.38260644674301098</v>
      </c>
      <c r="G455">
        <v>42168784.113756701</v>
      </c>
      <c r="H455">
        <v>1062.7124334025768</v>
      </c>
      <c r="I455">
        <v>1.1067360110051658</v>
      </c>
      <c r="J455" s="2">
        <v>146.36677121750512</v>
      </c>
    </row>
    <row r="456" spans="1:10" x14ac:dyDescent="0.3">
      <c r="A456" t="s">
        <v>106</v>
      </c>
      <c r="B456" s="1" t="s">
        <v>117</v>
      </c>
      <c r="C456">
        <v>2018</v>
      </c>
      <c r="D456">
        <v>28.152999999999999</v>
      </c>
      <c r="E456">
        <v>42.5</v>
      </c>
      <c r="F456">
        <v>-0.55536687374115001</v>
      </c>
      <c r="G456">
        <v>40874071.930026598</v>
      </c>
      <c r="H456">
        <v>1162.9788541207165</v>
      </c>
      <c r="I456">
        <v>1.0357517708006807</v>
      </c>
      <c r="J456" s="2">
        <v>144.434955465602</v>
      </c>
    </row>
    <row r="457" spans="1:10" x14ac:dyDescent="0.3">
      <c r="A457" t="s">
        <v>106</v>
      </c>
      <c r="B457" s="1" t="s">
        <v>117</v>
      </c>
      <c r="C457">
        <v>2019</v>
      </c>
      <c r="D457">
        <v>28.585000000000001</v>
      </c>
      <c r="E457">
        <v>41.6</v>
      </c>
      <c r="F457">
        <v>-0.60728418827056896</v>
      </c>
      <c r="G457">
        <v>35732593.408811301</v>
      </c>
      <c r="H457">
        <v>1074.1340466188979</v>
      </c>
      <c r="I457">
        <v>1.0334267570411493</v>
      </c>
      <c r="J457" s="2">
        <v>140.51663349167981</v>
      </c>
    </row>
    <row r="458" spans="1:10" x14ac:dyDescent="0.3">
      <c r="A458" t="s">
        <v>106</v>
      </c>
      <c r="B458" s="1" t="s">
        <v>117</v>
      </c>
      <c r="C458">
        <v>2020</v>
      </c>
      <c r="D458">
        <v>29.027999999999999</v>
      </c>
      <c r="E458">
        <v>43.2</v>
      </c>
      <c r="F458">
        <v>-0.66901409626007102</v>
      </c>
      <c r="G458">
        <v>28001666.9222279</v>
      </c>
      <c r="H458">
        <v>910.93494753765003</v>
      </c>
      <c r="I458">
        <v>1.025642163169336</v>
      </c>
      <c r="J458" s="2">
        <v>140.78542830312551</v>
      </c>
    </row>
    <row r="459" spans="1:10" x14ac:dyDescent="0.3">
      <c r="A459" t="s">
        <v>106</v>
      </c>
      <c r="B459" s="1" t="s">
        <v>117</v>
      </c>
      <c r="C459">
        <v>2021</v>
      </c>
      <c r="D459">
        <v>29.48</v>
      </c>
      <c r="E459">
        <v>33.6</v>
      </c>
      <c r="F459">
        <v>-0.75783681869506803</v>
      </c>
      <c r="G459">
        <v>-12372192.4621816</v>
      </c>
      <c r="H459">
        <v>1054.9327396161009</v>
      </c>
      <c r="I459" t="s">
        <v>176</v>
      </c>
      <c r="J459" s="2">
        <v>138.56203203132787</v>
      </c>
    </row>
    <row r="460" spans="1:10" x14ac:dyDescent="0.3">
      <c r="A460" t="s">
        <v>106</v>
      </c>
      <c r="B460" s="1" t="s">
        <v>117</v>
      </c>
      <c r="C460">
        <v>2022</v>
      </c>
      <c r="D460">
        <v>29.943000000000001</v>
      </c>
      <c r="E460">
        <v>34.9</v>
      </c>
      <c r="F460">
        <v>-0.61531150341033902</v>
      </c>
      <c r="G460">
        <v>-7820069.1605405305</v>
      </c>
      <c r="H460">
        <v>992.85732846225665</v>
      </c>
      <c r="I460" t="s">
        <v>176</v>
      </c>
      <c r="J460" s="2">
        <v>145.74346852166622</v>
      </c>
    </row>
    <row r="461" spans="1:10" x14ac:dyDescent="0.3">
      <c r="A461" t="s">
        <v>106</v>
      </c>
      <c r="B461" s="1" t="s">
        <v>117</v>
      </c>
      <c r="C461">
        <v>2023</v>
      </c>
      <c r="D461">
        <v>30.414999999999999</v>
      </c>
      <c r="E461" t="s">
        <v>176</v>
      </c>
      <c r="F461" t="s">
        <v>176</v>
      </c>
      <c r="G461" t="s">
        <v>176</v>
      </c>
      <c r="H461">
        <v>878.00850547373375</v>
      </c>
      <c r="I461" t="s">
        <v>176</v>
      </c>
      <c r="J461" s="2" t="s">
        <v>176</v>
      </c>
    </row>
    <row r="462" spans="1:10" x14ac:dyDescent="0.3">
      <c r="A462" t="s">
        <v>131</v>
      </c>
      <c r="B462" s="1" t="s">
        <v>61</v>
      </c>
      <c r="C462">
        <v>2004</v>
      </c>
      <c r="D462">
        <v>28.210999999999999</v>
      </c>
      <c r="E462">
        <v>84.3</v>
      </c>
      <c r="F462">
        <v>-0.384915322065353</v>
      </c>
      <c r="G462">
        <v>52910748.000000097</v>
      </c>
      <c r="H462">
        <v>277.50782658828007</v>
      </c>
      <c r="I462">
        <v>9.0162751453719159E-2</v>
      </c>
      <c r="J462" s="2">
        <v>48.775381885215637</v>
      </c>
    </row>
    <row r="463" spans="1:10" x14ac:dyDescent="0.3">
      <c r="A463" t="s">
        <v>131</v>
      </c>
      <c r="B463" s="1" t="s">
        <v>61</v>
      </c>
      <c r="C463">
        <v>2005</v>
      </c>
      <c r="D463">
        <v>28.814</v>
      </c>
      <c r="E463">
        <v>84.9</v>
      </c>
      <c r="F463">
        <v>-0.29255577921867398</v>
      </c>
      <c r="G463">
        <v>85428623.902193293</v>
      </c>
      <c r="H463">
        <v>311.79312664903489</v>
      </c>
      <c r="I463">
        <v>9.0976183645838482E-2</v>
      </c>
      <c r="J463" s="2">
        <v>59.130084935767698</v>
      </c>
    </row>
    <row r="464" spans="1:10" x14ac:dyDescent="0.3">
      <c r="A464" t="s">
        <v>131</v>
      </c>
      <c r="B464" s="1" t="s">
        <v>61</v>
      </c>
      <c r="C464">
        <v>2006</v>
      </c>
      <c r="D464">
        <v>29.425000000000001</v>
      </c>
      <c r="E464">
        <v>85.9</v>
      </c>
      <c r="F464">
        <v>-0.25074383616447399</v>
      </c>
      <c r="G464">
        <v>294681941.54268301</v>
      </c>
      <c r="H464">
        <v>330.52267000851208</v>
      </c>
      <c r="I464">
        <v>8.4602827067426709E-2</v>
      </c>
      <c r="J464" s="2">
        <v>62.102838937024444</v>
      </c>
    </row>
    <row r="465" spans="1:10" x14ac:dyDescent="0.3">
      <c r="A465" t="s">
        <v>131</v>
      </c>
      <c r="B465" s="1" t="s">
        <v>61</v>
      </c>
      <c r="C465">
        <v>2007</v>
      </c>
      <c r="D465">
        <v>30.042999999999999</v>
      </c>
      <c r="E465">
        <v>86.2</v>
      </c>
      <c r="F465">
        <v>-0.28741937875747697</v>
      </c>
      <c r="G465">
        <v>789389724.08449697</v>
      </c>
      <c r="H465">
        <v>427.83632916955048</v>
      </c>
      <c r="I465">
        <v>8.6479479655615824E-2</v>
      </c>
      <c r="J465" s="2">
        <v>66.702735357004897</v>
      </c>
    </row>
    <row r="466" spans="1:10" x14ac:dyDescent="0.3">
      <c r="A466" t="s">
        <v>131</v>
      </c>
      <c r="B466" s="1" t="s">
        <v>61</v>
      </c>
      <c r="C466">
        <v>2008</v>
      </c>
      <c r="D466">
        <v>30.67</v>
      </c>
      <c r="E466">
        <v>86.4</v>
      </c>
      <c r="F466">
        <v>-0.37359851598739602</v>
      </c>
      <c r="G466">
        <v>1134497642.4209099</v>
      </c>
      <c r="H466">
        <v>522.83062195253365</v>
      </c>
      <c r="I466">
        <v>8.6788281276240206E-2</v>
      </c>
      <c r="J466" s="2">
        <v>74.357353960806023</v>
      </c>
    </row>
    <row r="467" spans="1:10" x14ac:dyDescent="0.3">
      <c r="A467" t="s">
        <v>131</v>
      </c>
      <c r="B467" s="1" t="s">
        <v>61</v>
      </c>
      <c r="C467">
        <v>2009</v>
      </c>
      <c r="D467">
        <v>31.300999999999998</v>
      </c>
      <c r="E467">
        <v>87.2</v>
      </c>
      <c r="F467">
        <v>-0.54454094171524003</v>
      </c>
      <c r="G467">
        <v>1293330142.2609401</v>
      </c>
      <c r="H467">
        <v>455.40737377276628</v>
      </c>
      <c r="I467">
        <v>7.9850956751052651E-2</v>
      </c>
      <c r="J467" s="2">
        <v>62.411697595819625</v>
      </c>
    </row>
    <row r="468" spans="1:10" x14ac:dyDescent="0.3">
      <c r="A468" t="s">
        <v>131</v>
      </c>
      <c r="B468" s="1" t="s">
        <v>61</v>
      </c>
      <c r="C468">
        <v>2010</v>
      </c>
      <c r="D468">
        <v>31.937999999999999</v>
      </c>
      <c r="E468">
        <v>86.7</v>
      </c>
      <c r="F468">
        <v>-0.60553026199340798</v>
      </c>
      <c r="G468">
        <v>912287179.83556902</v>
      </c>
      <c r="H468">
        <v>459.37540799657933</v>
      </c>
      <c r="I468">
        <v>8.604277022378988E-2</v>
      </c>
      <c r="J468" s="2">
        <v>57.874894510180653</v>
      </c>
    </row>
    <row r="469" spans="1:10" x14ac:dyDescent="0.3">
      <c r="A469" t="s">
        <v>131</v>
      </c>
      <c r="B469" s="1" t="s">
        <v>61</v>
      </c>
      <c r="C469">
        <v>2011</v>
      </c>
      <c r="D469">
        <v>32.58</v>
      </c>
      <c r="E469">
        <v>84.5</v>
      </c>
      <c r="F469">
        <v>-0.55234831571579002</v>
      </c>
      <c r="G469">
        <v>815534454.53206301</v>
      </c>
      <c r="H469">
        <v>516.90253925509307</v>
      </c>
      <c r="I469">
        <v>9.816871708173891E-2</v>
      </c>
      <c r="J469" s="2">
        <v>56.483092595189312</v>
      </c>
    </row>
    <row r="470" spans="1:10" x14ac:dyDescent="0.3">
      <c r="A470" t="s">
        <v>131</v>
      </c>
      <c r="B470" s="1" t="s">
        <v>61</v>
      </c>
      <c r="C470">
        <v>2012</v>
      </c>
      <c r="D470">
        <v>33.226999999999997</v>
      </c>
      <c r="E470">
        <v>83.3</v>
      </c>
      <c r="F470">
        <v>-0.57609957456588701</v>
      </c>
      <c r="G470">
        <v>814789934.73020005</v>
      </c>
      <c r="H470">
        <v>504.17373771013212</v>
      </c>
      <c r="I470">
        <v>0.11938131796933237</v>
      </c>
      <c r="J470" s="2">
        <v>52.651714081125469</v>
      </c>
    </row>
    <row r="471" spans="1:10" x14ac:dyDescent="0.3">
      <c r="A471" t="s">
        <v>131</v>
      </c>
      <c r="B471" s="1" t="s">
        <v>61</v>
      </c>
      <c r="C471">
        <v>2013</v>
      </c>
      <c r="D471">
        <v>33.878</v>
      </c>
      <c r="E471">
        <v>81.400000000000006</v>
      </c>
      <c r="F471">
        <v>-0.65914011001586903</v>
      </c>
      <c r="G471">
        <v>565848886.01427698</v>
      </c>
      <c r="H471">
        <v>526.68801963540307</v>
      </c>
      <c r="I471">
        <v>0.12422506916949087</v>
      </c>
      <c r="J471" s="2">
        <v>56.367581790093169</v>
      </c>
    </row>
    <row r="472" spans="1:10" x14ac:dyDescent="0.3">
      <c r="A472" t="s">
        <v>131</v>
      </c>
      <c r="B472" s="1" t="s">
        <v>61</v>
      </c>
      <c r="C472">
        <v>2014</v>
      </c>
      <c r="D472">
        <v>34.533999999999999</v>
      </c>
      <c r="E472">
        <v>82.2</v>
      </c>
      <c r="F472">
        <v>-0.71676498651504505</v>
      </c>
      <c r="G472">
        <v>372872463.26277602</v>
      </c>
      <c r="H472">
        <v>517.13618312258416</v>
      </c>
      <c r="I472">
        <v>0.12432371092538247</v>
      </c>
      <c r="J472" s="2">
        <v>61.969432211123355</v>
      </c>
    </row>
    <row r="473" spans="1:10" x14ac:dyDescent="0.3">
      <c r="A473" t="s">
        <v>131</v>
      </c>
      <c r="B473" s="1" t="s">
        <v>61</v>
      </c>
      <c r="C473">
        <v>2015</v>
      </c>
      <c r="D473">
        <v>35.192999999999998</v>
      </c>
      <c r="E473">
        <v>83.9</v>
      </c>
      <c r="F473">
        <v>-0.80933833122253396</v>
      </c>
      <c r="G473">
        <v>328059305.56932002</v>
      </c>
      <c r="H473">
        <v>455.63803458407023</v>
      </c>
      <c r="I473">
        <v>0.13217301642692225</v>
      </c>
      <c r="J473" s="2">
        <v>61.220378836507805</v>
      </c>
    </row>
    <row r="474" spans="1:10" x14ac:dyDescent="0.3">
      <c r="A474" t="s">
        <v>131</v>
      </c>
      <c r="B474" s="1" t="s">
        <v>61</v>
      </c>
      <c r="C474">
        <v>2016</v>
      </c>
      <c r="D474">
        <v>35.856000000000002</v>
      </c>
      <c r="E474">
        <v>83.8</v>
      </c>
      <c r="F474">
        <v>-0.73510372638702404</v>
      </c>
      <c r="G474">
        <v>540842779.82933402</v>
      </c>
      <c r="H474">
        <v>464.61615837170973</v>
      </c>
      <c r="I474">
        <v>0.12476383660365303</v>
      </c>
      <c r="J474" s="2">
        <v>60.834698483142326</v>
      </c>
    </row>
    <row r="475" spans="1:10" x14ac:dyDescent="0.3">
      <c r="A475" t="s">
        <v>131</v>
      </c>
      <c r="B475" s="1" t="s">
        <v>61</v>
      </c>
      <c r="C475">
        <v>2017</v>
      </c>
      <c r="D475">
        <v>36.521999999999998</v>
      </c>
      <c r="E475">
        <v>81.900000000000006</v>
      </c>
      <c r="F475">
        <v>-0.73733675479888905</v>
      </c>
      <c r="G475">
        <v>464856589.64880902</v>
      </c>
      <c r="H475">
        <v>503.49805868023725</v>
      </c>
      <c r="I475">
        <v>0.13301723048878733</v>
      </c>
      <c r="J475" s="2">
        <v>65.343401507291475</v>
      </c>
    </row>
    <row r="476" spans="1:10" x14ac:dyDescent="0.3">
      <c r="A476" t="s">
        <v>131</v>
      </c>
      <c r="B476" s="1" t="s">
        <v>61</v>
      </c>
      <c r="C476">
        <v>2018</v>
      </c>
      <c r="D476">
        <v>37.191000000000003</v>
      </c>
      <c r="E476">
        <v>84.2</v>
      </c>
      <c r="F476">
        <v>-0.78589469194412198</v>
      </c>
      <c r="G476">
        <v>612036371.422122</v>
      </c>
      <c r="H476">
        <v>512.54399150685788</v>
      </c>
      <c r="I476">
        <v>0.12310226483180831</v>
      </c>
      <c r="J476" s="2">
        <v>67.841504668358212</v>
      </c>
    </row>
    <row r="477" spans="1:10" x14ac:dyDescent="0.3">
      <c r="A477" t="s">
        <v>131</v>
      </c>
      <c r="B477" s="1" t="s">
        <v>61</v>
      </c>
      <c r="C477">
        <v>2019</v>
      </c>
      <c r="D477">
        <v>37.860999999999997</v>
      </c>
      <c r="E477">
        <v>82.5</v>
      </c>
      <c r="F477">
        <v>-0.78888916969299305</v>
      </c>
      <c r="G477">
        <v>474311425.432437</v>
      </c>
      <c r="H477">
        <v>512.27966560240952</v>
      </c>
      <c r="I477">
        <v>0.14265357514331639</v>
      </c>
      <c r="J477" s="2">
        <v>62.601323045712796</v>
      </c>
    </row>
    <row r="478" spans="1:10" x14ac:dyDescent="0.3">
      <c r="A478" t="s">
        <v>131</v>
      </c>
      <c r="B478" s="1" t="s">
        <v>61</v>
      </c>
      <c r="C478">
        <v>2020</v>
      </c>
      <c r="D478">
        <v>38.533999999999999</v>
      </c>
      <c r="E478">
        <v>84.7</v>
      </c>
      <c r="F478">
        <v>-0.81157201528549205</v>
      </c>
      <c r="G478">
        <v>358467141.41430199</v>
      </c>
      <c r="H478">
        <v>462.40422881838282</v>
      </c>
      <c r="I478">
        <v>9.726954059490929E-2</v>
      </c>
      <c r="J478" s="2">
        <v>49.010707366437103</v>
      </c>
    </row>
    <row r="479" spans="1:10" x14ac:dyDescent="0.3">
      <c r="A479" t="s">
        <v>131</v>
      </c>
      <c r="B479" s="1" t="s">
        <v>61</v>
      </c>
      <c r="C479">
        <v>2021</v>
      </c>
      <c r="D479">
        <v>39.207000000000001</v>
      </c>
      <c r="E479">
        <v>83.6</v>
      </c>
      <c r="F479">
        <v>-0.83663457632064797</v>
      </c>
      <c r="G479">
        <v>357536665.26470399</v>
      </c>
      <c r="H479">
        <v>503.35208119085786</v>
      </c>
      <c r="I479" t="s">
        <v>176</v>
      </c>
      <c r="J479" s="2">
        <v>54.45704159170679</v>
      </c>
    </row>
    <row r="480" spans="1:10" x14ac:dyDescent="0.3">
      <c r="A480" t="s">
        <v>131</v>
      </c>
      <c r="B480" s="1" t="s">
        <v>61</v>
      </c>
      <c r="C480">
        <v>2022</v>
      </c>
      <c r="D480">
        <v>39.881999999999998</v>
      </c>
      <c r="E480">
        <v>83.1</v>
      </c>
      <c r="F480">
        <v>-0.81549984216690097</v>
      </c>
      <c r="G480">
        <v>467848664.235502</v>
      </c>
      <c r="H480">
        <v>516.77219697761348</v>
      </c>
      <c r="I480" t="s">
        <v>176</v>
      </c>
      <c r="J480" s="2">
        <v>69.604671976201715</v>
      </c>
    </row>
    <row r="481" spans="1:10" x14ac:dyDescent="0.3">
      <c r="A481" t="s">
        <v>131</v>
      </c>
      <c r="B481" s="1" t="s">
        <v>61</v>
      </c>
      <c r="C481">
        <v>2023</v>
      </c>
      <c r="D481">
        <v>40.555999999999997</v>
      </c>
      <c r="E481" t="s">
        <v>176</v>
      </c>
      <c r="F481" t="s">
        <v>176</v>
      </c>
      <c r="G481" t="s">
        <v>176</v>
      </c>
      <c r="H481">
        <v>528.65015475700739</v>
      </c>
      <c r="I481" t="s">
        <v>176</v>
      </c>
      <c r="J481" s="2">
        <v>71.590547080085869</v>
      </c>
    </row>
    <row r="482" spans="1:10" x14ac:dyDescent="0.3">
      <c r="A482" t="s">
        <v>135</v>
      </c>
      <c r="B482" s="1" t="s">
        <v>170</v>
      </c>
      <c r="C482">
        <v>2004</v>
      </c>
      <c r="D482">
        <v>31.3</v>
      </c>
      <c r="E482">
        <v>81.5</v>
      </c>
      <c r="F482">
        <v>-0.52732825279235795</v>
      </c>
      <c r="G482">
        <v>84992921.533143103</v>
      </c>
      <c r="H482">
        <v>427.71731997461268</v>
      </c>
      <c r="I482">
        <v>0.11380180120835996</v>
      </c>
      <c r="J482" s="2">
        <v>55.311617661017031</v>
      </c>
    </row>
    <row r="483" spans="1:10" x14ac:dyDescent="0.3">
      <c r="A483" t="s">
        <v>135</v>
      </c>
      <c r="B483" s="1" t="s">
        <v>170</v>
      </c>
      <c r="C483">
        <v>2005</v>
      </c>
      <c r="D483">
        <v>32.06</v>
      </c>
      <c r="E483">
        <v>82.3</v>
      </c>
      <c r="F483">
        <v>-0.55955725908279397</v>
      </c>
      <c r="G483">
        <v>160281952.808321</v>
      </c>
      <c r="H483">
        <v>473.99504680383501</v>
      </c>
      <c r="I483">
        <v>0.11386473903860315</v>
      </c>
      <c r="J483" s="2">
        <v>54.125325776284846</v>
      </c>
    </row>
    <row r="484" spans="1:10" x14ac:dyDescent="0.3">
      <c r="A484" t="s">
        <v>135</v>
      </c>
      <c r="B484" s="1" t="s">
        <v>170</v>
      </c>
      <c r="C484">
        <v>2006</v>
      </c>
      <c r="D484">
        <v>32.832000000000001</v>
      </c>
      <c r="E484">
        <v>81.7</v>
      </c>
      <c r="F484">
        <v>-0.45876130461692799</v>
      </c>
      <c r="G484">
        <v>148327333.70524901</v>
      </c>
      <c r="H484">
        <v>506.91183869957223</v>
      </c>
      <c r="I484">
        <v>0.11610050573488934</v>
      </c>
      <c r="J484" s="2">
        <v>60.976673835320163</v>
      </c>
    </row>
    <row r="485" spans="1:10" x14ac:dyDescent="0.3">
      <c r="A485" t="s">
        <v>135</v>
      </c>
      <c r="B485" s="1" t="s">
        <v>170</v>
      </c>
      <c r="C485">
        <v>2007</v>
      </c>
      <c r="D485">
        <v>33.612000000000002</v>
      </c>
      <c r="E485">
        <v>78.900000000000006</v>
      </c>
      <c r="F485">
        <v>-0.39016973972320601</v>
      </c>
      <c r="G485">
        <v>206337322.64910901</v>
      </c>
      <c r="H485">
        <v>579.25714088167399</v>
      </c>
      <c r="I485">
        <v>0.13048870698147963</v>
      </c>
      <c r="J485" s="2">
        <v>56.649746244903575</v>
      </c>
    </row>
    <row r="486" spans="1:10" x14ac:dyDescent="0.3">
      <c r="A486" t="s">
        <v>135</v>
      </c>
      <c r="B486" s="1" t="s">
        <v>170</v>
      </c>
      <c r="C486">
        <v>2008</v>
      </c>
      <c r="D486">
        <v>34.402999999999999</v>
      </c>
      <c r="E486">
        <v>75</v>
      </c>
      <c r="F486">
        <v>-0.42413794994354198</v>
      </c>
      <c r="G486">
        <v>267511185.91091001</v>
      </c>
      <c r="H486">
        <v>676.12700114400457</v>
      </c>
      <c r="I486">
        <v>0.13858729883073581</v>
      </c>
      <c r="J486" s="2">
        <v>63.476016056044173</v>
      </c>
    </row>
    <row r="487" spans="1:10" x14ac:dyDescent="0.3">
      <c r="A487" t="s">
        <v>135</v>
      </c>
      <c r="B487" s="1" t="s">
        <v>170</v>
      </c>
      <c r="C487">
        <v>2009</v>
      </c>
      <c r="D487">
        <v>35.200000000000003</v>
      </c>
      <c r="E487">
        <v>78.7</v>
      </c>
      <c r="F487">
        <v>-0.40867027640342701</v>
      </c>
      <c r="G487">
        <v>649211715.16863894</v>
      </c>
      <c r="H487">
        <v>680.64995858755731</v>
      </c>
      <c r="I487">
        <v>0.12931199353938946</v>
      </c>
      <c r="J487" s="2">
        <v>50.519192933143628</v>
      </c>
    </row>
    <row r="488" spans="1:10" x14ac:dyDescent="0.3">
      <c r="A488" t="s">
        <v>135</v>
      </c>
      <c r="B488" s="1" t="s">
        <v>170</v>
      </c>
      <c r="C488">
        <v>2010</v>
      </c>
      <c r="D488">
        <v>35.999000000000002</v>
      </c>
      <c r="E488">
        <v>84</v>
      </c>
      <c r="F488">
        <v>-0.48374578356742898</v>
      </c>
      <c r="G488">
        <v>371932364.723095</v>
      </c>
      <c r="H488">
        <v>688.32786585855831</v>
      </c>
      <c r="I488">
        <v>0.13870660661370357</v>
      </c>
      <c r="J488" s="2">
        <v>57.985297240145897</v>
      </c>
    </row>
    <row r="489" spans="1:10" x14ac:dyDescent="0.3">
      <c r="A489" t="s">
        <v>135</v>
      </c>
      <c r="B489" s="1" t="s">
        <v>170</v>
      </c>
      <c r="C489">
        <v>2011</v>
      </c>
      <c r="D489">
        <v>36.798999999999999</v>
      </c>
      <c r="E489">
        <v>83.6</v>
      </c>
      <c r="F489">
        <v>-0.40468996763229398</v>
      </c>
      <c r="G489">
        <v>556875894.54428899</v>
      </c>
      <c r="H489">
        <v>810.18255603612874</v>
      </c>
      <c r="I489">
        <v>0.14630541878063563</v>
      </c>
      <c r="J489" s="2">
        <v>53.913557782920087</v>
      </c>
    </row>
    <row r="490" spans="1:10" x14ac:dyDescent="0.3">
      <c r="A490" t="s">
        <v>135</v>
      </c>
      <c r="B490" s="1" t="s">
        <v>170</v>
      </c>
      <c r="C490">
        <v>2012</v>
      </c>
      <c r="D490">
        <v>37.598999999999997</v>
      </c>
      <c r="E490">
        <v>81.2</v>
      </c>
      <c r="F490">
        <v>-0.427046447992325</v>
      </c>
      <c r="G490">
        <v>397842480.25392199</v>
      </c>
      <c r="H490">
        <v>753.39213750190527</v>
      </c>
      <c r="I490">
        <v>0.1520283127376256</v>
      </c>
      <c r="J490" s="2">
        <v>59.120594550686675</v>
      </c>
    </row>
    <row r="491" spans="1:10" x14ac:dyDescent="0.3">
      <c r="A491" t="s">
        <v>135</v>
      </c>
      <c r="B491" s="1" t="s">
        <v>170</v>
      </c>
      <c r="C491">
        <v>2013</v>
      </c>
      <c r="D491">
        <v>38.398000000000003</v>
      </c>
      <c r="E491">
        <v>84.8</v>
      </c>
      <c r="F491">
        <v>-0.51934033632278398</v>
      </c>
      <c r="G491">
        <v>307940910.77401203</v>
      </c>
      <c r="H491">
        <v>778.79705279881625</v>
      </c>
      <c r="I491">
        <v>0.16546662782882154</v>
      </c>
      <c r="J491" s="2">
        <v>64.817660873075084</v>
      </c>
    </row>
    <row r="492" spans="1:10" x14ac:dyDescent="0.3">
      <c r="A492" t="s">
        <v>135</v>
      </c>
      <c r="B492" s="1" t="s">
        <v>170</v>
      </c>
      <c r="C492">
        <v>2014</v>
      </c>
      <c r="D492">
        <v>39.195999999999998</v>
      </c>
      <c r="E492">
        <v>84.6</v>
      </c>
      <c r="F492">
        <v>-0.63384145498275801</v>
      </c>
      <c r="G492">
        <v>144214831.23699999</v>
      </c>
      <c r="H492">
        <v>818.4303413922155</v>
      </c>
      <c r="I492">
        <v>0.18085879898225904</v>
      </c>
      <c r="J492" s="2">
        <v>60.638707488009302</v>
      </c>
    </row>
    <row r="493" spans="1:10" x14ac:dyDescent="0.3">
      <c r="A493" t="s">
        <v>135</v>
      </c>
      <c r="B493" s="1" t="s">
        <v>170</v>
      </c>
      <c r="C493">
        <v>2015</v>
      </c>
      <c r="D493">
        <v>39.991</v>
      </c>
      <c r="E493">
        <v>81.2</v>
      </c>
      <c r="F493">
        <v>-0.63308614492416404</v>
      </c>
      <c r="G493">
        <v>275525536.04037702</v>
      </c>
      <c r="H493">
        <v>723.50420494766263</v>
      </c>
      <c r="I493">
        <v>0.1846086881581184</v>
      </c>
      <c r="J493" s="2">
        <v>63.639639686151618</v>
      </c>
    </row>
    <row r="494" spans="1:10" x14ac:dyDescent="0.3">
      <c r="A494" t="s">
        <v>135</v>
      </c>
      <c r="B494" s="1" t="s">
        <v>170</v>
      </c>
      <c r="C494">
        <v>2016</v>
      </c>
      <c r="D494">
        <v>40.783000000000001</v>
      </c>
      <c r="E494">
        <v>77.900000000000006</v>
      </c>
      <c r="F494">
        <v>-0.63912957906723</v>
      </c>
      <c r="G494">
        <v>356476591.902583</v>
      </c>
      <c r="H494">
        <v>750.05180910229512</v>
      </c>
      <c r="I494">
        <v>0.18227704163815969</v>
      </c>
      <c r="J494" s="2">
        <v>63.76329642447017</v>
      </c>
    </row>
    <row r="495" spans="1:10" x14ac:dyDescent="0.3">
      <c r="A495" t="s">
        <v>135</v>
      </c>
      <c r="B495" s="1" t="s">
        <v>170</v>
      </c>
      <c r="C495">
        <v>2017</v>
      </c>
      <c r="D495">
        <v>41.572000000000003</v>
      </c>
      <c r="E495">
        <v>77</v>
      </c>
      <c r="F495">
        <v>-0.61694937944412198</v>
      </c>
      <c r="G495">
        <v>560747464.36876404</v>
      </c>
      <c r="H495">
        <v>795.68280155376476</v>
      </c>
      <c r="I495">
        <v>0.18796195295462179</v>
      </c>
      <c r="J495" s="2">
        <v>58.068448326394652</v>
      </c>
    </row>
    <row r="496" spans="1:10" x14ac:dyDescent="0.3">
      <c r="A496" t="s">
        <v>135</v>
      </c>
      <c r="B496" s="1" t="s">
        <v>170</v>
      </c>
      <c r="C496">
        <v>2018</v>
      </c>
      <c r="D496">
        <v>42.356000000000002</v>
      </c>
      <c r="E496">
        <v>77.2</v>
      </c>
      <c r="F496">
        <v>-0.60079580545425404</v>
      </c>
      <c r="G496">
        <v>467295391.07783997</v>
      </c>
      <c r="H496">
        <v>856.35659655060283</v>
      </c>
      <c r="I496">
        <v>0.1940324158894384</v>
      </c>
      <c r="J496" s="2">
        <v>60.144782803817478</v>
      </c>
    </row>
    <row r="497" spans="1:10" x14ac:dyDescent="0.3">
      <c r="A497" t="s">
        <v>135</v>
      </c>
      <c r="B497" s="1" t="s">
        <v>170</v>
      </c>
      <c r="C497">
        <v>2019</v>
      </c>
      <c r="D497">
        <v>43.136000000000003</v>
      </c>
      <c r="E497">
        <v>74.900000000000006</v>
      </c>
      <c r="F497">
        <v>-0.62304639816284202</v>
      </c>
      <c r="G497">
        <v>859091549.18896604</v>
      </c>
      <c r="H497">
        <v>840.17574636629922</v>
      </c>
      <c r="I497">
        <v>0.19143865561384837</v>
      </c>
      <c r="J497" s="2">
        <v>63.658702766051711</v>
      </c>
    </row>
    <row r="498" spans="1:10" x14ac:dyDescent="0.3">
      <c r="A498" t="s">
        <v>135</v>
      </c>
      <c r="B498" s="1" t="s">
        <v>170</v>
      </c>
      <c r="C498">
        <v>2020</v>
      </c>
      <c r="D498">
        <v>43.908999999999999</v>
      </c>
      <c r="E498">
        <v>72.8</v>
      </c>
      <c r="F498">
        <v>-0.67380976676940896</v>
      </c>
      <c r="G498">
        <v>536851812.89727497</v>
      </c>
      <c r="H498">
        <v>822.90613683213166</v>
      </c>
      <c r="I498">
        <v>0.19556597141731732</v>
      </c>
      <c r="J498" s="2">
        <v>66.990574279504088</v>
      </c>
    </row>
    <row r="499" spans="1:10" x14ac:dyDescent="0.3">
      <c r="A499" t="s">
        <v>135</v>
      </c>
      <c r="B499" s="1" t="s">
        <v>170</v>
      </c>
      <c r="C499">
        <v>2021</v>
      </c>
      <c r="D499">
        <v>44.677</v>
      </c>
      <c r="E499">
        <v>71.2</v>
      </c>
      <c r="F499">
        <v>-0.634793400764465</v>
      </c>
      <c r="G499">
        <v>639944165.35895896</v>
      </c>
      <c r="H499">
        <v>881.51008873358535</v>
      </c>
      <c r="I499" t="s">
        <v>176</v>
      </c>
      <c r="J499" s="2">
        <v>67.20994466911732</v>
      </c>
    </row>
    <row r="500" spans="1:10" x14ac:dyDescent="0.3">
      <c r="A500" t="s">
        <v>135</v>
      </c>
      <c r="B500" s="1" t="s">
        <v>170</v>
      </c>
      <c r="C500">
        <v>2022</v>
      </c>
      <c r="D500">
        <v>45.436999999999998</v>
      </c>
      <c r="E500">
        <v>71.099999999999994</v>
      </c>
      <c r="F500">
        <v>-0.63412177562713601</v>
      </c>
      <c r="G500">
        <v>715469994.85230696</v>
      </c>
      <c r="H500">
        <v>831.22346664511485</v>
      </c>
      <c r="I500" t="s">
        <v>176</v>
      </c>
      <c r="J500" s="2">
        <v>68.726458646646975</v>
      </c>
    </row>
    <row r="501" spans="1:10" x14ac:dyDescent="0.3">
      <c r="A501" t="s">
        <v>135</v>
      </c>
      <c r="B501" s="1" t="s">
        <v>170</v>
      </c>
      <c r="C501">
        <v>2023</v>
      </c>
      <c r="D501">
        <v>46.189</v>
      </c>
      <c r="E501" t="s">
        <v>176</v>
      </c>
      <c r="F501" t="s">
        <v>176</v>
      </c>
      <c r="G501" t="s">
        <v>176</v>
      </c>
      <c r="H501">
        <v>897.4486702905715</v>
      </c>
      <c r="I501" t="s">
        <v>176</v>
      </c>
      <c r="J501" s="2">
        <v>65.979149019503609</v>
      </c>
    </row>
    <row r="502" spans="1:10" x14ac:dyDescent="0.3">
      <c r="A502" t="s">
        <v>48</v>
      </c>
      <c r="B502" s="1" t="s">
        <v>18</v>
      </c>
      <c r="C502">
        <v>2004</v>
      </c>
      <c r="D502">
        <v>41.228999999999999</v>
      </c>
      <c r="E502">
        <v>38.6</v>
      </c>
      <c r="F502">
        <v>-0.14992539584636699</v>
      </c>
      <c r="G502">
        <v>404102026</v>
      </c>
      <c r="H502">
        <v>801.77868312956275</v>
      </c>
      <c r="I502">
        <v>0.47970949322518519</v>
      </c>
      <c r="J502" s="2">
        <v>75.218804678795905</v>
      </c>
    </row>
    <row r="503" spans="1:10" x14ac:dyDescent="0.3">
      <c r="A503" t="s">
        <v>48</v>
      </c>
      <c r="B503" s="1" t="s">
        <v>18</v>
      </c>
      <c r="C503">
        <v>2005</v>
      </c>
      <c r="D503">
        <v>42.110999999999997</v>
      </c>
      <c r="E503">
        <v>38.799999999999997</v>
      </c>
      <c r="F503">
        <v>-0.37665197253227201</v>
      </c>
      <c r="G503">
        <v>811869181</v>
      </c>
      <c r="H503">
        <v>974.65758594670285</v>
      </c>
      <c r="I503">
        <v>0.48068623936050137</v>
      </c>
      <c r="J503" s="2">
        <v>88.235099559649115</v>
      </c>
    </row>
    <row r="504" spans="1:10" x14ac:dyDescent="0.3">
      <c r="A504" t="s">
        <v>48</v>
      </c>
      <c r="B504" s="1" t="s">
        <v>18</v>
      </c>
      <c r="C504">
        <v>2006</v>
      </c>
      <c r="D504">
        <v>42.997999999999998</v>
      </c>
      <c r="E504">
        <v>39.1</v>
      </c>
      <c r="F504">
        <v>-0.46655753254890397</v>
      </c>
      <c r="G504">
        <v>154601638</v>
      </c>
      <c r="H504">
        <v>1272.0824339661315</v>
      </c>
      <c r="I504">
        <v>0.47364217330162744</v>
      </c>
      <c r="J504" s="2">
        <v>82.788501213032262</v>
      </c>
    </row>
    <row r="505" spans="1:10" x14ac:dyDescent="0.3">
      <c r="A505" t="s">
        <v>48</v>
      </c>
      <c r="B505" s="1" t="s">
        <v>18</v>
      </c>
      <c r="C505">
        <v>2007</v>
      </c>
      <c r="D505">
        <v>43.89</v>
      </c>
      <c r="E505">
        <v>35.6</v>
      </c>
      <c r="F505">
        <v>-0.49404382705688499</v>
      </c>
      <c r="G505">
        <v>139372822</v>
      </c>
      <c r="H505">
        <v>1378.2151036337143</v>
      </c>
      <c r="I505">
        <v>0.54444130156004045</v>
      </c>
      <c r="J505" s="2">
        <v>86.064055677913245</v>
      </c>
    </row>
    <row r="506" spans="1:10" x14ac:dyDescent="0.3">
      <c r="A506" t="s">
        <v>48</v>
      </c>
      <c r="B506" s="1" t="s">
        <v>18</v>
      </c>
      <c r="C506">
        <v>2008</v>
      </c>
      <c r="D506">
        <v>44.787999999999997</v>
      </c>
      <c r="E506">
        <v>35.799999999999997</v>
      </c>
      <c r="F506">
        <v>-0.67838001251220703</v>
      </c>
      <c r="G506">
        <v>342770662</v>
      </c>
      <c r="H506">
        <v>1610.2369793316047</v>
      </c>
      <c r="I506">
        <v>0.55580366531656467</v>
      </c>
      <c r="J506" s="2">
        <v>94.120211000425059</v>
      </c>
    </row>
    <row r="507" spans="1:10" x14ac:dyDescent="0.3">
      <c r="A507" t="s">
        <v>48</v>
      </c>
      <c r="B507" s="1" t="s">
        <v>18</v>
      </c>
      <c r="C507">
        <v>2009</v>
      </c>
      <c r="D507">
        <v>45.686</v>
      </c>
      <c r="E507">
        <v>33.4</v>
      </c>
      <c r="F507">
        <v>-0.711697697639465</v>
      </c>
      <c r="G507">
        <v>-3072044</v>
      </c>
      <c r="H507">
        <v>1418.9408429234725</v>
      </c>
      <c r="I507">
        <v>0.60034021385558844</v>
      </c>
      <c r="J507" s="2">
        <v>82.008617601815089</v>
      </c>
    </row>
    <row r="508" spans="1:10" x14ac:dyDescent="0.3">
      <c r="A508" t="s">
        <v>48</v>
      </c>
      <c r="B508" s="1" t="s">
        <v>18</v>
      </c>
      <c r="C508">
        <v>2010</v>
      </c>
      <c r="D508">
        <v>46.588000000000001</v>
      </c>
      <c r="E508">
        <v>34</v>
      </c>
      <c r="F508">
        <v>-0.84300291538238503</v>
      </c>
      <c r="G508">
        <v>130528391</v>
      </c>
      <c r="H508">
        <v>1646.1304275681384</v>
      </c>
      <c r="I508">
        <v>0.60644060569779856</v>
      </c>
      <c r="J508" s="2">
        <v>93.42074513346077</v>
      </c>
    </row>
    <row r="509" spans="1:10" x14ac:dyDescent="0.3">
      <c r="A509" t="s">
        <v>48</v>
      </c>
      <c r="B509" s="1" t="s">
        <v>18</v>
      </c>
      <c r="C509">
        <v>2011</v>
      </c>
      <c r="D509">
        <v>47.493000000000002</v>
      </c>
      <c r="E509">
        <v>33.299999999999997</v>
      </c>
      <c r="F509">
        <v>-0.80100262165069602</v>
      </c>
      <c r="G509">
        <v>588749564</v>
      </c>
      <c r="H509">
        <v>1919.4522707967851</v>
      </c>
      <c r="I509">
        <v>0.6193943730990632</v>
      </c>
      <c r="J509" s="2">
        <v>98.485329604158039</v>
      </c>
    </row>
    <row r="510" spans="1:10" x14ac:dyDescent="0.3">
      <c r="A510" t="s">
        <v>48</v>
      </c>
      <c r="B510" s="1" t="s">
        <v>18</v>
      </c>
      <c r="C510">
        <v>2012</v>
      </c>
      <c r="D510">
        <v>48.4</v>
      </c>
      <c r="E510">
        <v>31.9</v>
      </c>
      <c r="F510">
        <v>-0.65232282876968395</v>
      </c>
      <c r="G510">
        <v>1386098850.60853</v>
      </c>
      <c r="H510">
        <v>1850.3849677447945</v>
      </c>
      <c r="I510">
        <v>0.64777964821225309</v>
      </c>
      <c r="J510" s="2">
        <v>110.78812274342083</v>
      </c>
    </row>
    <row r="511" spans="1:10" x14ac:dyDescent="0.3">
      <c r="A511" t="s">
        <v>48</v>
      </c>
      <c r="B511" s="1" t="s">
        <v>18</v>
      </c>
      <c r="C511">
        <v>2013</v>
      </c>
      <c r="D511">
        <v>49.305999999999997</v>
      </c>
      <c r="E511">
        <v>35.1</v>
      </c>
      <c r="F511">
        <v>-0.67119503021240201</v>
      </c>
      <c r="G511">
        <v>1126004759.602</v>
      </c>
      <c r="H511">
        <v>1929.7756392353001</v>
      </c>
      <c r="I511">
        <v>0.56137403588978663</v>
      </c>
      <c r="J511" s="2">
        <v>102.39882417303048</v>
      </c>
    </row>
    <row r="512" spans="1:10" x14ac:dyDescent="0.3">
      <c r="A512" t="s">
        <v>48</v>
      </c>
      <c r="B512" s="1" t="s">
        <v>18</v>
      </c>
      <c r="C512">
        <v>2014</v>
      </c>
      <c r="D512">
        <v>50.203000000000003</v>
      </c>
      <c r="E512">
        <v>31</v>
      </c>
      <c r="F512">
        <v>-0.83264392614364602</v>
      </c>
      <c r="G512">
        <v>502589833.81816</v>
      </c>
      <c r="H512">
        <v>1715.3888379280197</v>
      </c>
      <c r="I512">
        <v>0.65948093945265041</v>
      </c>
      <c r="J512" s="2">
        <v>91.610371363604031</v>
      </c>
    </row>
    <row r="513" spans="1:10" x14ac:dyDescent="0.3">
      <c r="A513" t="s">
        <v>48</v>
      </c>
      <c r="B513" s="1" t="s">
        <v>18</v>
      </c>
      <c r="C513">
        <v>2015</v>
      </c>
      <c r="D513">
        <v>51.088999999999999</v>
      </c>
      <c r="E513">
        <v>28.3</v>
      </c>
      <c r="F513">
        <v>-0.91268014907836903</v>
      </c>
      <c r="G513">
        <v>501726765.73381901</v>
      </c>
      <c r="H513">
        <v>1562.7268364882764</v>
      </c>
      <c r="I513">
        <v>0.75173203724070126</v>
      </c>
      <c r="J513" s="2">
        <v>77.34678649449657</v>
      </c>
    </row>
    <row r="514" spans="1:10" x14ac:dyDescent="0.3">
      <c r="A514" t="s">
        <v>48</v>
      </c>
      <c r="B514" s="1" t="s">
        <v>18</v>
      </c>
      <c r="C514">
        <v>2016</v>
      </c>
      <c r="D514">
        <v>51.962000000000003</v>
      </c>
      <c r="E514">
        <v>31.7</v>
      </c>
      <c r="F514">
        <v>-0.78882449865341198</v>
      </c>
      <c r="G514">
        <v>271134844.99729103</v>
      </c>
      <c r="H514">
        <v>1579.2007167351153</v>
      </c>
      <c r="I514">
        <v>0.63777644506637643</v>
      </c>
      <c r="J514" s="2">
        <v>73.153261673671196</v>
      </c>
    </row>
    <row r="515" spans="1:10" x14ac:dyDescent="0.3">
      <c r="A515" t="s">
        <v>48</v>
      </c>
      <c r="B515" s="1" t="s">
        <v>18</v>
      </c>
      <c r="C515">
        <v>2017</v>
      </c>
      <c r="D515">
        <v>52.823999999999998</v>
      </c>
      <c r="E515">
        <v>25.5</v>
      </c>
      <c r="F515">
        <v>-0.82117038965225198</v>
      </c>
      <c r="G515">
        <v>588217194.75853896</v>
      </c>
      <c r="H515">
        <v>1634.6421583307445</v>
      </c>
      <c r="I515">
        <v>0.81929993040890492</v>
      </c>
      <c r="J515" s="2">
        <v>78.8149801833884</v>
      </c>
    </row>
    <row r="516" spans="1:10" x14ac:dyDescent="0.3">
      <c r="A516" t="s">
        <v>48</v>
      </c>
      <c r="B516" s="1" t="s">
        <v>18</v>
      </c>
      <c r="C516">
        <v>2018</v>
      </c>
      <c r="D516">
        <v>53.671999999999997</v>
      </c>
      <c r="E516">
        <v>21.6</v>
      </c>
      <c r="F516">
        <v>-0.86519694328308105</v>
      </c>
      <c r="G516">
        <v>772890477</v>
      </c>
      <c r="H516">
        <v>1749.9542364537306</v>
      </c>
      <c r="I516">
        <v>0.8701359398620182</v>
      </c>
      <c r="J516" s="2">
        <v>89.146729493514798</v>
      </c>
    </row>
    <row r="517" spans="1:10" x14ac:dyDescent="0.3">
      <c r="A517" t="s">
        <v>48</v>
      </c>
      <c r="B517" s="1" t="s">
        <v>18</v>
      </c>
      <c r="C517">
        <v>2019</v>
      </c>
      <c r="D517">
        <v>54.506999999999998</v>
      </c>
      <c r="E517">
        <v>21.2</v>
      </c>
      <c r="F517">
        <v>-0.82778126001357999</v>
      </c>
      <c r="G517">
        <v>-883561115.82551897</v>
      </c>
      <c r="H517">
        <v>1800.875186582183</v>
      </c>
      <c r="I517">
        <v>0.87247530651717253</v>
      </c>
      <c r="J517" s="2">
        <v>93.486694135131728</v>
      </c>
    </row>
    <row r="518" spans="1:10" x14ac:dyDescent="0.3">
      <c r="A518" t="s">
        <v>48</v>
      </c>
      <c r="B518" s="1" t="s">
        <v>18</v>
      </c>
      <c r="C518">
        <v>2020</v>
      </c>
      <c r="D518">
        <v>55.326999999999998</v>
      </c>
      <c r="E518">
        <v>20.9</v>
      </c>
      <c r="F518">
        <v>-0.89447754621505704</v>
      </c>
      <c r="G518">
        <v>927916265.77428496</v>
      </c>
      <c r="H518">
        <v>1836.2924109859177</v>
      </c>
      <c r="I518">
        <v>0.85517640583612153</v>
      </c>
      <c r="J518" s="2">
        <v>86.776168132274123</v>
      </c>
    </row>
    <row r="519" spans="1:10" x14ac:dyDescent="0.3">
      <c r="A519" t="s">
        <v>48</v>
      </c>
      <c r="B519" s="1" t="s">
        <v>18</v>
      </c>
      <c r="C519">
        <v>2021</v>
      </c>
      <c r="D519">
        <v>56.133000000000003</v>
      </c>
      <c r="E519">
        <v>22.1</v>
      </c>
      <c r="F519">
        <v>-1.07720506191254</v>
      </c>
      <c r="G519">
        <v>1070252545.01958</v>
      </c>
      <c r="H519">
        <v>1998.3940026558594</v>
      </c>
      <c r="I519" t="s">
        <v>176</v>
      </c>
      <c r="J519" s="2">
        <v>88.306873757123512</v>
      </c>
    </row>
    <row r="520" spans="1:10" x14ac:dyDescent="0.3">
      <c r="A520" t="s">
        <v>48</v>
      </c>
      <c r="B520" s="1" t="s">
        <v>18</v>
      </c>
      <c r="C520">
        <v>2022</v>
      </c>
      <c r="D520">
        <v>56.923000000000002</v>
      </c>
      <c r="E520">
        <v>19.600000000000001</v>
      </c>
      <c r="F520">
        <v>-1.06221723556519</v>
      </c>
      <c r="G520">
        <v>1401620461.8227501</v>
      </c>
      <c r="H520">
        <v>2057.3803924581739</v>
      </c>
      <c r="I520" t="s">
        <v>176</v>
      </c>
      <c r="J520" s="2">
        <v>104.34576087127803</v>
      </c>
    </row>
    <row r="521" spans="1:10" x14ac:dyDescent="0.3">
      <c r="A521" t="s">
        <v>48</v>
      </c>
      <c r="B521" s="1" t="s">
        <v>18</v>
      </c>
      <c r="C521">
        <v>2023</v>
      </c>
      <c r="D521">
        <v>57.698999999999998</v>
      </c>
      <c r="E521" t="s">
        <v>176</v>
      </c>
      <c r="F521" t="s">
        <v>176</v>
      </c>
      <c r="G521" t="s">
        <v>176</v>
      </c>
      <c r="H521">
        <v>2149.4140872533458</v>
      </c>
      <c r="I521" t="s">
        <v>176</v>
      </c>
      <c r="J521" s="2">
        <v>96.352799200616161</v>
      </c>
    </row>
    <row r="522" spans="1:10" x14ac:dyDescent="0.3">
      <c r="A522" t="s">
        <v>8</v>
      </c>
      <c r="B522" s="1" t="s">
        <v>49</v>
      </c>
      <c r="C522">
        <v>2004</v>
      </c>
      <c r="D522">
        <v>42.222999999999999</v>
      </c>
      <c r="E522">
        <v>19.100000000000001</v>
      </c>
      <c r="F522">
        <v>0.39161029458045998</v>
      </c>
      <c r="G522">
        <v>13894736.404987199</v>
      </c>
      <c r="H522">
        <v>5460.6080018419825</v>
      </c>
      <c r="I522">
        <v>2.2688723942529219</v>
      </c>
      <c r="J522" s="2">
        <v>107.02769826750476</v>
      </c>
    </row>
    <row r="523" spans="1:10" x14ac:dyDescent="0.3">
      <c r="A523" t="s">
        <v>8</v>
      </c>
      <c r="B523" s="1" t="s">
        <v>49</v>
      </c>
      <c r="C523">
        <v>2005</v>
      </c>
      <c r="D523">
        <v>42.112000000000002</v>
      </c>
      <c r="E523">
        <v>17.600000000000001</v>
      </c>
      <c r="F523">
        <v>0.41257238388061501</v>
      </c>
      <c r="G523">
        <v>41776995.778691098</v>
      </c>
      <c r="H523">
        <v>5354.0297426064226</v>
      </c>
      <c r="I523">
        <v>2.4113904778653277</v>
      </c>
      <c r="J523" s="2">
        <v>121.60874399683618</v>
      </c>
    </row>
    <row r="524" spans="1:10" x14ac:dyDescent="0.3">
      <c r="A524" t="s">
        <v>8</v>
      </c>
      <c r="B524" s="1" t="s">
        <v>49</v>
      </c>
      <c r="C524">
        <v>2006</v>
      </c>
      <c r="D524">
        <v>42</v>
      </c>
      <c r="E524">
        <v>16.399999999999999</v>
      </c>
      <c r="F524">
        <v>0.46688959002494801</v>
      </c>
      <c r="G524">
        <v>106758059.10891899</v>
      </c>
      <c r="H524">
        <v>5695.9752550986914</v>
      </c>
      <c r="I524">
        <v>2.677642391061235</v>
      </c>
      <c r="J524" s="2">
        <v>127.0628617579755</v>
      </c>
    </row>
    <row r="525" spans="1:10" x14ac:dyDescent="0.3">
      <c r="A525" t="s">
        <v>8</v>
      </c>
      <c r="B525" s="1" t="s">
        <v>49</v>
      </c>
      <c r="C525">
        <v>2007</v>
      </c>
      <c r="D525">
        <v>41.889000000000003</v>
      </c>
      <c r="E525">
        <v>15.7</v>
      </c>
      <c r="F525">
        <v>0.46771723031997697</v>
      </c>
      <c r="G525">
        <v>340763853.71808797</v>
      </c>
      <c r="H525">
        <v>6574.6635764099046</v>
      </c>
      <c r="I525">
        <v>2.7388817631067335</v>
      </c>
      <c r="J525" s="2">
        <v>120.87645125014204</v>
      </c>
    </row>
    <row r="526" spans="1:10" x14ac:dyDescent="0.3">
      <c r="A526" t="s">
        <v>8</v>
      </c>
      <c r="B526" s="1" t="s">
        <v>49</v>
      </c>
      <c r="C526">
        <v>2008</v>
      </c>
      <c r="D526">
        <v>41.777000000000001</v>
      </c>
      <c r="E526">
        <v>12.7</v>
      </c>
      <c r="F526">
        <v>0.74227976799011197</v>
      </c>
      <c r="G526">
        <v>377724738.06253999</v>
      </c>
      <c r="H526">
        <v>8030.0522808753904</v>
      </c>
      <c r="I526">
        <v>2.7865456816499363</v>
      </c>
      <c r="J526" s="2">
        <v>115.48931589353184</v>
      </c>
    </row>
    <row r="527" spans="1:10" x14ac:dyDescent="0.3">
      <c r="A527" t="s">
        <v>8</v>
      </c>
      <c r="B527" s="1" t="s">
        <v>49</v>
      </c>
      <c r="C527">
        <v>2009</v>
      </c>
      <c r="D527">
        <v>41.665999999999997</v>
      </c>
      <c r="E527">
        <v>12.8</v>
      </c>
      <c r="F527">
        <v>0.75610536336898804</v>
      </c>
      <c r="G527">
        <v>256680711.82091501</v>
      </c>
      <c r="H527">
        <v>7318.126409724222</v>
      </c>
      <c r="I527">
        <v>2.744284444244923</v>
      </c>
      <c r="J527" s="2">
        <v>104.42972895158968</v>
      </c>
    </row>
    <row r="528" spans="1:10" x14ac:dyDescent="0.3">
      <c r="A528" t="s">
        <v>8</v>
      </c>
      <c r="B528" s="1" t="s">
        <v>49</v>
      </c>
      <c r="C528">
        <v>2010</v>
      </c>
      <c r="D528">
        <v>41.555</v>
      </c>
      <c r="E528">
        <v>12.8</v>
      </c>
      <c r="F528">
        <v>0.80197942256927501</v>
      </c>
      <c r="G528">
        <v>429941789</v>
      </c>
      <c r="H528">
        <v>8000.3764318215426</v>
      </c>
      <c r="I528">
        <v>2.9285028790786947</v>
      </c>
      <c r="J528" s="2">
        <v>113.45707355247647</v>
      </c>
    </row>
    <row r="529" spans="1:10" x14ac:dyDescent="0.3">
      <c r="A529" t="s">
        <v>8</v>
      </c>
      <c r="B529" s="1" t="s">
        <v>49</v>
      </c>
      <c r="C529">
        <v>2011</v>
      </c>
      <c r="D529">
        <v>41.444000000000003</v>
      </c>
      <c r="E529">
        <v>12</v>
      </c>
      <c r="F529">
        <v>0.76754999160766602</v>
      </c>
      <c r="G529">
        <v>433331011</v>
      </c>
      <c r="H529">
        <v>9197.0429908945935</v>
      </c>
      <c r="I529">
        <v>2.9056119271417211</v>
      </c>
      <c r="J529" s="2">
        <v>117.53894636878606</v>
      </c>
    </row>
    <row r="530" spans="1:10" x14ac:dyDescent="0.3">
      <c r="A530" t="s">
        <v>8</v>
      </c>
      <c r="B530" s="1" t="s">
        <v>49</v>
      </c>
      <c r="C530">
        <v>2012</v>
      </c>
      <c r="D530">
        <v>41.332000000000001</v>
      </c>
      <c r="E530">
        <v>11.4</v>
      </c>
      <c r="F530">
        <v>0.931618332862854</v>
      </c>
      <c r="G530">
        <v>589018303</v>
      </c>
      <c r="H530">
        <v>9291.2362760105298</v>
      </c>
      <c r="I530">
        <v>2.9660429881151256</v>
      </c>
      <c r="J530" s="2">
        <v>119.50011977960553</v>
      </c>
    </row>
    <row r="531" spans="1:10" x14ac:dyDescent="0.3">
      <c r="A531" t="s">
        <v>8</v>
      </c>
      <c r="B531" s="1" t="s">
        <v>49</v>
      </c>
      <c r="C531">
        <v>2013</v>
      </c>
      <c r="D531">
        <v>41.222000000000001</v>
      </c>
      <c r="E531">
        <v>11.4</v>
      </c>
      <c r="F531">
        <v>0.89288491010665905</v>
      </c>
      <c r="G531">
        <v>293369157</v>
      </c>
      <c r="H531">
        <v>9764.644130600449</v>
      </c>
      <c r="I531">
        <v>3.0327413742019989</v>
      </c>
      <c r="J531" s="2">
        <v>113.30883307587749</v>
      </c>
    </row>
    <row r="532" spans="1:10" x14ac:dyDescent="0.3">
      <c r="A532" t="s">
        <v>8</v>
      </c>
      <c r="B532" s="1" t="s">
        <v>49</v>
      </c>
      <c r="C532">
        <v>2014</v>
      </c>
      <c r="D532">
        <v>41.110999999999997</v>
      </c>
      <c r="E532">
        <v>10.6</v>
      </c>
      <c r="F532">
        <v>1.1969466209411601</v>
      </c>
      <c r="G532">
        <v>455562152</v>
      </c>
      <c r="H532">
        <v>10366.355075493615</v>
      </c>
      <c r="I532">
        <v>3.1314422363321515</v>
      </c>
      <c r="J532" s="2">
        <v>110.589707531641</v>
      </c>
    </row>
    <row r="533" spans="1:10" x14ac:dyDescent="0.3">
      <c r="A533" t="s">
        <v>8</v>
      </c>
      <c r="B533" s="1" t="s">
        <v>49</v>
      </c>
      <c r="C533">
        <v>2015</v>
      </c>
      <c r="D533">
        <v>41</v>
      </c>
      <c r="E533">
        <v>11.5</v>
      </c>
      <c r="F533">
        <v>1.13669097423553</v>
      </c>
      <c r="G533">
        <v>216455188</v>
      </c>
      <c r="H533">
        <v>9507.8713365642361</v>
      </c>
      <c r="I533">
        <v>3.1364049920855441</v>
      </c>
      <c r="J533" s="2">
        <v>107.14597943630386</v>
      </c>
    </row>
    <row r="534" spans="1:10" x14ac:dyDescent="0.3">
      <c r="A534" t="s">
        <v>8</v>
      </c>
      <c r="B534" s="1" t="s">
        <v>49</v>
      </c>
      <c r="C534">
        <v>2016</v>
      </c>
      <c r="D534">
        <v>40.909999999999997</v>
      </c>
      <c r="E534">
        <v>10.3</v>
      </c>
      <c r="F534">
        <v>1.0948511362075799</v>
      </c>
      <c r="G534">
        <v>378764432</v>
      </c>
      <c r="H534">
        <v>9965.7253108522782</v>
      </c>
      <c r="I534">
        <v>3.1932815666426904</v>
      </c>
      <c r="J534" s="2">
        <v>101.36611411465081</v>
      </c>
    </row>
    <row r="535" spans="1:10" x14ac:dyDescent="0.3">
      <c r="A535" t="s">
        <v>8</v>
      </c>
      <c r="B535" s="1" t="s">
        <v>49</v>
      </c>
      <c r="C535">
        <v>2017</v>
      </c>
      <c r="D535">
        <v>40.841000000000001</v>
      </c>
      <c r="E535">
        <v>9.4</v>
      </c>
      <c r="F535">
        <v>1.0498805046081501</v>
      </c>
      <c r="G535">
        <v>479995890</v>
      </c>
      <c r="H535">
        <v>10841.684775484389</v>
      </c>
      <c r="I535">
        <v>3.3002157504978706</v>
      </c>
      <c r="J535" s="2">
        <v>101.25026170481388</v>
      </c>
    </row>
    <row r="536" spans="1:10" x14ac:dyDescent="0.3">
      <c r="A536" t="s">
        <v>8</v>
      </c>
      <c r="B536" s="1" t="s">
        <v>49</v>
      </c>
      <c r="C536">
        <v>2018</v>
      </c>
      <c r="D536">
        <v>40.792999999999999</v>
      </c>
      <c r="E536">
        <v>9.1999999999999993</v>
      </c>
      <c r="F536">
        <v>1.0439492464065601</v>
      </c>
      <c r="G536">
        <v>460511368</v>
      </c>
      <c r="H536">
        <v>11643.460596212401</v>
      </c>
      <c r="I536">
        <v>3.2664152398471207</v>
      </c>
      <c r="J536" s="2">
        <v>98.08717980509833</v>
      </c>
    </row>
    <row r="537" spans="1:10" x14ac:dyDescent="0.3">
      <c r="A537" t="s">
        <v>8</v>
      </c>
      <c r="B537" s="1" t="s">
        <v>49</v>
      </c>
      <c r="C537">
        <v>2019</v>
      </c>
      <c r="D537">
        <v>40.765999999999998</v>
      </c>
      <c r="E537">
        <v>8.9</v>
      </c>
      <c r="F537">
        <v>1.0162702798843399</v>
      </c>
      <c r="G537">
        <v>444077761</v>
      </c>
      <c r="H537">
        <v>11403.252787067413</v>
      </c>
      <c r="I537">
        <v>3.296800515014001</v>
      </c>
      <c r="J537" s="2">
        <v>96.491950916603528</v>
      </c>
    </row>
    <row r="538" spans="1:10" x14ac:dyDescent="0.3">
      <c r="A538" t="s">
        <v>8</v>
      </c>
      <c r="B538" s="1" t="s">
        <v>49</v>
      </c>
      <c r="C538">
        <v>2020</v>
      </c>
      <c r="D538">
        <v>40.76</v>
      </c>
      <c r="E538">
        <v>9.4</v>
      </c>
      <c r="F538">
        <v>1.1811306476593</v>
      </c>
      <c r="G538">
        <v>224668083</v>
      </c>
      <c r="H538">
        <v>9011.0428844502349</v>
      </c>
      <c r="I538">
        <v>2.9385141080588362</v>
      </c>
      <c r="J538" s="2">
        <v>85.83054487450822</v>
      </c>
    </row>
    <row r="539" spans="1:10" x14ac:dyDescent="0.3">
      <c r="A539" t="s">
        <v>8</v>
      </c>
      <c r="B539" s="1" t="s">
        <v>49</v>
      </c>
      <c r="C539">
        <v>2021</v>
      </c>
      <c r="D539">
        <v>40.774999999999999</v>
      </c>
      <c r="E539">
        <v>8.6</v>
      </c>
      <c r="F539">
        <v>1.1592156887054399</v>
      </c>
      <c r="G539">
        <v>253189253</v>
      </c>
      <c r="H539">
        <v>9068.9729297668564</v>
      </c>
      <c r="I539" t="s">
        <v>176</v>
      </c>
      <c r="J539" s="2">
        <v>98.000029239338602</v>
      </c>
    </row>
    <row r="540" spans="1:10" x14ac:dyDescent="0.3">
      <c r="A540" t="s">
        <v>8</v>
      </c>
      <c r="B540" s="1" t="s">
        <v>49</v>
      </c>
      <c r="C540">
        <v>2022</v>
      </c>
      <c r="D540">
        <v>40.81</v>
      </c>
      <c r="E540" t="s">
        <v>176</v>
      </c>
      <c r="F540">
        <v>1.1661061048507699</v>
      </c>
      <c r="G540">
        <v>252104280</v>
      </c>
      <c r="H540">
        <v>10239.797046109496</v>
      </c>
      <c r="I540" t="s">
        <v>176</v>
      </c>
      <c r="J540" s="2">
        <v>118.23285958886123</v>
      </c>
    </row>
    <row r="541" spans="1:10" x14ac:dyDescent="0.3">
      <c r="A541" t="s">
        <v>8</v>
      </c>
      <c r="B541" s="1" t="s">
        <v>49</v>
      </c>
      <c r="C541">
        <v>2023</v>
      </c>
      <c r="D541">
        <v>40.866999999999997</v>
      </c>
      <c r="E541" t="s">
        <v>176</v>
      </c>
      <c r="F541" t="s">
        <v>176</v>
      </c>
      <c r="G541" t="s">
        <v>176</v>
      </c>
      <c r="H541">
        <v>11416.858992993044</v>
      </c>
      <c r="I541" t="s">
        <v>176</v>
      </c>
      <c r="J541" s="2">
        <v>108.42649735008085</v>
      </c>
    </row>
    <row r="542" spans="1:10" x14ac:dyDescent="0.3">
      <c r="A542" t="s">
        <v>132</v>
      </c>
      <c r="B542" s="1" t="s">
        <v>92</v>
      </c>
      <c r="C542">
        <v>2004</v>
      </c>
      <c r="D542">
        <v>29.818000000000001</v>
      </c>
      <c r="E542">
        <v>92.9</v>
      </c>
      <c r="F542">
        <v>-0.49349510669708302</v>
      </c>
      <c r="G542">
        <v>475513573</v>
      </c>
      <c r="H542">
        <v>403.02071310269946</v>
      </c>
      <c r="I542">
        <v>9.6981829007224435E-2</v>
      </c>
      <c r="J542" s="2">
        <v>72.052000161237359</v>
      </c>
    </row>
    <row r="543" spans="1:10" x14ac:dyDescent="0.3">
      <c r="A543" t="s">
        <v>132</v>
      </c>
      <c r="B543" s="1" t="s">
        <v>92</v>
      </c>
      <c r="C543">
        <v>2005</v>
      </c>
      <c r="D543">
        <v>29.998999999999999</v>
      </c>
      <c r="E543">
        <v>93.7</v>
      </c>
      <c r="F543">
        <v>-0.74141442775726296</v>
      </c>
      <c r="G543">
        <v>122413755.58</v>
      </c>
      <c r="H543">
        <v>438.79347273716468</v>
      </c>
      <c r="I543">
        <v>8.4562384834403481E-2</v>
      </c>
      <c r="J543" s="2">
        <v>72.00926097809824</v>
      </c>
    </row>
    <row r="544" spans="1:10" x14ac:dyDescent="0.3">
      <c r="A544" t="s">
        <v>132</v>
      </c>
      <c r="B544" s="1" t="s">
        <v>92</v>
      </c>
      <c r="C544">
        <v>2006</v>
      </c>
      <c r="D544">
        <v>30.181999999999999</v>
      </c>
      <c r="E544">
        <v>93.1</v>
      </c>
      <c r="F544">
        <v>-0.62696367502212502</v>
      </c>
      <c r="G544">
        <v>251141650.25</v>
      </c>
      <c r="H544">
        <v>458.61515200648461</v>
      </c>
      <c r="I544">
        <v>8.9747377288425495E-2</v>
      </c>
      <c r="J544" s="2">
        <v>67.349897687268907</v>
      </c>
    </row>
    <row r="545" spans="1:10" x14ac:dyDescent="0.3">
      <c r="A545" t="s">
        <v>132</v>
      </c>
      <c r="B545" s="1" t="s">
        <v>92</v>
      </c>
      <c r="C545">
        <v>2007</v>
      </c>
      <c r="D545">
        <v>30.364000000000001</v>
      </c>
      <c r="E545">
        <v>87.5</v>
      </c>
      <c r="F545">
        <v>-0.63688832521438599</v>
      </c>
      <c r="G545">
        <v>416689348.42080998</v>
      </c>
      <c r="H545">
        <v>508.04489562542403</v>
      </c>
      <c r="I545">
        <v>0.10482360082202904</v>
      </c>
      <c r="J545" s="2">
        <v>66.120382184051635</v>
      </c>
    </row>
    <row r="546" spans="1:10" x14ac:dyDescent="0.3">
      <c r="A546" t="s">
        <v>132</v>
      </c>
      <c r="B546" s="1" t="s">
        <v>92</v>
      </c>
      <c r="C546">
        <v>2008</v>
      </c>
      <c r="D546">
        <v>30.832000000000001</v>
      </c>
      <c r="E546">
        <v>88.1</v>
      </c>
      <c r="F546">
        <v>-0.51279073953628496</v>
      </c>
      <c r="G546">
        <v>641399415.78425097</v>
      </c>
      <c r="H546">
        <v>591.43983760618346</v>
      </c>
      <c r="I546">
        <v>0.10247843830678538</v>
      </c>
      <c r="J546" s="2">
        <v>64.981416499828029</v>
      </c>
    </row>
    <row r="547" spans="1:10" x14ac:dyDescent="0.3">
      <c r="A547" t="s">
        <v>132</v>
      </c>
      <c r="B547" s="1" t="s">
        <v>92</v>
      </c>
      <c r="C547">
        <v>2009</v>
      </c>
      <c r="D547">
        <v>31.327999999999999</v>
      </c>
      <c r="E547">
        <v>86.1</v>
      </c>
      <c r="F547">
        <v>-0.43721887469291698</v>
      </c>
      <c r="G547">
        <v>930100407.77999997</v>
      </c>
      <c r="H547">
        <v>546.60073246251739</v>
      </c>
      <c r="I547">
        <v>0.11117073575122144</v>
      </c>
      <c r="J547" s="2">
        <v>67.898572768141008</v>
      </c>
    </row>
    <row r="548" spans="1:10" x14ac:dyDescent="0.3">
      <c r="A548" t="s">
        <v>132</v>
      </c>
      <c r="B548" s="1" t="s">
        <v>92</v>
      </c>
      <c r="C548">
        <v>2010</v>
      </c>
      <c r="D548">
        <v>31.83</v>
      </c>
      <c r="E548">
        <v>84.9</v>
      </c>
      <c r="F548">
        <v>-0.45341321825981101</v>
      </c>
      <c r="G548">
        <v>1258453096.82496</v>
      </c>
      <c r="H548">
        <v>494.58402200043867</v>
      </c>
      <c r="I548">
        <v>0.11617544338206712</v>
      </c>
      <c r="J548" s="2">
        <v>73.837353268189176</v>
      </c>
    </row>
    <row r="549" spans="1:10" x14ac:dyDescent="0.3">
      <c r="A549" t="s">
        <v>132</v>
      </c>
      <c r="B549" s="1" t="s">
        <v>92</v>
      </c>
      <c r="C549">
        <v>2011</v>
      </c>
      <c r="D549">
        <v>32.335999999999999</v>
      </c>
      <c r="E549">
        <v>85.4</v>
      </c>
      <c r="F549">
        <v>-0.473082095384598</v>
      </c>
      <c r="G549">
        <v>3663937118.45157</v>
      </c>
      <c r="H549">
        <v>615.2786597811529</v>
      </c>
      <c r="I549">
        <v>0.13864653324114082</v>
      </c>
      <c r="J549" s="2">
        <v>84.406211933301861</v>
      </c>
    </row>
    <row r="550" spans="1:10" x14ac:dyDescent="0.3">
      <c r="A550" t="s">
        <v>132</v>
      </c>
      <c r="B550" s="1" t="s">
        <v>92</v>
      </c>
      <c r="C550">
        <v>2012</v>
      </c>
      <c r="D550">
        <v>32.845999999999997</v>
      </c>
      <c r="E550">
        <v>84.5</v>
      </c>
      <c r="F550">
        <v>-0.46577546000480702</v>
      </c>
      <c r="G550">
        <v>5635092658.6184196</v>
      </c>
      <c r="H550">
        <v>681.49212857369048</v>
      </c>
      <c r="I550">
        <v>0.14867926479230661</v>
      </c>
      <c r="J550" s="2">
        <v>105.93458806051086</v>
      </c>
    </row>
    <row r="551" spans="1:10" x14ac:dyDescent="0.3">
      <c r="A551" t="s">
        <v>132</v>
      </c>
      <c r="B551" s="1" t="s">
        <v>92</v>
      </c>
      <c r="C551">
        <v>2013</v>
      </c>
      <c r="D551">
        <v>33.36</v>
      </c>
      <c r="E551">
        <v>83.1</v>
      </c>
      <c r="F551">
        <v>-0.41751945018768299</v>
      </c>
      <c r="G551">
        <v>6697422432.4601002</v>
      </c>
      <c r="H551">
        <v>681.06511419744118</v>
      </c>
      <c r="I551">
        <v>0.16436496967277214</v>
      </c>
      <c r="J551" s="2">
        <v>109.38537659912998</v>
      </c>
    </row>
    <row r="552" spans="1:10" x14ac:dyDescent="0.3">
      <c r="A552" t="s">
        <v>132</v>
      </c>
      <c r="B552" s="1" t="s">
        <v>92</v>
      </c>
      <c r="C552">
        <v>2014</v>
      </c>
      <c r="D552">
        <v>33.878</v>
      </c>
      <c r="E552">
        <v>81.2</v>
      </c>
      <c r="F552">
        <v>-0.43586888909339899</v>
      </c>
      <c r="G552">
        <v>4998799334.3562098</v>
      </c>
      <c r="H552">
        <v>690.44321814427644</v>
      </c>
      <c r="I552">
        <v>0.1852357936093901</v>
      </c>
      <c r="J552" s="2">
        <v>116.35685524221708</v>
      </c>
    </row>
    <row r="553" spans="1:10" x14ac:dyDescent="0.3">
      <c r="A553" t="s">
        <v>132</v>
      </c>
      <c r="B553" s="1" t="s">
        <v>92</v>
      </c>
      <c r="C553">
        <v>2015</v>
      </c>
      <c r="D553">
        <v>34.4</v>
      </c>
      <c r="E553">
        <v>80.099999999999994</v>
      </c>
      <c r="F553">
        <v>-0.56189900636672996</v>
      </c>
      <c r="G553">
        <v>3868353884.9499998</v>
      </c>
      <c r="H553">
        <v>603.83851377791473</v>
      </c>
      <c r="I553">
        <v>0.20408485620554237</v>
      </c>
      <c r="J553" s="2">
        <v>98.761203651090071</v>
      </c>
    </row>
    <row r="554" spans="1:10" x14ac:dyDescent="0.3">
      <c r="A554" t="s">
        <v>132</v>
      </c>
      <c r="B554" s="1" t="s">
        <v>92</v>
      </c>
      <c r="C554">
        <v>2016</v>
      </c>
      <c r="D554">
        <v>34.926000000000002</v>
      </c>
      <c r="E554">
        <v>77.400000000000006</v>
      </c>
      <c r="F554">
        <v>-0.74905401468277</v>
      </c>
      <c r="G554">
        <v>3128149928.6999998</v>
      </c>
      <c r="H554">
        <v>435.76099100962398</v>
      </c>
      <c r="I554">
        <v>0.26154213820500671</v>
      </c>
      <c r="J554" s="2">
        <v>110.39435820148083</v>
      </c>
    </row>
    <row r="555" spans="1:10" x14ac:dyDescent="0.3">
      <c r="A555" t="s">
        <v>132</v>
      </c>
      <c r="B555" s="1" t="s">
        <v>92</v>
      </c>
      <c r="C555">
        <v>2017</v>
      </c>
      <c r="D555">
        <v>35.454999999999998</v>
      </c>
      <c r="E555">
        <v>78.2</v>
      </c>
      <c r="F555">
        <v>-0.77209794521331798</v>
      </c>
      <c r="G555">
        <v>2319071971.47682</v>
      </c>
      <c r="H555">
        <v>464.29472126447246</v>
      </c>
      <c r="I555">
        <v>0.25069793980218236</v>
      </c>
      <c r="J555" s="2">
        <v>105.74564070208706</v>
      </c>
    </row>
    <row r="556" spans="1:10" x14ac:dyDescent="0.3">
      <c r="A556" t="s">
        <v>132</v>
      </c>
      <c r="B556" s="1" t="s">
        <v>92</v>
      </c>
      <c r="C556">
        <v>2018</v>
      </c>
      <c r="D556">
        <v>35.988</v>
      </c>
      <c r="E556">
        <v>79</v>
      </c>
      <c r="F556">
        <v>-0.79663050174713101</v>
      </c>
      <c r="G556">
        <v>1678061191.8310599</v>
      </c>
      <c r="H556">
        <v>510.38000641677394</v>
      </c>
      <c r="I556">
        <v>0.23365716782811569</v>
      </c>
      <c r="J556" s="2">
        <v>124.60745751889219</v>
      </c>
    </row>
    <row r="557" spans="1:10" x14ac:dyDescent="0.3">
      <c r="A557" t="s">
        <v>132</v>
      </c>
      <c r="B557" s="1" t="s">
        <v>92</v>
      </c>
      <c r="C557">
        <v>2019</v>
      </c>
      <c r="D557">
        <v>36.527999999999999</v>
      </c>
      <c r="E557">
        <v>77.5</v>
      </c>
      <c r="F557">
        <v>-0.78085553646087602</v>
      </c>
      <c r="G557">
        <v>3379329136.1392899</v>
      </c>
      <c r="H557">
        <v>512.2157568500121</v>
      </c>
      <c r="I557">
        <v>0.2486396585571457</v>
      </c>
      <c r="J557" s="2">
        <v>105.59117139805154</v>
      </c>
    </row>
    <row r="558" spans="1:10" x14ac:dyDescent="0.3">
      <c r="A558" t="s">
        <v>132</v>
      </c>
      <c r="B558" s="1" t="s">
        <v>92</v>
      </c>
      <c r="C558">
        <v>2020</v>
      </c>
      <c r="D558">
        <v>37.073999999999998</v>
      </c>
      <c r="E558">
        <v>80.2</v>
      </c>
      <c r="F558">
        <v>-0.77288299798965499</v>
      </c>
      <c r="G558">
        <v>3187942207.1496201</v>
      </c>
      <c r="H558">
        <v>456.58191837522497</v>
      </c>
      <c r="I558">
        <v>0.22276755271521267</v>
      </c>
      <c r="J558" s="2">
        <v>99.906146052029371</v>
      </c>
    </row>
    <row r="559" spans="1:10" x14ac:dyDescent="0.3">
      <c r="A559" t="s">
        <v>132</v>
      </c>
      <c r="B559" s="1" t="s">
        <v>92</v>
      </c>
      <c r="C559">
        <v>2021</v>
      </c>
      <c r="D559">
        <v>37.628</v>
      </c>
      <c r="E559">
        <v>76.900000000000006</v>
      </c>
      <c r="F559">
        <v>-0.79602706432342496</v>
      </c>
      <c r="G559">
        <v>5295396105.2541599</v>
      </c>
      <c r="H559">
        <v>504.03775865468663</v>
      </c>
      <c r="I559" t="s">
        <v>176</v>
      </c>
      <c r="J559" s="2">
        <v>112.07896446082775</v>
      </c>
    </row>
    <row r="560" spans="1:10" x14ac:dyDescent="0.3">
      <c r="A560" t="s">
        <v>132</v>
      </c>
      <c r="B560" s="1" t="s">
        <v>92</v>
      </c>
      <c r="C560">
        <v>2022</v>
      </c>
      <c r="D560">
        <v>38.186999999999998</v>
      </c>
      <c r="E560" t="s">
        <v>176</v>
      </c>
      <c r="F560">
        <v>-0.726218461990356</v>
      </c>
      <c r="G560">
        <v>3022175565.2380199</v>
      </c>
      <c r="H560">
        <v>558.29859250434947</v>
      </c>
      <c r="I560" t="s">
        <v>176</v>
      </c>
      <c r="J560" s="2">
        <v>135.56043761363321</v>
      </c>
    </row>
    <row r="561" spans="1:10" x14ac:dyDescent="0.3">
      <c r="A561" t="s">
        <v>132</v>
      </c>
      <c r="B561" s="1" t="s">
        <v>92</v>
      </c>
      <c r="C561">
        <v>2023</v>
      </c>
      <c r="D561">
        <v>38.753</v>
      </c>
      <c r="E561" t="s">
        <v>176</v>
      </c>
      <c r="F561" t="s">
        <v>176</v>
      </c>
      <c r="G561" t="s">
        <v>176</v>
      </c>
      <c r="H561">
        <v>608.44270755025616</v>
      </c>
      <c r="I561" t="s">
        <v>176</v>
      </c>
      <c r="J561" s="2" t="s">
        <v>176</v>
      </c>
    </row>
    <row r="562" spans="1:10" x14ac:dyDescent="0.3">
      <c r="A562" t="s">
        <v>152</v>
      </c>
      <c r="B562" s="1" t="s">
        <v>169</v>
      </c>
      <c r="C562">
        <v>2004</v>
      </c>
      <c r="D562">
        <v>35.665999999999997</v>
      </c>
      <c r="E562">
        <v>34.799999999999997</v>
      </c>
      <c r="F562">
        <v>0.23040041327476499</v>
      </c>
      <c r="G562">
        <v>223561311.21572801</v>
      </c>
      <c r="H562">
        <v>3407.8506484841523</v>
      </c>
      <c r="I562">
        <v>1.2254783165567189</v>
      </c>
      <c r="J562" s="2">
        <v>81.862260591654291</v>
      </c>
    </row>
    <row r="563" spans="1:10" x14ac:dyDescent="0.3">
      <c r="A563" t="s">
        <v>152</v>
      </c>
      <c r="B563" s="1" t="s">
        <v>169</v>
      </c>
      <c r="C563">
        <v>2005</v>
      </c>
      <c r="D563">
        <v>36.631999999999998</v>
      </c>
      <c r="E563">
        <v>34.6</v>
      </c>
      <c r="F563">
        <v>0.14239732921123499</v>
      </c>
      <c r="G563">
        <v>389850790.39106297</v>
      </c>
      <c r="H563">
        <v>3692.7526028130087</v>
      </c>
      <c r="I563">
        <v>1.2866396823011261</v>
      </c>
      <c r="J563" s="2">
        <v>80.680380293981614</v>
      </c>
    </row>
    <row r="564" spans="1:10" x14ac:dyDescent="0.3">
      <c r="A564" t="s">
        <v>152</v>
      </c>
      <c r="B564" s="1" t="s">
        <v>169</v>
      </c>
      <c r="C564">
        <v>2006</v>
      </c>
      <c r="D564">
        <v>37.61</v>
      </c>
      <c r="E564">
        <v>35.799999999999997</v>
      </c>
      <c r="F564">
        <v>0.17359341681003601</v>
      </c>
      <c r="G564">
        <v>610197796.107759</v>
      </c>
      <c r="H564">
        <v>4027.9617061587087</v>
      </c>
      <c r="I564">
        <v>1.2540786626919529</v>
      </c>
      <c r="J564" s="2">
        <v>86.833969325999846</v>
      </c>
    </row>
    <row r="565" spans="1:10" x14ac:dyDescent="0.3">
      <c r="A565" t="s">
        <v>152</v>
      </c>
      <c r="B565" s="1" t="s">
        <v>169</v>
      </c>
      <c r="C565">
        <v>2007</v>
      </c>
      <c r="D565">
        <v>38.597999999999999</v>
      </c>
      <c r="E565">
        <v>36.5</v>
      </c>
      <c r="F565">
        <v>4.6088159084320103E-2</v>
      </c>
      <c r="G565">
        <v>669182903.35766602</v>
      </c>
      <c r="H565">
        <v>4394.5173413563825</v>
      </c>
      <c r="I565">
        <v>1.2661745609726514</v>
      </c>
      <c r="J565" s="2">
        <v>104.97930375891546</v>
      </c>
    </row>
    <row r="566" spans="1:10" x14ac:dyDescent="0.3">
      <c r="A566" t="s">
        <v>152</v>
      </c>
      <c r="B566" s="1" t="s">
        <v>169</v>
      </c>
      <c r="C566">
        <v>2008</v>
      </c>
      <c r="D566">
        <v>39.597000000000001</v>
      </c>
      <c r="E566">
        <v>32.5</v>
      </c>
      <c r="F566">
        <v>0.37643405795097401</v>
      </c>
      <c r="G566">
        <v>750426324.20291102</v>
      </c>
      <c r="H566">
        <v>4222.3261891257671</v>
      </c>
      <c r="I566">
        <v>1.437245652796691</v>
      </c>
      <c r="J566" s="2">
        <v>119.64449818478518</v>
      </c>
    </row>
    <row r="567" spans="1:10" x14ac:dyDescent="0.3">
      <c r="A567" t="s">
        <v>152</v>
      </c>
      <c r="B567" s="1" t="s">
        <v>169</v>
      </c>
      <c r="C567">
        <v>2009</v>
      </c>
      <c r="D567">
        <v>40.600999999999999</v>
      </c>
      <c r="E567">
        <v>33.4</v>
      </c>
      <c r="F567">
        <v>0.241088286042213</v>
      </c>
      <c r="G567">
        <v>829054473.35843897</v>
      </c>
      <c r="H567">
        <v>4322.6292659799137</v>
      </c>
      <c r="I567">
        <v>1.4507821631311477</v>
      </c>
      <c r="J567" s="2">
        <v>123.76284429297621</v>
      </c>
    </row>
    <row r="568" spans="1:10" x14ac:dyDescent="0.3">
      <c r="A568" t="s">
        <v>152</v>
      </c>
      <c r="B568" s="1" t="s">
        <v>169</v>
      </c>
      <c r="C568">
        <v>2010</v>
      </c>
      <c r="D568">
        <v>41.616</v>
      </c>
      <c r="E568">
        <v>31.2</v>
      </c>
      <c r="F568">
        <v>0.21328495442867301</v>
      </c>
      <c r="G568">
        <v>287528974.44129002</v>
      </c>
      <c r="H568">
        <v>5445.4200630274081</v>
      </c>
      <c r="I568">
        <v>1.4783703485638586</v>
      </c>
      <c r="J568" s="2">
        <v>108.07247717360559</v>
      </c>
    </row>
    <row r="569" spans="1:10" x14ac:dyDescent="0.3">
      <c r="A569" t="s">
        <v>152</v>
      </c>
      <c r="B569" s="1" t="s">
        <v>169</v>
      </c>
      <c r="C569">
        <v>2011</v>
      </c>
      <c r="D569">
        <v>42.637</v>
      </c>
      <c r="E569">
        <v>31.6</v>
      </c>
      <c r="F569">
        <v>9.2313930392265306E-2</v>
      </c>
      <c r="G569">
        <v>803600584.60382295</v>
      </c>
      <c r="H569">
        <v>5873.0593810320406</v>
      </c>
      <c r="I569">
        <v>1.5493776789817759</v>
      </c>
      <c r="J569" s="2">
        <v>102.18914775413836</v>
      </c>
    </row>
    <row r="570" spans="1:10" x14ac:dyDescent="0.3">
      <c r="A570" t="s">
        <v>152</v>
      </c>
      <c r="B570" s="1" t="s">
        <v>169</v>
      </c>
      <c r="C570">
        <v>2012</v>
      </c>
      <c r="D570">
        <v>43.692999999999998</v>
      </c>
      <c r="E570">
        <v>31.9</v>
      </c>
      <c r="F570">
        <v>0.15597897768020599</v>
      </c>
      <c r="G570">
        <v>1041555413.14223</v>
      </c>
      <c r="H570">
        <v>6017.1783654148312</v>
      </c>
      <c r="I570">
        <v>1.6182000212229004</v>
      </c>
      <c r="J570" s="2">
        <v>100.21340877430009</v>
      </c>
    </row>
    <row r="571" spans="1:10" x14ac:dyDescent="0.3">
      <c r="A571" t="s">
        <v>152</v>
      </c>
      <c r="B571" s="1" t="s">
        <v>169</v>
      </c>
      <c r="C571">
        <v>2013</v>
      </c>
      <c r="D571">
        <v>44.756</v>
      </c>
      <c r="E571">
        <v>30.7</v>
      </c>
      <c r="F571">
        <v>0.16427217423915899</v>
      </c>
      <c r="G571">
        <v>777073646.37671697</v>
      </c>
      <c r="H571">
        <v>5463.0313662099552</v>
      </c>
      <c r="I571">
        <v>1.7066831177903481</v>
      </c>
      <c r="J571" s="2">
        <v>97.724904230383231</v>
      </c>
    </row>
    <row r="572" spans="1:10" x14ac:dyDescent="0.3">
      <c r="A572" t="s">
        <v>152</v>
      </c>
      <c r="B572" s="1" t="s">
        <v>169</v>
      </c>
      <c r="C572">
        <v>2014</v>
      </c>
      <c r="D572">
        <v>45.826000000000001</v>
      </c>
      <c r="E572">
        <v>30.2</v>
      </c>
      <c r="F572">
        <v>7.6616585254669203E-2</v>
      </c>
      <c r="G572">
        <v>445582247.85942698</v>
      </c>
      <c r="H572">
        <v>5544.1040684467534</v>
      </c>
      <c r="I572">
        <v>1.7530531640422808</v>
      </c>
      <c r="J572" s="2">
        <v>103.08013700925368</v>
      </c>
    </row>
    <row r="573" spans="1:10" x14ac:dyDescent="0.3">
      <c r="A573" t="s">
        <v>152</v>
      </c>
      <c r="B573" s="1" t="s">
        <v>169</v>
      </c>
      <c r="C573">
        <v>2015</v>
      </c>
      <c r="D573">
        <v>46.9</v>
      </c>
      <c r="E573">
        <v>29.3</v>
      </c>
      <c r="F573">
        <v>4.4157978147268302E-2</v>
      </c>
      <c r="G573">
        <v>838879062.71592999</v>
      </c>
      <c r="H573">
        <v>4965.6727650655112</v>
      </c>
      <c r="I573">
        <v>1.8124557542283188</v>
      </c>
      <c r="J573" s="2">
        <v>97.239031787347798</v>
      </c>
    </row>
    <row r="574" spans="1:10" x14ac:dyDescent="0.3">
      <c r="A574" t="s">
        <v>152</v>
      </c>
      <c r="B574" s="1" t="s">
        <v>169</v>
      </c>
      <c r="C574">
        <v>2016</v>
      </c>
      <c r="D574">
        <v>47.960999999999999</v>
      </c>
      <c r="E574">
        <v>29.2</v>
      </c>
      <c r="F574">
        <v>-7.0494213141501002E-3</v>
      </c>
      <c r="G574">
        <v>358727049.60592502</v>
      </c>
      <c r="H574">
        <v>4614.8920749389627</v>
      </c>
      <c r="I574">
        <v>1.787073159813924</v>
      </c>
      <c r="J574" s="2">
        <v>93.966187960162017</v>
      </c>
    </row>
    <row r="575" spans="1:10" x14ac:dyDescent="0.3">
      <c r="A575" t="s">
        <v>152</v>
      </c>
      <c r="B575" s="1" t="s">
        <v>169</v>
      </c>
      <c r="C575">
        <v>2017</v>
      </c>
      <c r="D575">
        <v>49.005000000000003</v>
      </c>
      <c r="E575">
        <v>30.2</v>
      </c>
      <c r="F575">
        <v>-0.117812462151051</v>
      </c>
      <c r="G575">
        <v>280476974.99884701</v>
      </c>
      <c r="H575">
        <v>5453.5706234150111</v>
      </c>
      <c r="I575">
        <v>1.7863985038912529</v>
      </c>
      <c r="J575" s="2">
        <v>81.219667426637855</v>
      </c>
    </row>
    <row r="576" spans="1:10" x14ac:dyDescent="0.3">
      <c r="A576" t="s">
        <v>152</v>
      </c>
      <c r="B576" s="1" t="s">
        <v>169</v>
      </c>
      <c r="C576">
        <v>2018</v>
      </c>
      <c r="D576">
        <v>50.031999999999996</v>
      </c>
      <c r="E576">
        <v>30.9</v>
      </c>
      <c r="F576">
        <v>-6.8828527582809297E-4</v>
      </c>
      <c r="G576">
        <v>234372724.53350401</v>
      </c>
      <c r="H576">
        <v>5687.3810428001107</v>
      </c>
      <c r="I576">
        <v>1.7788317648232517</v>
      </c>
      <c r="J576" s="2">
        <v>81.71386678563961</v>
      </c>
    </row>
    <row r="577" spans="1:10" x14ac:dyDescent="0.3">
      <c r="A577" t="s">
        <v>152</v>
      </c>
      <c r="B577" s="1" t="s">
        <v>169</v>
      </c>
      <c r="C577">
        <v>2019</v>
      </c>
      <c r="D577">
        <v>51.042000000000002</v>
      </c>
      <c r="E577">
        <v>30.2</v>
      </c>
      <c r="F577">
        <v>-3.0194967985153198E-4</v>
      </c>
      <c r="G577">
        <v>-176478261.583527</v>
      </c>
      <c r="H577">
        <v>5126.1761428167338</v>
      </c>
      <c r="I577">
        <v>1.7641716571761155</v>
      </c>
      <c r="J577" s="2">
        <v>82.901152069340853</v>
      </c>
    </row>
    <row r="578" spans="1:10" x14ac:dyDescent="0.3">
      <c r="A578" t="s">
        <v>152</v>
      </c>
      <c r="B578" s="1" t="s">
        <v>169</v>
      </c>
      <c r="C578">
        <v>2020</v>
      </c>
      <c r="D578">
        <v>52.033000000000001</v>
      </c>
      <c r="E578">
        <v>31.2</v>
      </c>
      <c r="F578">
        <v>9.9775996059179306E-3</v>
      </c>
      <c r="G578">
        <v>-150172760.720263</v>
      </c>
      <c r="H578">
        <v>4252.0417201435266</v>
      </c>
      <c r="I578">
        <v>1.5880451472782511</v>
      </c>
      <c r="J578" s="2">
        <v>76.92524240364645</v>
      </c>
    </row>
    <row r="579" spans="1:10" x14ac:dyDescent="0.3">
      <c r="A579" t="s">
        <v>152</v>
      </c>
      <c r="B579" s="1" t="s">
        <v>169</v>
      </c>
      <c r="C579">
        <v>2021</v>
      </c>
      <c r="D579">
        <v>53.005000000000003</v>
      </c>
      <c r="E579">
        <v>30</v>
      </c>
      <c r="F579">
        <v>-2.1197058260440799E-2</v>
      </c>
      <c r="G579">
        <v>840286915.80154896</v>
      </c>
      <c r="H579">
        <v>4901.8758894783759</v>
      </c>
      <c r="I579" t="s">
        <v>176</v>
      </c>
      <c r="J579" s="2">
        <v>83.544303123051051</v>
      </c>
    </row>
    <row r="580" spans="1:10" x14ac:dyDescent="0.3">
      <c r="A580" t="s">
        <v>152</v>
      </c>
      <c r="B580" s="1" t="s">
        <v>169</v>
      </c>
      <c r="C580">
        <v>2022</v>
      </c>
      <c r="D580">
        <v>53.956000000000003</v>
      </c>
      <c r="E580" t="s">
        <v>176</v>
      </c>
      <c r="F580">
        <v>-1.5001387335360101E-2</v>
      </c>
      <c r="G580">
        <v>1056043502.65038</v>
      </c>
      <c r="H580">
        <v>4895.6806608913876</v>
      </c>
      <c r="I580" t="s">
        <v>176</v>
      </c>
      <c r="J580" s="2">
        <v>99.108159844270332</v>
      </c>
    </row>
    <row r="581" spans="1:10" x14ac:dyDescent="0.3">
      <c r="A581" t="s">
        <v>152</v>
      </c>
      <c r="B581" s="1" t="s">
        <v>169</v>
      </c>
      <c r="C581">
        <v>2023</v>
      </c>
      <c r="D581">
        <v>54.886000000000003</v>
      </c>
      <c r="E581" t="s">
        <v>176</v>
      </c>
      <c r="F581" t="s">
        <v>176</v>
      </c>
      <c r="G581" t="s">
        <v>176</v>
      </c>
      <c r="H581">
        <v>4742.7838267774541</v>
      </c>
      <c r="I581" t="s">
        <v>176</v>
      </c>
      <c r="J581" s="2">
        <v>109.61047232691583</v>
      </c>
    </row>
    <row r="582" spans="1:10" x14ac:dyDescent="0.3">
      <c r="A582" t="s">
        <v>93</v>
      </c>
      <c r="B582" s="1" t="s">
        <v>162</v>
      </c>
      <c r="C582">
        <v>2004</v>
      </c>
      <c r="D582">
        <v>16.247</v>
      </c>
      <c r="E582">
        <v>87</v>
      </c>
      <c r="F582">
        <v>-0.68376952409744296</v>
      </c>
      <c r="G582">
        <v>24411286.900851201</v>
      </c>
      <c r="H582">
        <v>281.32536021204447</v>
      </c>
      <c r="I582">
        <v>5.8117878623179596E-2</v>
      </c>
      <c r="J582" s="2">
        <v>36.964104446489578</v>
      </c>
    </row>
    <row r="583" spans="1:10" x14ac:dyDescent="0.3">
      <c r="A583" t="s">
        <v>93</v>
      </c>
      <c r="B583" s="1" t="s">
        <v>162</v>
      </c>
      <c r="C583">
        <v>2005</v>
      </c>
      <c r="D583">
        <v>16.242000000000001</v>
      </c>
      <c r="E583">
        <v>87.5</v>
      </c>
      <c r="F583">
        <v>-0.41226157546043402</v>
      </c>
      <c r="G583">
        <v>49753596.829022497</v>
      </c>
      <c r="H583">
        <v>316.36564762028519</v>
      </c>
      <c r="I583">
        <v>5.3562407990460782E-2</v>
      </c>
      <c r="J583" s="2">
        <v>38.347741807073568</v>
      </c>
    </row>
    <row r="584" spans="1:10" x14ac:dyDescent="0.3">
      <c r="A584" t="s">
        <v>93</v>
      </c>
      <c r="B584" s="1" t="s">
        <v>162</v>
      </c>
      <c r="C584">
        <v>2006</v>
      </c>
      <c r="D584">
        <v>16.238</v>
      </c>
      <c r="E584">
        <v>87.4</v>
      </c>
      <c r="F584">
        <v>-0.55318599939346302</v>
      </c>
      <c r="G584">
        <v>40310044.141164497</v>
      </c>
      <c r="H584">
        <v>331.1037679739789</v>
      </c>
      <c r="I584">
        <v>5.1340715263476208E-2</v>
      </c>
      <c r="J584" s="2">
        <v>36.531373184242881</v>
      </c>
    </row>
    <row r="585" spans="1:10" x14ac:dyDescent="0.3">
      <c r="A585" t="s">
        <v>93</v>
      </c>
      <c r="B585" s="1" t="s">
        <v>162</v>
      </c>
      <c r="C585">
        <v>2007</v>
      </c>
      <c r="D585">
        <v>16.234000000000002</v>
      </c>
      <c r="E585">
        <v>86.2</v>
      </c>
      <c r="F585">
        <v>-0.55796325206756603</v>
      </c>
      <c r="G585">
        <v>99073671.932166204</v>
      </c>
      <c r="H585">
        <v>384.71834548399556</v>
      </c>
      <c r="I585">
        <v>5.4606184386187202E-2</v>
      </c>
      <c r="J585" s="2">
        <v>35.502802847100661</v>
      </c>
    </row>
    <row r="586" spans="1:10" x14ac:dyDescent="0.3">
      <c r="A586" t="s">
        <v>93</v>
      </c>
      <c r="B586" s="1" t="s">
        <v>162</v>
      </c>
      <c r="C586">
        <v>2008</v>
      </c>
      <c r="D586">
        <v>16.228999999999999</v>
      </c>
      <c r="E586">
        <v>86.1</v>
      </c>
      <c r="F586">
        <v>-0.46494200825691201</v>
      </c>
      <c r="G586">
        <v>283076206.88646501</v>
      </c>
      <c r="H586">
        <v>472.17842735558548</v>
      </c>
      <c r="I586">
        <v>5.5263689993804661E-2</v>
      </c>
      <c r="J586" s="2">
        <v>39.711244054038275</v>
      </c>
    </row>
    <row r="587" spans="1:10" x14ac:dyDescent="0.3">
      <c r="A587" t="s">
        <v>93</v>
      </c>
      <c r="B587" s="1" t="s">
        <v>162</v>
      </c>
      <c r="C587">
        <v>2009</v>
      </c>
      <c r="D587">
        <v>16.225000000000001</v>
      </c>
      <c r="E587">
        <v>83.2</v>
      </c>
      <c r="F587">
        <v>-0.52511912584304798</v>
      </c>
      <c r="G587">
        <v>633819197.13475394</v>
      </c>
      <c r="H587">
        <v>458.42189023532126</v>
      </c>
      <c r="I587">
        <v>6.7045498121170985E-2</v>
      </c>
      <c r="J587" s="2">
        <v>49.512256703162457</v>
      </c>
    </row>
    <row r="588" spans="1:10" x14ac:dyDescent="0.3">
      <c r="A588" t="s">
        <v>93</v>
      </c>
      <c r="B588" s="1" t="s">
        <v>162</v>
      </c>
      <c r="C588">
        <v>2010</v>
      </c>
      <c r="D588">
        <v>16.221</v>
      </c>
      <c r="E588">
        <v>80.7</v>
      </c>
      <c r="F588">
        <v>-0.56463050842285201</v>
      </c>
      <c r="G588">
        <v>796636157.88331902</v>
      </c>
      <c r="H588">
        <v>471.61268796897969</v>
      </c>
      <c r="I588">
        <v>8.1757229880709714E-2</v>
      </c>
      <c r="J588" s="2">
        <v>51.945986302762748</v>
      </c>
    </row>
    <row r="589" spans="1:10" x14ac:dyDescent="0.3">
      <c r="A589" t="s">
        <v>93</v>
      </c>
      <c r="B589" s="1" t="s">
        <v>162</v>
      </c>
      <c r="C589">
        <v>2011</v>
      </c>
      <c r="D589">
        <v>16.216000000000001</v>
      </c>
      <c r="E589">
        <v>77.2</v>
      </c>
      <c r="F589">
        <v>-0.56763333082199097</v>
      </c>
      <c r="G589">
        <v>1067186136.05029</v>
      </c>
      <c r="H589">
        <v>507.60249530245267</v>
      </c>
      <c r="I589">
        <v>8.0971528738574397E-2</v>
      </c>
      <c r="J589" s="2">
        <v>50.24639515693449</v>
      </c>
    </row>
    <row r="590" spans="1:10" x14ac:dyDescent="0.3">
      <c r="A590" t="s">
        <v>93</v>
      </c>
      <c r="B590" s="1" t="s">
        <v>162</v>
      </c>
      <c r="C590">
        <v>2012</v>
      </c>
      <c r="D590">
        <v>16.212</v>
      </c>
      <c r="E590">
        <v>72.7</v>
      </c>
      <c r="F590">
        <v>-0.60924988985061601</v>
      </c>
      <c r="G590">
        <v>841227436.91778803</v>
      </c>
      <c r="H590">
        <v>525.04728491401056</v>
      </c>
      <c r="I590">
        <v>0.10501989845724227</v>
      </c>
      <c r="J590" s="2">
        <v>45.085964473080033</v>
      </c>
    </row>
    <row r="591" spans="1:10" x14ac:dyDescent="0.3">
      <c r="A591" t="s">
        <v>93</v>
      </c>
      <c r="B591" s="1" t="s">
        <v>162</v>
      </c>
      <c r="C591">
        <v>2013</v>
      </c>
      <c r="D591">
        <v>16.207999999999998</v>
      </c>
      <c r="E591">
        <v>78.7</v>
      </c>
      <c r="F591">
        <v>-0.58284336328506503</v>
      </c>
      <c r="G591">
        <v>719338470.49515402</v>
      </c>
      <c r="H591">
        <v>548.15784884216509</v>
      </c>
      <c r="I591">
        <v>0.10588049803146367</v>
      </c>
      <c r="J591" s="2">
        <v>46.295149149329127</v>
      </c>
    </row>
    <row r="592" spans="1:10" x14ac:dyDescent="0.3">
      <c r="A592" t="s">
        <v>93</v>
      </c>
      <c r="B592" s="1" t="s">
        <v>162</v>
      </c>
      <c r="C592">
        <v>2014</v>
      </c>
      <c r="D592">
        <v>16.219000000000001</v>
      </c>
      <c r="E592">
        <v>78.099999999999994</v>
      </c>
      <c r="F592">
        <v>-0.74380731582641602</v>
      </c>
      <c r="G592">
        <v>822967023.29991603</v>
      </c>
      <c r="H592">
        <v>560.75447516927898</v>
      </c>
      <c r="I592">
        <v>0.11133483591329224</v>
      </c>
      <c r="J592" s="2">
        <v>45.741600836593236</v>
      </c>
    </row>
    <row r="593" spans="1:10" x14ac:dyDescent="0.3">
      <c r="A593" t="s">
        <v>93</v>
      </c>
      <c r="B593" s="1" t="s">
        <v>162</v>
      </c>
      <c r="C593">
        <v>2015</v>
      </c>
      <c r="D593">
        <v>16.247</v>
      </c>
      <c r="E593">
        <v>78.900000000000006</v>
      </c>
      <c r="F593">
        <v>-0.78047353029251099</v>
      </c>
      <c r="G593">
        <v>529476871.09061199</v>
      </c>
      <c r="H593">
        <v>481.11130110500233</v>
      </c>
      <c r="I593">
        <v>0.10490744194540932</v>
      </c>
      <c r="J593" s="2">
        <v>44.727430371185996</v>
      </c>
    </row>
    <row r="594" spans="1:10" x14ac:dyDescent="0.3">
      <c r="A594" t="s">
        <v>93</v>
      </c>
      <c r="B594" s="1" t="s">
        <v>162</v>
      </c>
      <c r="C594">
        <v>2016</v>
      </c>
      <c r="D594">
        <v>16.29</v>
      </c>
      <c r="E594">
        <v>80.2</v>
      </c>
      <c r="F594">
        <v>-0.72074276208877597</v>
      </c>
      <c r="G594">
        <v>301332480.59252602</v>
      </c>
      <c r="H594">
        <v>497.03612083172555</v>
      </c>
      <c r="I594">
        <v>0.10019528487659944</v>
      </c>
      <c r="J594" s="2">
        <v>36.488109224551899</v>
      </c>
    </row>
    <row r="595" spans="1:10" x14ac:dyDescent="0.3">
      <c r="A595" t="s">
        <v>93</v>
      </c>
      <c r="B595" s="1" t="s">
        <v>162</v>
      </c>
      <c r="C595">
        <v>2017</v>
      </c>
      <c r="D595">
        <v>16.350000000000001</v>
      </c>
      <c r="E595">
        <v>82</v>
      </c>
      <c r="F595">
        <v>-0.72677218914032005</v>
      </c>
      <c r="G595">
        <v>338710710.13915998</v>
      </c>
      <c r="H595">
        <v>514.54339801634717</v>
      </c>
      <c r="I595">
        <v>8.7450861218473425E-2</v>
      </c>
      <c r="J595" s="2">
        <v>39.07111173701491</v>
      </c>
    </row>
    <row r="596" spans="1:10" x14ac:dyDescent="0.3">
      <c r="A596" t="s">
        <v>93</v>
      </c>
      <c r="B596" s="1" t="s">
        <v>162</v>
      </c>
      <c r="C596">
        <v>2018</v>
      </c>
      <c r="D596">
        <v>16.425000000000001</v>
      </c>
      <c r="E596">
        <v>82</v>
      </c>
      <c r="F596">
        <v>-0.68292927742004395</v>
      </c>
      <c r="G596">
        <v>466042272.99692303</v>
      </c>
      <c r="H596">
        <v>568.59965974672537</v>
      </c>
      <c r="I596">
        <v>8.6649465134031184E-2</v>
      </c>
      <c r="J596" s="2">
        <v>37.538848399235597</v>
      </c>
    </row>
    <row r="597" spans="1:10" x14ac:dyDescent="0.3">
      <c r="A597" t="s">
        <v>93</v>
      </c>
      <c r="B597" s="1" t="s">
        <v>162</v>
      </c>
      <c r="C597">
        <v>2019</v>
      </c>
      <c r="D597">
        <v>16.516999999999999</v>
      </c>
      <c r="E597">
        <v>80.7</v>
      </c>
      <c r="F597">
        <v>-0.72416877746581998</v>
      </c>
      <c r="G597">
        <v>717147639.39869595</v>
      </c>
      <c r="H597">
        <v>549.81612777766043</v>
      </c>
      <c r="I597">
        <v>9.2100576055692968E-2</v>
      </c>
      <c r="J597" s="2">
        <v>37.102566425080106</v>
      </c>
    </row>
    <row r="598" spans="1:10" x14ac:dyDescent="0.3">
      <c r="A598" t="s">
        <v>93</v>
      </c>
      <c r="B598" s="1" t="s">
        <v>162</v>
      </c>
      <c r="C598">
        <v>2020</v>
      </c>
      <c r="D598">
        <v>16.626000000000001</v>
      </c>
      <c r="E598">
        <v>81.900000000000006</v>
      </c>
      <c r="F598">
        <v>-0.79823899269104004</v>
      </c>
      <c r="G598">
        <v>360653574.57115299</v>
      </c>
      <c r="H598">
        <v>564.84166232013172</v>
      </c>
      <c r="I598">
        <v>9.0325577691030917E-2</v>
      </c>
      <c r="J598" s="2">
        <v>35.512990657084117</v>
      </c>
    </row>
    <row r="599" spans="1:10" x14ac:dyDescent="0.3">
      <c r="A599" t="s">
        <v>93</v>
      </c>
      <c r="B599" s="1" t="s">
        <v>162</v>
      </c>
      <c r="C599">
        <v>2021</v>
      </c>
      <c r="D599">
        <v>16.751000000000001</v>
      </c>
      <c r="E599">
        <v>79.599999999999994</v>
      </c>
      <c r="F599">
        <v>-0.76039612293243397</v>
      </c>
      <c r="G599">
        <v>594829131.82450902</v>
      </c>
      <c r="H599">
        <v>590.62949475581388</v>
      </c>
      <c r="I599" t="s">
        <v>176</v>
      </c>
      <c r="J599" s="2">
        <v>37.015893550371295</v>
      </c>
    </row>
    <row r="600" spans="1:10" x14ac:dyDescent="0.3">
      <c r="A600" t="s">
        <v>93</v>
      </c>
      <c r="B600" s="1" t="s">
        <v>162</v>
      </c>
      <c r="C600">
        <v>2022</v>
      </c>
      <c r="D600">
        <v>16.893999999999998</v>
      </c>
      <c r="E600" t="s">
        <v>176</v>
      </c>
      <c r="F600">
        <v>-0.72080385684966997</v>
      </c>
      <c r="G600">
        <v>965976158.95964396</v>
      </c>
      <c r="H600">
        <v>588.89904826672944</v>
      </c>
      <c r="I600" t="s">
        <v>176</v>
      </c>
      <c r="J600" s="2">
        <v>31.332513705077787</v>
      </c>
    </row>
    <row r="601" spans="1:10" x14ac:dyDescent="0.3">
      <c r="A601" t="s">
        <v>93</v>
      </c>
      <c r="B601" s="1" t="s">
        <v>162</v>
      </c>
      <c r="C601">
        <v>2023</v>
      </c>
      <c r="D601">
        <v>17.053999999999998</v>
      </c>
      <c r="E601" t="s">
        <v>176</v>
      </c>
      <c r="F601" t="s">
        <v>176</v>
      </c>
      <c r="G601" t="s">
        <v>176</v>
      </c>
      <c r="H601">
        <v>618.28722904313042</v>
      </c>
      <c r="I601" t="s">
        <v>176</v>
      </c>
      <c r="J601" s="2">
        <v>30.42050578317977</v>
      </c>
    </row>
    <row r="602" spans="1:10" x14ac:dyDescent="0.3">
      <c r="A602" t="s">
        <v>158</v>
      </c>
      <c r="B602" s="1" t="s">
        <v>22</v>
      </c>
      <c r="C602">
        <v>2004</v>
      </c>
      <c r="D602">
        <v>38.212000000000003</v>
      </c>
      <c r="E602">
        <v>84</v>
      </c>
      <c r="F602">
        <v>-1.29281771183014</v>
      </c>
      <c r="G602">
        <v>1874060886.9760799</v>
      </c>
      <c r="H602">
        <v>992.74539908678958</v>
      </c>
      <c r="I602">
        <v>0.72190096103999124</v>
      </c>
      <c r="J602" s="2" t="s">
        <v>176</v>
      </c>
    </row>
    <row r="603" spans="1:10" x14ac:dyDescent="0.3">
      <c r="A603" t="s">
        <v>158</v>
      </c>
      <c r="B603" s="1" t="s">
        <v>22</v>
      </c>
      <c r="C603">
        <v>2005</v>
      </c>
      <c r="D603">
        <v>39.073999999999998</v>
      </c>
      <c r="E603">
        <v>83.9</v>
      </c>
      <c r="F603">
        <v>-0.79274934530258201</v>
      </c>
      <c r="G603">
        <v>4982533930.2173901</v>
      </c>
      <c r="H603">
        <v>1250.4069127735397</v>
      </c>
      <c r="I603">
        <v>0.7026727359262912</v>
      </c>
      <c r="J603" s="2" t="s">
        <v>176</v>
      </c>
    </row>
    <row r="604" spans="1:10" x14ac:dyDescent="0.3">
      <c r="A604" t="s">
        <v>158</v>
      </c>
      <c r="B604" s="1" t="s">
        <v>22</v>
      </c>
      <c r="C604">
        <v>2006</v>
      </c>
      <c r="D604">
        <v>39.942999999999998</v>
      </c>
      <c r="E604">
        <v>85.8</v>
      </c>
      <c r="F604">
        <v>-0.94757306575775102</v>
      </c>
      <c r="G604">
        <v>4854353979.0908098</v>
      </c>
      <c r="H604">
        <v>1652.1540017309239</v>
      </c>
      <c r="I604">
        <v>0.61503391635837501</v>
      </c>
      <c r="J604" s="2" t="s">
        <v>176</v>
      </c>
    </row>
    <row r="605" spans="1:10" x14ac:dyDescent="0.3">
      <c r="A605" t="s">
        <v>158</v>
      </c>
      <c r="B605" s="1" t="s">
        <v>22</v>
      </c>
      <c r="C605">
        <v>2007</v>
      </c>
      <c r="D605">
        <v>40.819000000000003</v>
      </c>
      <c r="E605">
        <v>87.1</v>
      </c>
      <c r="F605">
        <v>-0.89497166872024503</v>
      </c>
      <c r="G605">
        <v>6036021404.8207102</v>
      </c>
      <c r="H605">
        <v>1876.4130326280099</v>
      </c>
      <c r="I605">
        <v>0.54703888682557067</v>
      </c>
      <c r="J605" s="2" t="s">
        <v>176</v>
      </c>
    </row>
    <row r="606" spans="1:10" x14ac:dyDescent="0.3">
      <c r="A606" t="s">
        <v>158</v>
      </c>
      <c r="B606" s="1" t="s">
        <v>22</v>
      </c>
      <c r="C606">
        <v>2008</v>
      </c>
      <c r="D606">
        <v>41.701999999999998</v>
      </c>
      <c r="E606">
        <v>85.7</v>
      </c>
      <c r="F606">
        <v>-0.81571930646896396</v>
      </c>
      <c r="G606">
        <v>8194071895.46245</v>
      </c>
      <c r="H606">
        <v>2227.7903492267865</v>
      </c>
      <c r="I606">
        <v>0.57048543354445169</v>
      </c>
      <c r="J606" s="2" t="s">
        <v>176</v>
      </c>
    </row>
    <row r="607" spans="1:10" x14ac:dyDescent="0.3">
      <c r="A607" t="s">
        <v>158</v>
      </c>
      <c r="B607" s="1" t="s">
        <v>22</v>
      </c>
      <c r="C607">
        <v>2009</v>
      </c>
      <c r="D607">
        <v>42.588000000000001</v>
      </c>
      <c r="E607">
        <v>88.1</v>
      </c>
      <c r="F607">
        <v>-0.76018828153610196</v>
      </c>
      <c r="G607">
        <v>8555990006.7168198</v>
      </c>
      <c r="H607">
        <v>1883.8877830968868</v>
      </c>
      <c r="I607">
        <v>0.49137601798894193</v>
      </c>
      <c r="J607" s="2" t="s">
        <v>176</v>
      </c>
    </row>
    <row r="608" spans="1:10" x14ac:dyDescent="0.3">
      <c r="A608" t="s">
        <v>158</v>
      </c>
      <c r="B608" s="1" t="s">
        <v>22</v>
      </c>
      <c r="C608">
        <v>2010</v>
      </c>
      <c r="D608">
        <v>43.48</v>
      </c>
      <c r="E608">
        <v>86</v>
      </c>
      <c r="F608">
        <v>-0.74347710609436002</v>
      </c>
      <c r="G608">
        <v>6026253091.3471498</v>
      </c>
      <c r="H608">
        <v>2280.1112890433797</v>
      </c>
      <c r="I608">
        <v>0.55951291525102698</v>
      </c>
      <c r="J608" s="2" t="s">
        <v>176</v>
      </c>
    </row>
    <row r="609" spans="1:10" x14ac:dyDescent="0.3">
      <c r="A609" t="s">
        <v>158</v>
      </c>
      <c r="B609" s="1" t="s">
        <v>22</v>
      </c>
      <c r="C609">
        <v>2011</v>
      </c>
      <c r="D609">
        <v>44.366</v>
      </c>
      <c r="E609">
        <v>84.1</v>
      </c>
      <c r="F609">
        <v>-0.69953626394271895</v>
      </c>
      <c r="G609">
        <v>8841062050.7726002</v>
      </c>
      <c r="H609">
        <v>2504.8791010451241</v>
      </c>
      <c r="I609">
        <v>0.57412274815851649</v>
      </c>
      <c r="J609" s="2" t="s">
        <v>176</v>
      </c>
    </row>
    <row r="610" spans="1:10" x14ac:dyDescent="0.3">
      <c r="A610" t="s">
        <v>158</v>
      </c>
      <c r="B610" s="1" t="s">
        <v>22</v>
      </c>
      <c r="C610">
        <v>2012</v>
      </c>
      <c r="D610">
        <v>45.246000000000002</v>
      </c>
      <c r="E610">
        <v>83.9</v>
      </c>
      <c r="F610">
        <v>-0.72306942939758301</v>
      </c>
      <c r="G610">
        <v>7069908427.9365101</v>
      </c>
      <c r="H610">
        <v>2728.0227883112852</v>
      </c>
      <c r="I610">
        <v>0.56054550975501927</v>
      </c>
      <c r="J610" s="2" t="s">
        <v>176</v>
      </c>
    </row>
    <row r="611" spans="1:10" x14ac:dyDescent="0.3">
      <c r="A611" t="s">
        <v>158</v>
      </c>
      <c r="B611" s="1" t="s">
        <v>22</v>
      </c>
      <c r="C611">
        <v>2013</v>
      </c>
      <c r="D611">
        <v>46.118000000000002</v>
      </c>
      <c r="E611">
        <v>81.400000000000006</v>
      </c>
      <c r="F611">
        <v>-0.68176937103271495</v>
      </c>
      <c r="G611">
        <v>5562857987.4696598</v>
      </c>
      <c r="H611">
        <v>2976.7568316839834</v>
      </c>
      <c r="I611">
        <v>0.61877868142246817</v>
      </c>
      <c r="J611" s="2" t="s">
        <v>176</v>
      </c>
    </row>
    <row r="612" spans="1:10" x14ac:dyDescent="0.3">
      <c r="A612" t="s">
        <v>158</v>
      </c>
      <c r="B612" s="1" t="s">
        <v>22</v>
      </c>
      <c r="C612">
        <v>2014</v>
      </c>
      <c r="D612">
        <v>46.981999999999999</v>
      </c>
      <c r="E612">
        <v>79.900000000000006</v>
      </c>
      <c r="F612">
        <v>-0.83762276172637895</v>
      </c>
      <c r="G612">
        <v>4693828631.8958302</v>
      </c>
      <c r="H612">
        <v>3200.9527993592492</v>
      </c>
      <c r="I612">
        <v>0.6400720806719109</v>
      </c>
      <c r="J612" s="2" t="s">
        <v>176</v>
      </c>
    </row>
    <row r="613" spans="1:10" x14ac:dyDescent="0.3">
      <c r="A613" t="s">
        <v>158</v>
      </c>
      <c r="B613" s="1" t="s">
        <v>22</v>
      </c>
      <c r="C613">
        <v>2015</v>
      </c>
      <c r="D613">
        <v>47.838000000000001</v>
      </c>
      <c r="E613">
        <v>81.3</v>
      </c>
      <c r="F613">
        <v>-0.88799691200256303</v>
      </c>
      <c r="G613">
        <v>3064168904.45333</v>
      </c>
      <c r="H613">
        <v>2679.5542234873997</v>
      </c>
      <c r="I613">
        <v>0.58559167537452006</v>
      </c>
      <c r="J613" s="2" t="s">
        <v>176</v>
      </c>
    </row>
    <row r="614" spans="1:10" x14ac:dyDescent="0.3">
      <c r="A614" t="s">
        <v>158</v>
      </c>
      <c r="B614" s="1" t="s">
        <v>22</v>
      </c>
      <c r="C614">
        <v>2016</v>
      </c>
      <c r="D614">
        <v>48.683</v>
      </c>
      <c r="E614">
        <v>81.099999999999994</v>
      </c>
      <c r="F614">
        <v>-0.94233363866805997</v>
      </c>
      <c r="G614">
        <v>3453258407.9847999</v>
      </c>
      <c r="H614">
        <v>2144.7803444269707</v>
      </c>
      <c r="I614">
        <v>0.58737108518503434</v>
      </c>
      <c r="J614" s="2" t="s">
        <v>176</v>
      </c>
    </row>
    <row r="615" spans="1:10" x14ac:dyDescent="0.3">
      <c r="A615" t="s">
        <v>158</v>
      </c>
      <c r="B615" s="1" t="s">
        <v>22</v>
      </c>
      <c r="C615">
        <v>2017</v>
      </c>
      <c r="D615">
        <v>49.518999999999998</v>
      </c>
      <c r="E615">
        <v>81.599999999999994</v>
      </c>
      <c r="F615">
        <v>-0.919125556945801</v>
      </c>
      <c r="G615">
        <v>2412974916.2326398</v>
      </c>
      <c r="H615">
        <v>1941.8794788947491</v>
      </c>
      <c r="I615">
        <v>0.560638215463648</v>
      </c>
      <c r="J615" s="2" t="s">
        <v>176</v>
      </c>
    </row>
    <row r="616" spans="1:10" x14ac:dyDescent="0.3">
      <c r="A616" t="s">
        <v>158</v>
      </c>
      <c r="B616" s="1" t="s">
        <v>22</v>
      </c>
      <c r="C616">
        <v>2018</v>
      </c>
      <c r="D616">
        <v>50.344000000000001</v>
      </c>
      <c r="E616">
        <v>80.8</v>
      </c>
      <c r="F616">
        <v>-0.878198742866516</v>
      </c>
      <c r="G616">
        <v>775247400.00302899</v>
      </c>
      <c r="H616">
        <v>2125.8344907387673</v>
      </c>
      <c r="I616">
        <v>0.5727832123882044</v>
      </c>
      <c r="J616" s="2" t="s">
        <v>176</v>
      </c>
    </row>
    <row r="617" spans="1:10" x14ac:dyDescent="0.3">
      <c r="A617" t="s">
        <v>158</v>
      </c>
      <c r="B617" s="1" t="s">
        <v>22</v>
      </c>
      <c r="C617">
        <v>2019</v>
      </c>
      <c r="D617">
        <v>51.156999999999996</v>
      </c>
      <c r="E617">
        <v>80.099999999999994</v>
      </c>
      <c r="F617">
        <v>-0.94047641754150402</v>
      </c>
      <c r="G617">
        <v>2305099811.7035799</v>
      </c>
      <c r="H617">
        <v>2334.0236419589833</v>
      </c>
      <c r="I617">
        <v>0.58800520747962626</v>
      </c>
      <c r="J617" s="2" t="s">
        <v>176</v>
      </c>
    </row>
    <row r="618" spans="1:10" x14ac:dyDescent="0.3">
      <c r="A618" t="s">
        <v>158</v>
      </c>
      <c r="B618" s="1" t="s">
        <v>22</v>
      </c>
      <c r="C618">
        <v>2020</v>
      </c>
      <c r="D618">
        <v>51.957999999999998</v>
      </c>
      <c r="E618">
        <v>81.8</v>
      </c>
      <c r="F618">
        <v>-1.0244343280792201</v>
      </c>
      <c r="G618">
        <v>2385277665.91608</v>
      </c>
      <c r="H618">
        <v>2074.6137478542241</v>
      </c>
      <c r="I618">
        <v>0.53751017538955093</v>
      </c>
      <c r="J618" s="2" t="s">
        <v>176</v>
      </c>
    </row>
    <row r="619" spans="1:10" x14ac:dyDescent="0.3">
      <c r="A619" t="s">
        <v>158</v>
      </c>
      <c r="B619" s="1" t="s">
        <v>22</v>
      </c>
      <c r="C619">
        <v>2021</v>
      </c>
      <c r="D619">
        <v>52.746000000000002</v>
      </c>
      <c r="E619">
        <v>80.3</v>
      </c>
      <c r="F619">
        <v>-0.94437819719314597</v>
      </c>
      <c r="G619">
        <v>3313210000</v>
      </c>
      <c r="H619">
        <v>2065.7744103511391</v>
      </c>
      <c r="I619" t="s">
        <v>176</v>
      </c>
      <c r="J619" s="2" t="s">
        <v>176</v>
      </c>
    </row>
    <row r="620" spans="1:10" x14ac:dyDescent="0.3">
      <c r="A620" t="s">
        <v>158</v>
      </c>
      <c r="B620" s="1" t="s">
        <v>22</v>
      </c>
      <c r="C620">
        <v>2022</v>
      </c>
      <c r="D620">
        <v>53.521000000000001</v>
      </c>
      <c r="E620" t="s">
        <v>176</v>
      </c>
      <c r="F620">
        <v>-1.15594470500946</v>
      </c>
      <c r="G620">
        <v>-186792428.93092799</v>
      </c>
      <c r="H620">
        <v>2162.6337321032993</v>
      </c>
      <c r="I620" t="s">
        <v>176</v>
      </c>
      <c r="J620" s="2" t="s">
        <v>176</v>
      </c>
    </row>
    <row r="621" spans="1:10" x14ac:dyDescent="0.3">
      <c r="A621" t="s">
        <v>158</v>
      </c>
      <c r="B621" s="1" t="s">
        <v>22</v>
      </c>
      <c r="C621">
        <v>2023</v>
      </c>
      <c r="D621">
        <v>54.283000000000001</v>
      </c>
      <c r="E621" t="s">
        <v>176</v>
      </c>
      <c r="F621" t="s">
        <v>176</v>
      </c>
      <c r="G621" t="s">
        <v>176</v>
      </c>
      <c r="H621">
        <v>1621.1235149774413</v>
      </c>
      <c r="I621" t="s">
        <v>176</v>
      </c>
      <c r="J621" s="2" t="s">
        <v>176</v>
      </c>
    </row>
    <row r="622" spans="1:10" x14ac:dyDescent="0.3">
      <c r="A622" t="s">
        <v>6</v>
      </c>
      <c r="B622" s="1" t="s">
        <v>86</v>
      </c>
      <c r="C622">
        <v>2004</v>
      </c>
      <c r="D622">
        <v>16.908000000000001</v>
      </c>
      <c r="E622">
        <v>87.6</v>
      </c>
      <c r="F622">
        <v>-0.68096274137496904</v>
      </c>
      <c r="G622">
        <v>7700000</v>
      </c>
      <c r="H622">
        <v>270.3065652511745</v>
      </c>
      <c r="I622">
        <v>7.5335654497408006E-2</v>
      </c>
      <c r="J622" s="2">
        <v>33.461657576121929</v>
      </c>
    </row>
    <row r="623" spans="1:10" x14ac:dyDescent="0.3">
      <c r="A623" t="s">
        <v>6</v>
      </c>
      <c r="B623" s="1" t="s">
        <v>86</v>
      </c>
      <c r="C623">
        <v>2005</v>
      </c>
      <c r="D623">
        <v>16.911999999999999</v>
      </c>
      <c r="E623">
        <v>89.2</v>
      </c>
      <c r="F623">
        <v>-1.00175786018372</v>
      </c>
      <c r="G623">
        <v>7960000</v>
      </c>
      <c r="H623">
        <v>325.03020563980499</v>
      </c>
      <c r="I623">
        <v>7.9423471347448163E-2</v>
      </c>
      <c r="J623" s="2">
        <v>34.216532207062286</v>
      </c>
    </row>
    <row r="624" spans="1:10" x14ac:dyDescent="0.3">
      <c r="A624" t="s">
        <v>6</v>
      </c>
      <c r="B624" s="1" t="s">
        <v>86</v>
      </c>
      <c r="C624">
        <v>2006</v>
      </c>
      <c r="D624">
        <v>16.917000000000002</v>
      </c>
      <c r="E624">
        <v>90.6</v>
      </c>
      <c r="F624">
        <v>-0.68527257442474399</v>
      </c>
      <c r="G624">
        <v>30643966</v>
      </c>
      <c r="H624">
        <v>358.11869643983573</v>
      </c>
      <c r="I624">
        <v>7.7701712156094685E-2</v>
      </c>
      <c r="J624" s="2">
        <v>33.221425026439228</v>
      </c>
    </row>
    <row r="625" spans="1:10" x14ac:dyDescent="0.3">
      <c r="A625" t="s">
        <v>6</v>
      </c>
      <c r="B625" s="1" t="s">
        <v>86</v>
      </c>
      <c r="C625">
        <v>2007</v>
      </c>
      <c r="D625">
        <v>16.920999999999999</v>
      </c>
      <c r="E625">
        <v>90.3</v>
      </c>
      <c r="F625">
        <v>-0.69165837764740001</v>
      </c>
      <c r="G625">
        <v>82283166</v>
      </c>
      <c r="H625">
        <v>427.43218882102235</v>
      </c>
      <c r="I625">
        <v>6.8605321254439702E-2</v>
      </c>
      <c r="J625" s="2">
        <v>35.970957404042878</v>
      </c>
    </row>
    <row r="626" spans="1:10" x14ac:dyDescent="0.3">
      <c r="A626" t="s">
        <v>6</v>
      </c>
      <c r="B626" s="1" t="s">
        <v>86</v>
      </c>
      <c r="C626">
        <v>2008</v>
      </c>
      <c r="D626">
        <v>16.925000000000001</v>
      </c>
      <c r="E626">
        <v>90.6</v>
      </c>
      <c r="F626">
        <v>-0.532337665557861</v>
      </c>
      <c r="G626">
        <v>102290000</v>
      </c>
      <c r="H626">
        <v>529.52927202453304</v>
      </c>
      <c r="I626">
        <v>6.6790049801696921E-2</v>
      </c>
      <c r="J626" s="2">
        <v>37.604515433898797</v>
      </c>
    </row>
    <row r="627" spans="1:10" x14ac:dyDescent="0.3">
      <c r="A627" t="s">
        <v>6</v>
      </c>
      <c r="B627" s="1" t="s">
        <v>86</v>
      </c>
      <c r="C627">
        <v>2009</v>
      </c>
      <c r="D627">
        <v>16.93</v>
      </c>
      <c r="E627">
        <v>90.5</v>
      </c>
      <c r="F627">
        <v>-0.33574160933494601</v>
      </c>
      <c r="G627">
        <v>118670000</v>
      </c>
      <c r="H627">
        <v>564.97663242499141</v>
      </c>
      <c r="I627">
        <v>6.6795854969121549E-2</v>
      </c>
      <c r="J627" s="2">
        <v>36.805636743150288</v>
      </c>
    </row>
    <row r="628" spans="1:10" x14ac:dyDescent="0.3">
      <c r="A628" t="s">
        <v>6</v>
      </c>
      <c r="B628" s="1" t="s">
        <v>86</v>
      </c>
      <c r="C628">
        <v>2010</v>
      </c>
      <c r="D628">
        <v>16.934000000000001</v>
      </c>
      <c r="E628">
        <v>90.5</v>
      </c>
      <c r="F628">
        <v>-0.23978236317634599</v>
      </c>
      <c r="G628">
        <v>216192556.81733999</v>
      </c>
      <c r="H628">
        <v>594.11567335540781</v>
      </c>
      <c r="I628">
        <v>6.8258597728535292E-2</v>
      </c>
      <c r="J628" s="2">
        <v>37.27890108874756</v>
      </c>
    </row>
    <row r="629" spans="1:10" x14ac:dyDescent="0.3">
      <c r="A629" t="s">
        <v>6</v>
      </c>
      <c r="B629" s="1" t="s">
        <v>86</v>
      </c>
      <c r="C629">
        <v>2011</v>
      </c>
      <c r="D629">
        <v>16.937999999999999</v>
      </c>
      <c r="E629">
        <v>89.7</v>
      </c>
      <c r="F629">
        <v>-0.181345909833908</v>
      </c>
      <c r="G629">
        <v>112127535.812557</v>
      </c>
      <c r="H629">
        <v>650.93667586824643</v>
      </c>
      <c r="I629">
        <v>6.9592014016919085E-2</v>
      </c>
      <c r="J629" s="2">
        <v>39.716113347550404</v>
      </c>
    </row>
    <row r="630" spans="1:10" x14ac:dyDescent="0.3">
      <c r="A630" t="s">
        <v>6</v>
      </c>
      <c r="B630" s="1" t="s">
        <v>86</v>
      </c>
      <c r="C630">
        <v>2012</v>
      </c>
      <c r="D630">
        <v>16.943000000000001</v>
      </c>
      <c r="E630">
        <v>88.8</v>
      </c>
      <c r="F630">
        <v>-0.12608774006366699</v>
      </c>
      <c r="G630">
        <v>269615550.35029</v>
      </c>
      <c r="H630">
        <v>706.13713052362255</v>
      </c>
      <c r="I630">
        <v>7.5101929516193877E-2</v>
      </c>
      <c r="J630" s="2">
        <v>40.540860684054955</v>
      </c>
    </row>
    <row r="631" spans="1:10" x14ac:dyDescent="0.3">
      <c r="A631" t="s">
        <v>6</v>
      </c>
      <c r="B631" s="1" t="s">
        <v>86</v>
      </c>
      <c r="C631">
        <v>2013</v>
      </c>
      <c r="D631">
        <v>16.946999999999999</v>
      </c>
      <c r="E631">
        <v>88.5</v>
      </c>
      <c r="F631">
        <v>-3.0156893655657799E-2</v>
      </c>
      <c r="G631">
        <v>233763793.60783401</v>
      </c>
      <c r="H631">
        <v>704.41555550821124</v>
      </c>
      <c r="I631">
        <v>8.1403613074085585E-2</v>
      </c>
      <c r="J631" s="2">
        <v>42.69349196210154</v>
      </c>
    </row>
    <row r="632" spans="1:10" x14ac:dyDescent="0.3">
      <c r="A632" t="s">
        <v>6</v>
      </c>
      <c r="B632" s="1" t="s">
        <v>86</v>
      </c>
      <c r="C632">
        <v>2014</v>
      </c>
      <c r="D632">
        <v>16.966999999999999</v>
      </c>
      <c r="E632">
        <v>88</v>
      </c>
      <c r="F632">
        <v>0.18556332588195801</v>
      </c>
      <c r="G632">
        <v>313997162.787606</v>
      </c>
      <c r="H632">
        <v>724.72197374825544</v>
      </c>
      <c r="I632">
        <v>8.12705266531034E-2</v>
      </c>
      <c r="J632" s="2">
        <v>43.90273009802258</v>
      </c>
    </row>
    <row r="633" spans="1:10" x14ac:dyDescent="0.3">
      <c r="A633" t="s">
        <v>6</v>
      </c>
      <c r="B633" s="1" t="s">
        <v>86</v>
      </c>
      <c r="C633">
        <v>2015</v>
      </c>
      <c r="D633">
        <v>17.004000000000001</v>
      </c>
      <c r="E633">
        <v>86.3</v>
      </c>
      <c r="F633">
        <v>0.14756442606449099</v>
      </c>
      <c r="G633">
        <v>162083820.997161</v>
      </c>
      <c r="H633">
        <v>733.81337927736661</v>
      </c>
      <c r="I633">
        <v>9.279771576967677E-2</v>
      </c>
      <c r="J633" s="2">
        <v>45.201987478023455</v>
      </c>
    </row>
    <row r="634" spans="1:10" x14ac:dyDescent="0.3">
      <c r="A634" t="s">
        <v>6</v>
      </c>
      <c r="B634" s="1" t="s">
        <v>86</v>
      </c>
      <c r="C634">
        <v>2016</v>
      </c>
      <c r="D634">
        <v>17.056000000000001</v>
      </c>
      <c r="E634">
        <v>85.5</v>
      </c>
      <c r="F634">
        <v>1.1626932770013801E-2</v>
      </c>
      <c r="G634">
        <v>279747327.59838098</v>
      </c>
      <c r="H634">
        <v>728.80275789653581</v>
      </c>
      <c r="I634">
        <v>9.6220745813035552E-2</v>
      </c>
      <c r="J634" s="2">
        <v>49.484907015928734</v>
      </c>
    </row>
    <row r="635" spans="1:10" x14ac:dyDescent="0.3">
      <c r="A635" t="s">
        <v>6</v>
      </c>
      <c r="B635" s="1" t="s">
        <v>86</v>
      </c>
      <c r="C635">
        <v>2017</v>
      </c>
      <c r="D635">
        <v>17.125</v>
      </c>
      <c r="E635">
        <v>84.5</v>
      </c>
      <c r="F635">
        <v>8.4383450448513003E-2</v>
      </c>
      <c r="G635">
        <v>274025990.659944</v>
      </c>
      <c r="H635">
        <v>756.54764110737904</v>
      </c>
      <c r="I635">
        <v>0.10265455438316141</v>
      </c>
      <c r="J635" s="2">
        <v>53.675271638476296</v>
      </c>
    </row>
    <row r="636" spans="1:10" x14ac:dyDescent="0.3">
      <c r="A636" t="s">
        <v>6</v>
      </c>
      <c r="B636" s="1" t="s">
        <v>86</v>
      </c>
      <c r="C636">
        <v>2018</v>
      </c>
      <c r="D636">
        <v>17.210999999999999</v>
      </c>
      <c r="E636">
        <v>82.8</v>
      </c>
      <c r="F636">
        <v>3.3973775804042802E-2</v>
      </c>
      <c r="G636">
        <v>366192315.50624001</v>
      </c>
      <c r="H636">
        <v>769.07534431697968</v>
      </c>
      <c r="I636">
        <v>0.11198703331554394</v>
      </c>
      <c r="J636" s="2">
        <v>55.784132227740336</v>
      </c>
    </row>
    <row r="637" spans="1:10" x14ac:dyDescent="0.3">
      <c r="A637" t="s">
        <v>6</v>
      </c>
      <c r="B637" s="1" t="s">
        <v>86</v>
      </c>
      <c r="C637">
        <v>2019</v>
      </c>
      <c r="D637">
        <v>17.312999999999999</v>
      </c>
      <c r="E637">
        <v>81.8</v>
      </c>
      <c r="F637">
        <v>-1.0191529989242601E-2</v>
      </c>
      <c r="G637">
        <v>263172335.22999999</v>
      </c>
      <c r="H637">
        <v>806.33247203203678</v>
      </c>
      <c r="I637">
        <v>0.11305779777028924</v>
      </c>
      <c r="J637" s="2">
        <v>57.975666892430823</v>
      </c>
    </row>
    <row r="638" spans="1:10" x14ac:dyDescent="0.3">
      <c r="A638" t="s">
        <v>6</v>
      </c>
      <c r="B638" s="1" t="s">
        <v>86</v>
      </c>
      <c r="C638">
        <v>2020</v>
      </c>
      <c r="D638">
        <v>17.431999999999999</v>
      </c>
      <c r="E638">
        <v>81.7</v>
      </c>
      <c r="F638">
        <v>-3.5997480154037503E-4</v>
      </c>
      <c r="G638">
        <v>152614120.94999999</v>
      </c>
      <c r="H638">
        <v>773.93180061950352</v>
      </c>
      <c r="I638">
        <v>0.10512414004726174</v>
      </c>
      <c r="J638" s="2">
        <v>55.187951247833247</v>
      </c>
    </row>
    <row r="639" spans="1:10" x14ac:dyDescent="0.3">
      <c r="A639" t="s">
        <v>6</v>
      </c>
      <c r="B639" s="1" t="s">
        <v>86</v>
      </c>
      <c r="C639">
        <v>2021</v>
      </c>
      <c r="D639">
        <v>17.568000000000001</v>
      </c>
      <c r="E639">
        <v>79.400000000000006</v>
      </c>
      <c r="F639">
        <v>6.1051052063703502E-2</v>
      </c>
      <c r="G639">
        <v>211896128.85610101</v>
      </c>
      <c r="H639">
        <v>822.26804122921021</v>
      </c>
      <c r="I639" t="s">
        <v>176</v>
      </c>
      <c r="J639" s="2">
        <v>54.638312804151191</v>
      </c>
    </row>
    <row r="640" spans="1:10" x14ac:dyDescent="0.3">
      <c r="A640" t="s">
        <v>6</v>
      </c>
      <c r="B640" s="1" t="s">
        <v>86</v>
      </c>
      <c r="C640">
        <v>2022</v>
      </c>
      <c r="D640">
        <v>17.721</v>
      </c>
      <c r="E640">
        <v>79.900000000000006</v>
      </c>
      <c r="F640">
        <v>0.16292978823185</v>
      </c>
      <c r="G640">
        <v>398599354.80150801</v>
      </c>
      <c r="H640">
        <v>966.57129331852343</v>
      </c>
      <c r="I640" t="s">
        <v>176</v>
      </c>
      <c r="J640" s="2">
        <v>61.145082006225913</v>
      </c>
    </row>
    <row r="641" spans="1:10" x14ac:dyDescent="0.3">
      <c r="A641" t="s">
        <v>6</v>
      </c>
      <c r="B641" s="1" t="s">
        <v>86</v>
      </c>
      <c r="C641">
        <v>2023</v>
      </c>
      <c r="D641">
        <v>17.891999999999999</v>
      </c>
      <c r="E641" t="s">
        <v>176</v>
      </c>
      <c r="F641" t="s">
        <v>176</v>
      </c>
      <c r="G641" t="s">
        <v>176</v>
      </c>
      <c r="H641">
        <v>1000.218922814335</v>
      </c>
      <c r="I641" t="s">
        <v>176</v>
      </c>
      <c r="J641" s="2">
        <v>65.984041507562026</v>
      </c>
    </row>
    <row r="642" spans="1:10" x14ac:dyDescent="0.3">
      <c r="A642" t="s">
        <v>105</v>
      </c>
      <c r="B642" s="1" t="s">
        <v>57</v>
      </c>
      <c r="C642">
        <v>2004</v>
      </c>
      <c r="D642">
        <v>57.972000000000001</v>
      </c>
      <c r="E642">
        <v>48.9</v>
      </c>
      <c r="F642">
        <v>-0.92899256944656405</v>
      </c>
      <c r="G642">
        <v>3501000</v>
      </c>
      <c r="H642">
        <v>726.59774070769663</v>
      </c>
      <c r="I642">
        <v>0.47242496686683955</v>
      </c>
      <c r="J642" s="2" t="s">
        <v>176</v>
      </c>
    </row>
    <row r="643" spans="1:10" x14ac:dyDescent="0.3">
      <c r="A643" t="s">
        <v>105</v>
      </c>
      <c r="B643" s="1" t="s">
        <v>57</v>
      </c>
      <c r="C643">
        <v>2005</v>
      </c>
      <c r="D643">
        <v>59.164999999999999</v>
      </c>
      <c r="E643">
        <v>47.9</v>
      </c>
      <c r="F643">
        <v>-0.91509521007537797</v>
      </c>
      <c r="G643">
        <v>15664000</v>
      </c>
      <c r="H643">
        <v>843.95511127283601</v>
      </c>
      <c r="I643">
        <v>0.4948045522018803</v>
      </c>
      <c r="J643" s="2" t="s">
        <v>176</v>
      </c>
    </row>
    <row r="644" spans="1:10" x14ac:dyDescent="0.3">
      <c r="A644" t="s">
        <v>105</v>
      </c>
      <c r="B644" s="1" t="s">
        <v>57</v>
      </c>
      <c r="C644">
        <v>2006</v>
      </c>
      <c r="D644">
        <v>60.347999999999999</v>
      </c>
      <c r="E644">
        <v>47.3</v>
      </c>
      <c r="F644">
        <v>-0.68160533905029297</v>
      </c>
      <c r="G644">
        <v>38015839.457350001</v>
      </c>
      <c r="H644">
        <v>861.51820233293472</v>
      </c>
      <c r="I644">
        <v>0.49298536732538845</v>
      </c>
      <c r="J644" s="2" t="s">
        <v>176</v>
      </c>
    </row>
    <row r="645" spans="1:10" x14ac:dyDescent="0.3">
      <c r="A645" t="s">
        <v>105</v>
      </c>
      <c r="B645" s="1" t="s">
        <v>57</v>
      </c>
      <c r="C645">
        <v>2007</v>
      </c>
      <c r="D645">
        <v>61.52</v>
      </c>
      <c r="E645">
        <v>47.7</v>
      </c>
      <c r="F645">
        <v>-0.81705486774444602</v>
      </c>
      <c r="G645">
        <v>36028527.823919997</v>
      </c>
      <c r="H645">
        <v>878.13546992028648</v>
      </c>
      <c r="I645">
        <v>0.48161559068562509</v>
      </c>
      <c r="J645" s="2" t="s">
        <v>176</v>
      </c>
    </row>
    <row r="646" spans="1:10" x14ac:dyDescent="0.3">
      <c r="A646" t="s">
        <v>105</v>
      </c>
      <c r="B646" s="1" t="s">
        <v>57</v>
      </c>
      <c r="C646">
        <v>2008</v>
      </c>
      <c r="D646">
        <v>62.68</v>
      </c>
      <c r="E646">
        <v>46</v>
      </c>
      <c r="F646">
        <v>-0.739144027233124</v>
      </c>
      <c r="G646">
        <v>79143388.755408794</v>
      </c>
      <c r="H646">
        <v>1080.556567684536</v>
      </c>
      <c r="I646">
        <v>0.50860899749431043</v>
      </c>
      <c r="J646" s="2" t="s">
        <v>176</v>
      </c>
    </row>
    <row r="647" spans="1:10" x14ac:dyDescent="0.3">
      <c r="A647" t="s">
        <v>105</v>
      </c>
      <c r="B647" s="1" t="s">
        <v>57</v>
      </c>
      <c r="C647">
        <v>2009</v>
      </c>
      <c r="D647">
        <v>63.823</v>
      </c>
      <c r="E647">
        <v>45.4</v>
      </c>
      <c r="F647">
        <v>-0.77494263648986805</v>
      </c>
      <c r="G647">
        <v>15500000</v>
      </c>
      <c r="H647">
        <v>1126.5385847915547</v>
      </c>
      <c r="I647">
        <v>0.52658762238390366</v>
      </c>
      <c r="J647" s="2" t="s">
        <v>176</v>
      </c>
    </row>
    <row r="648" spans="1:10" x14ac:dyDescent="0.3">
      <c r="A648" t="s">
        <v>105</v>
      </c>
      <c r="B648" s="1" t="s">
        <v>57</v>
      </c>
      <c r="C648">
        <v>2010</v>
      </c>
      <c r="D648">
        <v>64.951999999999998</v>
      </c>
      <c r="E648">
        <v>38.200000000000003</v>
      </c>
      <c r="F648">
        <v>-0.854655921459198</v>
      </c>
      <c r="G648">
        <v>50600000</v>
      </c>
      <c r="H648">
        <v>1043.2814266629498</v>
      </c>
      <c r="I648">
        <v>0.56440720772161768</v>
      </c>
      <c r="J648" s="2" t="s">
        <v>176</v>
      </c>
    </row>
    <row r="649" spans="1:10" x14ac:dyDescent="0.3">
      <c r="A649" t="s">
        <v>105</v>
      </c>
      <c r="B649" s="1" t="s">
        <v>57</v>
      </c>
      <c r="C649">
        <v>2011</v>
      </c>
      <c r="D649">
        <v>66.063999999999993</v>
      </c>
      <c r="E649">
        <v>42.4</v>
      </c>
      <c r="F649">
        <v>-0.74947905540466297</v>
      </c>
      <c r="G649">
        <v>32152348.546953298</v>
      </c>
      <c r="H649">
        <v>1217.2120640444355</v>
      </c>
      <c r="I649">
        <v>0.54019479262970049</v>
      </c>
      <c r="J649" s="2" t="s">
        <v>176</v>
      </c>
    </row>
    <row r="650" spans="1:10" x14ac:dyDescent="0.3">
      <c r="A650" t="s">
        <v>105</v>
      </c>
      <c r="B650" s="1" t="s">
        <v>57</v>
      </c>
      <c r="C650">
        <v>2012</v>
      </c>
      <c r="D650">
        <v>67.16</v>
      </c>
      <c r="E650">
        <v>40.1</v>
      </c>
      <c r="F650">
        <v>-0.79895818233490001</v>
      </c>
      <c r="G650">
        <v>22471527.027027</v>
      </c>
      <c r="H650">
        <v>1207.7007023999413</v>
      </c>
      <c r="I650">
        <v>0.62498683683999923</v>
      </c>
      <c r="J650" s="2" t="s">
        <v>176</v>
      </c>
    </row>
    <row r="651" spans="1:10" x14ac:dyDescent="0.3">
      <c r="A651" t="s">
        <v>105</v>
      </c>
      <c r="B651" s="1" t="s">
        <v>57</v>
      </c>
      <c r="C651">
        <v>2013</v>
      </c>
      <c r="D651">
        <v>68.207999999999998</v>
      </c>
      <c r="E651">
        <v>42.8</v>
      </c>
      <c r="F651">
        <v>-0.80731475353241</v>
      </c>
      <c r="G651">
        <v>12162344.822250901</v>
      </c>
      <c r="H651">
        <v>1378.2301934090328</v>
      </c>
      <c r="I651">
        <v>0.6260418978411102</v>
      </c>
      <c r="J651" s="2" t="s">
        <v>176</v>
      </c>
    </row>
    <row r="652" spans="1:10" x14ac:dyDescent="0.3">
      <c r="A652" t="s">
        <v>105</v>
      </c>
      <c r="B652" s="1" t="s">
        <v>57</v>
      </c>
      <c r="C652">
        <v>2014</v>
      </c>
      <c r="D652">
        <v>69.212999999999994</v>
      </c>
      <c r="E652">
        <v>38.4</v>
      </c>
      <c r="F652">
        <v>-0.83361053466796897</v>
      </c>
      <c r="G652">
        <v>26489982.128366701</v>
      </c>
      <c r="H652">
        <v>1484.1701050994432</v>
      </c>
      <c r="I652">
        <v>0.60355347169830431</v>
      </c>
      <c r="J652" s="2" t="s">
        <v>176</v>
      </c>
    </row>
    <row r="653" spans="1:10" x14ac:dyDescent="0.3">
      <c r="A653" t="s">
        <v>105</v>
      </c>
      <c r="B653" s="1" t="s">
        <v>57</v>
      </c>
      <c r="C653">
        <v>2015</v>
      </c>
      <c r="D653">
        <v>70.174000000000007</v>
      </c>
      <c r="E653">
        <v>39.200000000000003</v>
      </c>
      <c r="F653">
        <v>-0.83760237693786599</v>
      </c>
      <c r="G653">
        <v>27924059.1401315</v>
      </c>
      <c r="H653">
        <v>1292.7330554652256</v>
      </c>
      <c r="I653">
        <v>0.61454625007458086</v>
      </c>
      <c r="J653" s="2" t="s">
        <v>176</v>
      </c>
    </row>
    <row r="654" spans="1:10" x14ac:dyDescent="0.3">
      <c r="A654" t="s">
        <v>105</v>
      </c>
      <c r="B654" s="1" t="s">
        <v>57</v>
      </c>
      <c r="C654">
        <v>2016</v>
      </c>
      <c r="D654">
        <v>71.091999999999999</v>
      </c>
      <c r="E654">
        <v>38.1</v>
      </c>
      <c r="F654">
        <v>-0.87037813663482699</v>
      </c>
      <c r="G654">
        <v>23331087.120574798</v>
      </c>
      <c r="H654">
        <v>1428.2579078390731</v>
      </c>
      <c r="I654">
        <v>0.62893389108252851</v>
      </c>
      <c r="J654" s="2" t="s">
        <v>176</v>
      </c>
    </row>
    <row r="655" spans="1:10" x14ac:dyDescent="0.3">
      <c r="A655" t="s">
        <v>105</v>
      </c>
      <c r="B655" s="1" t="s">
        <v>57</v>
      </c>
      <c r="C655">
        <v>2017</v>
      </c>
      <c r="D655">
        <v>71.968000000000004</v>
      </c>
      <c r="E655">
        <v>39.200000000000003</v>
      </c>
      <c r="F655">
        <v>-0.89411103725433405</v>
      </c>
      <c r="G655">
        <v>34208489.033314399</v>
      </c>
      <c r="H655">
        <v>1547.8227096720534</v>
      </c>
      <c r="I655">
        <v>0.64604203118691006</v>
      </c>
      <c r="J655" s="2" t="s">
        <v>176</v>
      </c>
    </row>
    <row r="656" spans="1:10" x14ac:dyDescent="0.3">
      <c r="A656" t="s">
        <v>105</v>
      </c>
      <c r="B656" s="1" t="s">
        <v>57</v>
      </c>
      <c r="C656">
        <v>2018</v>
      </c>
      <c r="D656">
        <v>72.802999999999997</v>
      </c>
      <c r="E656">
        <v>40.6</v>
      </c>
      <c r="F656">
        <v>-0.90911674499511697</v>
      </c>
      <c r="G656">
        <v>23698321.486444902</v>
      </c>
      <c r="H656">
        <v>1815.6054954505821</v>
      </c>
      <c r="I656">
        <v>0.65059807706866535</v>
      </c>
      <c r="J656" s="2" t="s">
        <v>176</v>
      </c>
    </row>
    <row r="657" spans="1:10" x14ac:dyDescent="0.3">
      <c r="A657" t="s">
        <v>105</v>
      </c>
      <c r="B657" s="1" t="s">
        <v>57</v>
      </c>
      <c r="C657">
        <v>2019</v>
      </c>
      <c r="D657">
        <v>73.597999999999999</v>
      </c>
      <c r="E657">
        <v>38.6</v>
      </c>
      <c r="F657">
        <v>-0.96767240762710605</v>
      </c>
      <c r="G657">
        <v>24191799.512828801</v>
      </c>
      <c r="H657">
        <v>1924.4081495217313</v>
      </c>
      <c r="I657">
        <v>0.65331152521679969</v>
      </c>
      <c r="J657" s="2" t="s">
        <v>176</v>
      </c>
    </row>
    <row r="658" spans="1:10" x14ac:dyDescent="0.3">
      <c r="A658" t="s">
        <v>105</v>
      </c>
      <c r="B658" s="1" t="s">
        <v>57</v>
      </c>
      <c r="C658">
        <v>2020</v>
      </c>
      <c r="D658">
        <v>74.353999999999999</v>
      </c>
      <c r="E658">
        <v>41.6</v>
      </c>
      <c r="F658">
        <v>-0.97410047054290805</v>
      </c>
      <c r="G658">
        <v>47112184.772581302</v>
      </c>
      <c r="H658">
        <v>2155.2658678250846</v>
      </c>
      <c r="I658">
        <v>0.6453501401841375</v>
      </c>
      <c r="J658" s="2" t="s">
        <v>176</v>
      </c>
    </row>
    <row r="659" spans="1:10" x14ac:dyDescent="0.3">
      <c r="A659" t="s">
        <v>105</v>
      </c>
      <c r="B659" s="1" t="s">
        <v>57</v>
      </c>
      <c r="C659">
        <v>2021</v>
      </c>
      <c r="D659">
        <v>75.072999999999993</v>
      </c>
      <c r="E659">
        <v>40.799999999999997</v>
      </c>
      <c r="F659">
        <v>-0.94723850488662698</v>
      </c>
      <c r="G659">
        <v>59000132.740293197</v>
      </c>
      <c r="H659">
        <v>2350.4527009713379</v>
      </c>
      <c r="I659" t="s">
        <v>176</v>
      </c>
      <c r="J659" s="2" t="s">
        <v>176</v>
      </c>
    </row>
    <row r="660" spans="1:10" x14ac:dyDescent="0.3">
      <c r="A660" t="s">
        <v>105</v>
      </c>
      <c r="B660" s="1" t="s">
        <v>57</v>
      </c>
      <c r="C660">
        <v>2022</v>
      </c>
      <c r="D660">
        <v>75.754999999999995</v>
      </c>
      <c r="E660">
        <v>42.5</v>
      </c>
      <c r="F660">
        <v>-0.89024293422698997</v>
      </c>
      <c r="G660">
        <v>126744195.95660099</v>
      </c>
      <c r="H660">
        <v>2386.6961758183975</v>
      </c>
      <c r="I660" t="s">
        <v>176</v>
      </c>
      <c r="J660" s="2" t="s">
        <v>176</v>
      </c>
    </row>
    <row r="661" spans="1:10" x14ac:dyDescent="0.3">
      <c r="A661" t="s">
        <v>105</v>
      </c>
      <c r="B661" s="1" t="s">
        <v>57</v>
      </c>
      <c r="C661">
        <v>2023</v>
      </c>
      <c r="D661">
        <v>76.400999999999996</v>
      </c>
      <c r="E661" t="s">
        <v>176</v>
      </c>
      <c r="F661" t="s">
        <v>176</v>
      </c>
      <c r="G661" t="s">
        <v>176</v>
      </c>
      <c r="H661">
        <v>2601.7905465211456</v>
      </c>
      <c r="I661" t="s">
        <v>176</v>
      </c>
      <c r="J661" s="2" t="s">
        <v>176</v>
      </c>
    </row>
    <row r="662" spans="1:10" x14ac:dyDescent="0.3">
      <c r="A662" t="s">
        <v>5</v>
      </c>
      <c r="B662" s="1" t="s">
        <v>46</v>
      </c>
      <c r="C662">
        <v>2004</v>
      </c>
      <c r="D662">
        <v>41.305999999999997</v>
      </c>
      <c r="E662">
        <v>39.9</v>
      </c>
      <c r="F662">
        <v>-0.32348725199699402</v>
      </c>
      <c r="G662">
        <v>137583476.929811</v>
      </c>
      <c r="H662">
        <v>941.87379246859621</v>
      </c>
      <c r="I662">
        <v>0.50381864472952809</v>
      </c>
      <c r="J662" s="2">
        <v>53.659203127552892</v>
      </c>
    </row>
    <row r="663" spans="1:10" x14ac:dyDescent="0.3">
      <c r="A663" t="s">
        <v>5</v>
      </c>
      <c r="B663" s="1" t="s">
        <v>46</v>
      </c>
      <c r="C663">
        <v>2005</v>
      </c>
      <c r="D663">
        <v>41.713999999999999</v>
      </c>
      <c r="E663">
        <v>40.299999999999997</v>
      </c>
      <c r="F663">
        <v>-0.260493904352188</v>
      </c>
      <c r="G663">
        <v>167944230.519191</v>
      </c>
      <c r="H663">
        <v>1003.187193026156</v>
      </c>
      <c r="I663">
        <v>0.51632682425469445</v>
      </c>
      <c r="J663" s="2">
        <v>54.903243568948511</v>
      </c>
    </row>
    <row r="664" spans="1:10" x14ac:dyDescent="0.3">
      <c r="A664" t="s">
        <v>5</v>
      </c>
      <c r="B664" s="1" t="s">
        <v>46</v>
      </c>
      <c r="C664">
        <v>2006</v>
      </c>
      <c r="D664">
        <v>42.124000000000002</v>
      </c>
      <c r="E664">
        <v>43.4</v>
      </c>
      <c r="F664">
        <v>-0.36864861845970198</v>
      </c>
      <c r="G664">
        <v>289840300.29228002</v>
      </c>
      <c r="H664">
        <v>1038.5790919732663</v>
      </c>
      <c r="I664">
        <v>0.49446938119057787</v>
      </c>
      <c r="J664" s="2">
        <v>54.136237809261267</v>
      </c>
    </row>
    <row r="665" spans="1:10" x14ac:dyDescent="0.3">
      <c r="A665" t="s">
        <v>5</v>
      </c>
      <c r="B665" s="1" t="s">
        <v>46</v>
      </c>
      <c r="C665">
        <v>2007</v>
      </c>
      <c r="D665">
        <v>42.534999999999997</v>
      </c>
      <c r="E665">
        <v>40</v>
      </c>
      <c r="F665">
        <v>-0.40434858202934298</v>
      </c>
      <c r="G665">
        <v>351458732.44261903</v>
      </c>
      <c r="H665">
        <v>1210.1674978298242</v>
      </c>
      <c r="I665">
        <v>0.53633433585247292</v>
      </c>
      <c r="J665" s="2">
        <v>59.271304354979435</v>
      </c>
    </row>
    <row r="666" spans="1:10" x14ac:dyDescent="0.3">
      <c r="A666" t="s">
        <v>5</v>
      </c>
      <c r="B666" s="1" t="s">
        <v>46</v>
      </c>
      <c r="C666">
        <v>2008</v>
      </c>
      <c r="D666">
        <v>42.947000000000003</v>
      </c>
      <c r="E666">
        <v>39.799999999999997</v>
      </c>
      <c r="F666">
        <v>-0.34791326522827098</v>
      </c>
      <c r="G666">
        <v>455739867.97629303</v>
      </c>
      <c r="H666">
        <v>1419.530903246203</v>
      </c>
      <c r="I666">
        <v>0.54208190750572161</v>
      </c>
      <c r="J666" s="2">
        <v>62.761769817631929</v>
      </c>
    </row>
    <row r="667" spans="1:10" x14ac:dyDescent="0.3">
      <c r="A667" t="s">
        <v>5</v>
      </c>
      <c r="B667" s="1" t="s">
        <v>46</v>
      </c>
      <c r="C667">
        <v>2009</v>
      </c>
      <c r="D667">
        <v>43.359000000000002</v>
      </c>
      <c r="E667">
        <v>51.3</v>
      </c>
      <c r="F667">
        <v>-0.32428088784217801</v>
      </c>
      <c r="G667">
        <v>331473910.25035799</v>
      </c>
      <c r="H667">
        <v>1323.9712258938041</v>
      </c>
      <c r="I667">
        <v>0.5466325664334214</v>
      </c>
      <c r="J667" s="2">
        <v>52.307290877336477</v>
      </c>
    </row>
    <row r="668" spans="1:10" x14ac:dyDescent="0.3">
      <c r="A668" t="s">
        <v>5</v>
      </c>
      <c r="B668" s="1" t="s">
        <v>46</v>
      </c>
      <c r="C668">
        <v>2010</v>
      </c>
      <c r="D668">
        <v>43.773000000000003</v>
      </c>
      <c r="E668">
        <v>49.5</v>
      </c>
      <c r="F668">
        <v>-0.31756988167762801</v>
      </c>
      <c r="G668">
        <v>272092888.45661199</v>
      </c>
      <c r="H668">
        <v>1286.6049664704562</v>
      </c>
      <c r="I668">
        <v>0.56074478450766752</v>
      </c>
      <c r="J668" s="2">
        <v>52.457855196294801</v>
      </c>
    </row>
    <row r="669" spans="1:10" x14ac:dyDescent="0.3">
      <c r="A669" t="s">
        <v>5</v>
      </c>
      <c r="B669" s="1" t="s">
        <v>46</v>
      </c>
      <c r="C669">
        <v>2011</v>
      </c>
      <c r="D669">
        <v>44.188000000000002</v>
      </c>
      <c r="E669">
        <v>48</v>
      </c>
      <c r="F669">
        <v>-0.245334327220917</v>
      </c>
      <c r="G669">
        <v>338661995.57934701</v>
      </c>
      <c r="H669">
        <v>1383.5391164962607</v>
      </c>
      <c r="I669">
        <v>0.58802971136730064</v>
      </c>
      <c r="J669" s="2">
        <v>57.576878598957769</v>
      </c>
    </row>
    <row r="670" spans="1:10" x14ac:dyDescent="0.3">
      <c r="A670" t="s">
        <v>5</v>
      </c>
      <c r="B670" s="1" t="s">
        <v>46</v>
      </c>
      <c r="C670">
        <v>2012</v>
      </c>
      <c r="D670">
        <v>44.603000000000002</v>
      </c>
      <c r="E670">
        <v>49.6</v>
      </c>
      <c r="F670">
        <v>-0.109142281115055</v>
      </c>
      <c r="G670">
        <v>276159533.00447398</v>
      </c>
      <c r="H670">
        <v>1334.7259152623462</v>
      </c>
      <c r="I670">
        <v>0.56338377305699072</v>
      </c>
      <c r="J670" s="2">
        <v>61.975304004037511</v>
      </c>
    </row>
    <row r="671" spans="1:10" x14ac:dyDescent="0.3">
      <c r="A671" t="s">
        <v>5</v>
      </c>
      <c r="B671" s="1" t="s">
        <v>46</v>
      </c>
      <c r="C671">
        <v>2013</v>
      </c>
      <c r="D671">
        <v>45.018999999999998</v>
      </c>
      <c r="E671">
        <v>42.7</v>
      </c>
      <c r="F671">
        <v>-7.3225945234298706E-2</v>
      </c>
      <c r="G671">
        <v>311366768.81942397</v>
      </c>
      <c r="H671">
        <v>1391.5321896037049</v>
      </c>
      <c r="I671">
        <v>0.58938333277187582</v>
      </c>
      <c r="J671" s="2">
        <v>60.626766359673731</v>
      </c>
    </row>
    <row r="672" spans="1:10" x14ac:dyDescent="0.3">
      <c r="A672" t="s">
        <v>5</v>
      </c>
      <c r="B672" s="1" t="s">
        <v>46</v>
      </c>
      <c r="C672">
        <v>2014</v>
      </c>
      <c r="D672">
        <v>45.436</v>
      </c>
      <c r="E672">
        <v>42.5</v>
      </c>
      <c r="F672">
        <v>-0.26208817958831798</v>
      </c>
      <c r="G672">
        <v>403098056.38786298</v>
      </c>
      <c r="H672">
        <v>1417.0949874739995</v>
      </c>
      <c r="I672">
        <v>0.61358704475234183</v>
      </c>
      <c r="J672" s="2">
        <v>58.442528976099226</v>
      </c>
    </row>
    <row r="673" spans="1:10" x14ac:dyDescent="0.3">
      <c r="A673" t="s">
        <v>5</v>
      </c>
      <c r="B673" s="1" t="s">
        <v>46</v>
      </c>
      <c r="C673">
        <v>2015</v>
      </c>
      <c r="D673">
        <v>45.862000000000002</v>
      </c>
      <c r="E673">
        <v>39.1</v>
      </c>
      <c r="F673">
        <v>-0.22443972527980799</v>
      </c>
      <c r="G673">
        <v>409166125.81490999</v>
      </c>
      <c r="H673">
        <v>1238.1263997838907</v>
      </c>
      <c r="I673">
        <v>0.64679457579978972</v>
      </c>
      <c r="J673" s="2">
        <v>58.11033767420173</v>
      </c>
    </row>
    <row r="674" spans="1:10" x14ac:dyDescent="0.3">
      <c r="A674" t="s">
        <v>5</v>
      </c>
      <c r="B674" s="1" t="s">
        <v>46</v>
      </c>
      <c r="C674">
        <v>2016</v>
      </c>
      <c r="D674">
        <v>46.295999999999999</v>
      </c>
      <c r="E674">
        <v>36.700000000000003</v>
      </c>
      <c r="F674">
        <v>-0.21080836653709401</v>
      </c>
      <c r="G674">
        <v>472409799.84677601</v>
      </c>
      <c r="H674">
        <v>1290.7499712695146</v>
      </c>
      <c r="I674">
        <v>0.68690634271181583</v>
      </c>
      <c r="J674" s="2">
        <v>54.108169207213855</v>
      </c>
    </row>
    <row r="675" spans="1:10" x14ac:dyDescent="0.3">
      <c r="A675" t="s">
        <v>5</v>
      </c>
      <c r="B675" s="1" t="s">
        <v>46</v>
      </c>
      <c r="C675">
        <v>2017</v>
      </c>
      <c r="D675">
        <v>46.74</v>
      </c>
      <c r="E675">
        <v>36.799999999999997</v>
      </c>
      <c r="F675">
        <v>-0.193443179130554</v>
      </c>
      <c r="G675">
        <v>588292997.95870805</v>
      </c>
      <c r="H675">
        <v>1385.1992136056958</v>
      </c>
      <c r="I675">
        <v>0.64658489530764796</v>
      </c>
      <c r="J675" s="2">
        <v>57.705279845561719</v>
      </c>
    </row>
    <row r="676" spans="1:10" x14ac:dyDescent="0.3">
      <c r="A676" t="s">
        <v>5</v>
      </c>
      <c r="B676" s="1" t="s">
        <v>46</v>
      </c>
      <c r="C676">
        <v>2018</v>
      </c>
      <c r="D676">
        <v>47.192</v>
      </c>
      <c r="E676">
        <v>34.200000000000003</v>
      </c>
      <c r="F676">
        <v>-0.147642567753792</v>
      </c>
      <c r="G676">
        <v>847841574.79021597</v>
      </c>
      <c r="H676">
        <v>1484.2270703564373</v>
      </c>
      <c r="I676">
        <v>0.65339707602786001</v>
      </c>
      <c r="J676" s="2">
        <v>61.789839479318289</v>
      </c>
    </row>
    <row r="677" spans="1:10" x14ac:dyDescent="0.3">
      <c r="A677" t="s">
        <v>5</v>
      </c>
      <c r="B677" s="1" t="s">
        <v>46</v>
      </c>
      <c r="C677">
        <v>2019</v>
      </c>
      <c r="D677">
        <v>47.652999999999999</v>
      </c>
      <c r="E677">
        <v>36.200000000000003</v>
      </c>
      <c r="F677">
        <v>-0.17526425421237901</v>
      </c>
      <c r="G677">
        <v>1065461344.0746599</v>
      </c>
      <c r="H677">
        <v>1462.6783525213809</v>
      </c>
      <c r="I677">
        <v>0.76857498393359669</v>
      </c>
      <c r="J677" s="2">
        <v>64.23625060610054</v>
      </c>
    </row>
    <row r="678" spans="1:10" x14ac:dyDescent="0.3">
      <c r="A678" t="s">
        <v>5</v>
      </c>
      <c r="B678" s="1" t="s">
        <v>46</v>
      </c>
      <c r="C678">
        <v>2020</v>
      </c>
      <c r="D678">
        <v>48.122</v>
      </c>
      <c r="E678">
        <v>38.700000000000003</v>
      </c>
      <c r="F678">
        <v>-0.294217169284821</v>
      </c>
      <c r="G678">
        <v>1845665272.73823</v>
      </c>
      <c r="H678">
        <v>1492.4759029352333</v>
      </c>
      <c r="I678">
        <v>0.649800561203009</v>
      </c>
      <c r="J678" s="2">
        <v>60.046871613706507</v>
      </c>
    </row>
    <row r="679" spans="1:10" x14ac:dyDescent="0.3">
      <c r="A679" t="s">
        <v>5</v>
      </c>
      <c r="B679" s="1" t="s">
        <v>46</v>
      </c>
      <c r="C679">
        <v>2021</v>
      </c>
      <c r="D679">
        <v>48.6</v>
      </c>
      <c r="E679">
        <v>35.4</v>
      </c>
      <c r="F679">
        <v>-0.32273086905479398</v>
      </c>
      <c r="G679">
        <v>2588126617.0069399</v>
      </c>
      <c r="H679">
        <v>1630.695071657929</v>
      </c>
      <c r="I679" t="s">
        <v>176</v>
      </c>
      <c r="J679" s="2">
        <v>69.375993988383158</v>
      </c>
    </row>
    <row r="680" spans="1:10" x14ac:dyDescent="0.3">
      <c r="A680" t="s">
        <v>5</v>
      </c>
      <c r="B680" s="1" t="s">
        <v>46</v>
      </c>
      <c r="C680">
        <v>2022</v>
      </c>
      <c r="D680">
        <v>49.085999999999999</v>
      </c>
      <c r="E680" t="s">
        <v>176</v>
      </c>
      <c r="F680">
        <v>-0.296521306037903</v>
      </c>
      <c r="G680">
        <v>2586179934</v>
      </c>
      <c r="H680">
        <v>1594.9851531115332</v>
      </c>
      <c r="I680" t="s">
        <v>176</v>
      </c>
      <c r="J680" s="2">
        <v>80.033077705617131</v>
      </c>
    </row>
    <row r="681" spans="1:10" x14ac:dyDescent="0.3">
      <c r="A681" t="s">
        <v>5</v>
      </c>
      <c r="B681" s="1" t="s">
        <v>46</v>
      </c>
      <c r="C681">
        <v>2023</v>
      </c>
      <c r="D681">
        <v>49.579000000000001</v>
      </c>
      <c r="E681" t="s">
        <v>176</v>
      </c>
      <c r="F681" t="s">
        <v>176</v>
      </c>
      <c r="G681" t="s">
        <v>176</v>
      </c>
      <c r="H681">
        <v>1745.9720675414653</v>
      </c>
      <c r="I681" t="s">
        <v>176</v>
      </c>
      <c r="J681" s="2">
        <v>69.437787693121251</v>
      </c>
    </row>
    <row r="682" spans="1:10" x14ac:dyDescent="0.3">
      <c r="A682" t="s">
        <v>38</v>
      </c>
      <c r="B682" s="1" t="s">
        <v>43</v>
      </c>
      <c r="C682">
        <v>2004</v>
      </c>
      <c r="D682">
        <v>51.387999999999998</v>
      </c>
      <c r="E682">
        <v>1</v>
      </c>
      <c r="F682">
        <v>-0.170285999774933</v>
      </c>
      <c r="G682">
        <v>38014852.100000001</v>
      </c>
      <c r="H682">
        <v>10827.671636032957</v>
      </c>
      <c r="I682">
        <v>4.6462564413458622</v>
      </c>
      <c r="J682" s="2">
        <v>149.5409367502902</v>
      </c>
    </row>
    <row r="683" spans="1:10" x14ac:dyDescent="0.3">
      <c r="A683" t="s">
        <v>38</v>
      </c>
      <c r="B683" s="1" t="s">
        <v>43</v>
      </c>
      <c r="C683">
        <v>2005</v>
      </c>
      <c r="D683">
        <v>51.67</v>
      </c>
      <c r="E683">
        <v>0.9</v>
      </c>
      <c r="F683">
        <v>0.45391827821731601</v>
      </c>
      <c r="G683">
        <v>80729739.090909094</v>
      </c>
      <c r="H683">
        <v>11802.111827683288</v>
      </c>
      <c r="I683">
        <v>4.6090902507905085</v>
      </c>
      <c r="J683" s="2">
        <v>171.10173595476434</v>
      </c>
    </row>
    <row r="684" spans="1:10" x14ac:dyDescent="0.3">
      <c r="A684" t="s">
        <v>38</v>
      </c>
      <c r="B684" s="1" t="s">
        <v>43</v>
      </c>
      <c r="C684">
        <v>2006</v>
      </c>
      <c r="D684">
        <v>51.969000000000001</v>
      </c>
      <c r="E684">
        <v>0.9</v>
      </c>
      <c r="F684">
        <v>0.190891683101654</v>
      </c>
      <c r="G684">
        <v>140555693.46697301</v>
      </c>
      <c r="H684">
        <v>12782.993892647544</v>
      </c>
      <c r="I684">
        <v>4.5981087470449173</v>
      </c>
      <c r="J684" s="2">
        <v>177.56693551462007</v>
      </c>
    </row>
    <row r="685" spans="1:10" x14ac:dyDescent="0.3">
      <c r="A685" t="s">
        <v>38</v>
      </c>
      <c r="B685" s="1" t="s">
        <v>43</v>
      </c>
      <c r="C685">
        <v>2007</v>
      </c>
      <c r="D685">
        <v>52.284999999999997</v>
      </c>
      <c r="E685">
        <v>1</v>
      </c>
      <c r="F685">
        <v>1.2542914599180201E-2</v>
      </c>
      <c r="G685">
        <v>175923646.509835</v>
      </c>
      <c r="H685">
        <v>12669.30266872219</v>
      </c>
      <c r="I685">
        <v>4.7569767031623016</v>
      </c>
      <c r="J685" s="2">
        <v>174.92846279825869</v>
      </c>
    </row>
    <row r="686" spans="1:10" x14ac:dyDescent="0.3">
      <c r="A686" t="s">
        <v>38</v>
      </c>
      <c r="B686" s="1" t="s">
        <v>43</v>
      </c>
      <c r="C686">
        <v>2008</v>
      </c>
      <c r="D686">
        <v>52.619</v>
      </c>
      <c r="E686">
        <v>0.9</v>
      </c>
      <c r="F686">
        <v>-5.0411432981491103E-2</v>
      </c>
      <c r="G686">
        <v>179825444.15250501</v>
      </c>
      <c r="H686">
        <v>11265.437627000474</v>
      </c>
      <c r="I686">
        <v>4.8024288145728873</v>
      </c>
      <c r="J686" s="2">
        <v>208.84296850532732</v>
      </c>
    </row>
    <row r="687" spans="1:10" x14ac:dyDescent="0.3">
      <c r="A687" t="s">
        <v>38</v>
      </c>
      <c r="B687" s="1" t="s">
        <v>43</v>
      </c>
      <c r="C687">
        <v>2009</v>
      </c>
      <c r="D687">
        <v>52.969000000000001</v>
      </c>
      <c r="E687">
        <v>0.8</v>
      </c>
      <c r="F687">
        <v>-6.8837115541100502E-3</v>
      </c>
      <c r="G687">
        <v>168251661.93552199</v>
      </c>
      <c r="H687">
        <v>9747.0918054629092</v>
      </c>
      <c r="I687">
        <v>5.135283740750074</v>
      </c>
      <c r="J687" s="2">
        <v>221.93382535800882</v>
      </c>
    </row>
    <row r="688" spans="1:10" x14ac:dyDescent="0.3">
      <c r="A688" t="s">
        <v>38</v>
      </c>
      <c r="B688" s="1" t="s">
        <v>43</v>
      </c>
      <c r="C688">
        <v>2010</v>
      </c>
      <c r="D688">
        <v>53.335999999999999</v>
      </c>
      <c r="E688">
        <v>0.7</v>
      </c>
      <c r="F688">
        <v>-1.7649978399276699E-2</v>
      </c>
      <c r="G688">
        <v>159795375</v>
      </c>
      <c r="H688">
        <v>10934.794946290011</v>
      </c>
      <c r="I688">
        <v>4.9426311685418289</v>
      </c>
      <c r="J688" s="2">
        <v>198.16269242432782</v>
      </c>
    </row>
    <row r="689" spans="1:10" x14ac:dyDescent="0.3">
      <c r="A689" t="s">
        <v>38</v>
      </c>
      <c r="B689" s="1" t="s">
        <v>43</v>
      </c>
      <c r="C689">
        <v>2011</v>
      </c>
      <c r="D689">
        <v>53.72</v>
      </c>
      <c r="E689">
        <v>0.8</v>
      </c>
      <c r="F689">
        <v>-8.1546515226364094E-2</v>
      </c>
      <c r="G689">
        <v>143240665.10345501</v>
      </c>
      <c r="H689">
        <v>12110.093746197281</v>
      </c>
      <c r="I689">
        <v>4.6682906188172595</v>
      </c>
      <c r="J689" s="2">
        <v>210.07538274799211</v>
      </c>
    </row>
    <row r="690" spans="1:10" x14ac:dyDescent="0.3">
      <c r="A690" t="s">
        <v>38</v>
      </c>
      <c r="B690" s="1" t="s">
        <v>43</v>
      </c>
      <c r="C690">
        <v>2012</v>
      </c>
      <c r="D690">
        <v>54.12</v>
      </c>
      <c r="E690">
        <v>0.8</v>
      </c>
      <c r="F690">
        <v>-0.13128004968166401</v>
      </c>
      <c r="G690">
        <v>613208776.273067</v>
      </c>
      <c r="H690">
        <v>12337.155466938775</v>
      </c>
      <c r="I690">
        <v>4.7982514750348226</v>
      </c>
      <c r="J690" s="2">
        <v>222.17825485314134</v>
      </c>
    </row>
    <row r="691" spans="1:10" x14ac:dyDescent="0.3">
      <c r="A691" t="s">
        <v>38</v>
      </c>
      <c r="B691" s="1" t="s">
        <v>43</v>
      </c>
      <c r="C691">
        <v>2013</v>
      </c>
      <c r="D691">
        <v>54.536999999999999</v>
      </c>
      <c r="E691">
        <v>1.5</v>
      </c>
      <c r="F691">
        <v>-0.11013201624155</v>
      </c>
      <c r="G691">
        <v>57289065.622999102</v>
      </c>
      <c r="H691">
        <v>14821.292147607652</v>
      </c>
      <c r="I691">
        <v>4.5825968048560846</v>
      </c>
      <c r="J691" s="2">
        <v>196.51773326879268</v>
      </c>
    </row>
    <row r="692" spans="1:10" x14ac:dyDescent="0.3">
      <c r="A692" t="s">
        <v>38</v>
      </c>
      <c r="B692" s="1" t="s">
        <v>43</v>
      </c>
      <c r="C692">
        <v>2014</v>
      </c>
      <c r="D692">
        <v>54.969000000000001</v>
      </c>
      <c r="E692">
        <v>1.4</v>
      </c>
      <c r="F692">
        <v>-0.268454760313034</v>
      </c>
      <c r="G692">
        <v>108355443.10197</v>
      </c>
      <c r="H692">
        <v>15188.190217511252</v>
      </c>
      <c r="I692">
        <v>4.9989601462362767</v>
      </c>
      <c r="J692" s="2">
        <v>213.35446942648636</v>
      </c>
    </row>
    <row r="693" spans="1:10" x14ac:dyDescent="0.3">
      <c r="A693" t="s">
        <v>38</v>
      </c>
      <c r="B693" s="1" t="s">
        <v>43</v>
      </c>
      <c r="C693">
        <v>2015</v>
      </c>
      <c r="D693">
        <v>55.4</v>
      </c>
      <c r="E693">
        <v>1.4</v>
      </c>
      <c r="F693">
        <v>0.13493049144744901</v>
      </c>
      <c r="G693">
        <v>105893597.203315</v>
      </c>
      <c r="H693">
        <v>15333.105172710513</v>
      </c>
      <c r="I693">
        <v>5.3500893822455824</v>
      </c>
      <c r="J693" s="2">
        <v>187.47501246767931</v>
      </c>
    </row>
    <row r="694" spans="1:10" x14ac:dyDescent="0.3">
      <c r="A694" t="s">
        <v>38</v>
      </c>
      <c r="B694" s="1" t="s">
        <v>43</v>
      </c>
      <c r="C694">
        <v>2016</v>
      </c>
      <c r="D694">
        <v>55.831000000000003</v>
      </c>
      <c r="E694">
        <v>1.2</v>
      </c>
      <c r="F694">
        <v>-9.0723507106304196E-2</v>
      </c>
      <c r="G694">
        <v>68346743.928173393</v>
      </c>
      <c r="H694">
        <v>16566.994604229385</v>
      </c>
      <c r="I694">
        <v>5.9739957962335097</v>
      </c>
      <c r="J694" s="2">
        <v>180.86618839093919</v>
      </c>
    </row>
    <row r="695" spans="1:10" x14ac:dyDescent="0.3">
      <c r="A695" t="s">
        <v>38</v>
      </c>
      <c r="B695" s="1" t="s">
        <v>43</v>
      </c>
      <c r="C695">
        <v>2017</v>
      </c>
      <c r="D695">
        <v>56.261000000000003</v>
      </c>
      <c r="E695">
        <v>1.2</v>
      </c>
      <c r="F695">
        <v>1.0892638936638801E-2</v>
      </c>
      <c r="G695">
        <v>197311244.14602</v>
      </c>
      <c r="H695">
        <v>17480.365191137193</v>
      </c>
      <c r="I695">
        <v>5.9545298039502104</v>
      </c>
      <c r="J695" s="2">
        <v>197.44223641786934</v>
      </c>
    </row>
    <row r="696" spans="1:10" x14ac:dyDescent="0.3">
      <c r="A696" t="s">
        <v>38</v>
      </c>
      <c r="B696" s="1" t="s">
        <v>43</v>
      </c>
      <c r="C696">
        <v>2018</v>
      </c>
      <c r="D696">
        <v>56.691000000000003</v>
      </c>
      <c r="E696">
        <v>1.2</v>
      </c>
      <c r="F696">
        <v>1.9313707947731001E-2</v>
      </c>
      <c r="G696">
        <v>305172393.79133302</v>
      </c>
      <c r="H696">
        <v>18440.234046093155</v>
      </c>
      <c r="I696">
        <v>6.2245509600876376</v>
      </c>
      <c r="J696" s="2">
        <v>185.70753721089957</v>
      </c>
    </row>
    <row r="697" spans="1:10" x14ac:dyDescent="0.3">
      <c r="A697" t="s">
        <v>38</v>
      </c>
      <c r="B697" s="1" t="s">
        <v>43</v>
      </c>
      <c r="C697">
        <v>2019</v>
      </c>
      <c r="D697">
        <v>57.119</v>
      </c>
      <c r="E697">
        <v>1.2</v>
      </c>
      <c r="F697">
        <v>2.8845680877566299E-2</v>
      </c>
      <c r="G697">
        <v>257086351.80439201</v>
      </c>
      <c r="H697">
        <v>19141.511874361498</v>
      </c>
      <c r="I697">
        <v>6.0978233034571057</v>
      </c>
      <c r="J697" s="2">
        <v>173.40784688019585</v>
      </c>
    </row>
    <row r="698" spans="1:10" x14ac:dyDescent="0.3">
      <c r="A698" t="s">
        <v>38</v>
      </c>
      <c r="B698" s="1" t="s">
        <v>43</v>
      </c>
      <c r="C698">
        <v>2020</v>
      </c>
      <c r="D698">
        <v>57.545999999999999</v>
      </c>
      <c r="E698">
        <v>1.3</v>
      </c>
      <c r="F698">
        <v>2.1038040518760698E-2</v>
      </c>
      <c r="G698">
        <v>80053481.405823305</v>
      </c>
      <c r="H698">
        <v>14041.47540745751</v>
      </c>
      <c r="I698">
        <v>6.0805183725701291</v>
      </c>
      <c r="J698" s="2">
        <v>153.48333156592037</v>
      </c>
    </row>
    <row r="699" spans="1:10" x14ac:dyDescent="0.3">
      <c r="A699" t="s">
        <v>38</v>
      </c>
      <c r="B699" s="1" t="s">
        <v>43</v>
      </c>
      <c r="C699">
        <v>2021</v>
      </c>
      <c r="D699">
        <v>57.972000000000001</v>
      </c>
      <c r="E699">
        <v>1.7</v>
      </c>
      <c r="F699">
        <v>6.2110270373523201E-3</v>
      </c>
      <c r="G699">
        <v>111455091.564216</v>
      </c>
      <c r="H699">
        <v>14982.911148776711</v>
      </c>
      <c r="I699" t="s">
        <v>176</v>
      </c>
      <c r="J699" s="2">
        <v>183.77081501466012</v>
      </c>
    </row>
    <row r="700" spans="1:10" x14ac:dyDescent="0.3">
      <c r="A700" t="s">
        <v>38</v>
      </c>
      <c r="B700" s="1" t="s">
        <v>43</v>
      </c>
      <c r="C700">
        <v>2022</v>
      </c>
      <c r="D700">
        <v>58.396000000000001</v>
      </c>
      <c r="E700">
        <v>1.9</v>
      </c>
      <c r="F700">
        <v>0.32758283615112299</v>
      </c>
      <c r="G700">
        <v>189823893.166482</v>
      </c>
      <c r="H700">
        <v>17167.19097608326</v>
      </c>
      <c r="I700" t="s">
        <v>176</v>
      </c>
      <c r="J700" s="2">
        <v>186.17211165364634</v>
      </c>
    </row>
    <row r="701" spans="1:10" x14ac:dyDescent="0.3">
      <c r="A701" t="s">
        <v>38</v>
      </c>
      <c r="B701" s="1" t="s">
        <v>43</v>
      </c>
      <c r="C701">
        <v>2023</v>
      </c>
      <c r="D701">
        <v>58.82</v>
      </c>
      <c r="E701" t="s">
        <v>176</v>
      </c>
      <c r="F701" t="s">
        <v>176</v>
      </c>
      <c r="G701" t="s">
        <v>176</v>
      </c>
      <c r="H701">
        <v>17879.239654507455</v>
      </c>
      <c r="I701" t="s">
        <v>176</v>
      </c>
      <c r="J701" s="2">
        <v>183.06689495431743</v>
      </c>
    </row>
    <row r="702" spans="1:10" x14ac:dyDescent="0.3">
      <c r="A702" t="s">
        <v>112</v>
      </c>
      <c r="B702" s="1" t="s">
        <v>85</v>
      </c>
      <c r="C702">
        <v>2004</v>
      </c>
      <c r="D702">
        <v>36.595999999999997</v>
      </c>
      <c r="E702">
        <v>86.5</v>
      </c>
      <c r="F702">
        <v>-1.0911936759948699</v>
      </c>
      <c r="G702">
        <v>61153314.193329699</v>
      </c>
      <c r="H702">
        <v>258.47316880396329</v>
      </c>
      <c r="I702">
        <v>9.6253087427116663E-2</v>
      </c>
      <c r="J702" s="2">
        <v>46.171999738885916</v>
      </c>
    </row>
    <row r="703" spans="1:10" x14ac:dyDescent="0.3">
      <c r="A703" t="s">
        <v>112</v>
      </c>
      <c r="B703" s="1" t="s">
        <v>85</v>
      </c>
      <c r="C703">
        <v>2005</v>
      </c>
      <c r="D703">
        <v>36.918999999999997</v>
      </c>
      <c r="E703">
        <v>88.1</v>
      </c>
      <c r="F703">
        <v>-1.1014994382858301</v>
      </c>
      <c r="G703">
        <v>90731669.737714797</v>
      </c>
      <c r="H703">
        <v>286.2859062898799</v>
      </c>
      <c r="I703">
        <v>7.8563040637766493E-2</v>
      </c>
      <c r="J703" s="2">
        <v>47.547983597249278</v>
      </c>
    </row>
    <row r="704" spans="1:10" x14ac:dyDescent="0.3">
      <c r="A704" t="s">
        <v>112</v>
      </c>
      <c r="B704" s="1" t="s">
        <v>85</v>
      </c>
      <c r="C704">
        <v>2006</v>
      </c>
      <c r="D704">
        <v>37.302999999999997</v>
      </c>
      <c r="E704">
        <v>84.4</v>
      </c>
      <c r="F704">
        <v>-1.1421816349029501</v>
      </c>
      <c r="G704">
        <v>58869143.907217897</v>
      </c>
      <c r="H704">
        <v>320.51441080857865</v>
      </c>
      <c r="I704">
        <v>0.10165627785177186</v>
      </c>
      <c r="J704" s="2">
        <v>42.430393774253602</v>
      </c>
    </row>
    <row r="705" spans="1:10" x14ac:dyDescent="0.3">
      <c r="A705" t="s">
        <v>112</v>
      </c>
      <c r="B705" s="1" t="s">
        <v>85</v>
      </c>
      <c r="C705">
        <v>2007</v>
      </c>
      <c r="D705">
        <v>37.689</v>
      </c>
      <c r="E705">
        <v>86.3</v>
      </c>
      <c r="F705">
        <v>-1.0905464887619001</v>
      </c>
      <c r="G705">
        <v>95470171.315982804</v>
      </c>
      <c r="H705">
        <v>358.0773155386085</v>
      </c>
      <c r="I705">
        <v>8.4725743341275528E-2</v>
      </c>
      <c r="J705" s="2">
        <v>40.898245169672244</v>
      </c>
    </row>
    <row r="706" spans="1:10" x14ac:dyDescent="0.3">
      <c r="A706" t="s">
        <v>112</v>
      </c>
      <c r="B706" s="1" t="s">
        <v>85</v>
      </c>
      <c r="C706">
        <v>2008</v>
      </c>
      <c r="D706">
        <v>38.076999999999998</v>
      </c>
      <c r="E706">
        <v>86</v>
      </c>
      <c r="F706">
        <v>-0.977361500263214</v>
      </c>
      <c r="G706">
        <v>53095068.067431197</v>
      </c>
      <c r="H706">
        <v>402.55340546352522</v>
      </c>
      <c r="I706">
        <v>8.5275314159248453E-2</v>
      </c>
      <c r="J706" s="2">
        <v>40.070100457350563</v>
      </c>
    </row>
    <row r="707" spans="1:10" x14ac:dyDescent="0.3">
      <c r="A707" t="s">
        <v>112</v>
      </c>
      <c r="B707" s="1" t="s">
        <v>85</v>
      </c>
      <c r="C707">
        <v>2009</v>
      </c>
      <c r="D707">
        <v>38.466000000000001</v>
      </c>
      <c r="E707">
        <v>86.1</v>
      </c>
      <c r="F707">
        <v>-0.80587738752365101</v>
      </c>
      <c r="G707">
        <v>110430202.51769599</v>
      </c>
      <c r="H707">
        <v>386.43386849055713</v>
      </c>
      <c r="I707">
        <v>8.2717742716189951E-2</v>
      </c>
      <c r="J707" s="2">
        <v>42.034091100567551</v>
      </c>
    </row>
    <row r="708" spans="1:10" x14ac:dyDescent="0.3">
      <c r="A708" t="s">
        <v>112</v>
      </c>
      <c r="B708" s="1" t="s">
        <v>85</v>
      </c>
      <c r="C708">
        <v>2010</v>
      </c>
      <c r="D708">
        <v>38.856000000000002</v>
      </c>
      <c r="E708">
        <v>84.9</v>
      </c>
      <c r="F708">
        <v>-0.760722637176514</v>
      </c>
      <c r="G708">
        <v>238404209.34276101</v>
      </c>
      <c r="H708">
        <v>400.54074370833729</v>
      </c>
      <c r="I708">
        <v>8.7032201914708451E-2</v>
      </c>
      <c r="J708" s="2">
        <v>51.27490409651034</v>
      </c>
    </row>
    <row r="709" spans="1:10" x14ac:dyDescent="0.3">
      <c r="A709" t="s">
        <v>112</v>
      </c>
      <c r="B709" s="1" t="s">
        <v>85</v>
      </c>
      <c r="C709">
        <v>2011</v>
      </c>
      <c r="D709">
        <v>39.247999999999998</v>
      </c>
      <c r="E709">
        <v>81</v>
      </c>
      <c r="F709">
        <v>-0.73083966970443703</v>
      </c>
      <c r="G709">
        <v>950477791.38029695</v>
      </c>
      <c r="H709">
        <v>443.45184217127331</v>
      </c>
      <c r="I709">
        <v>0.11113992908761361</v>
      </c>
      <c r="J709" s="2">
        <v>72.349641682511376</v>
      </c>
    </row>
    <row r="710" spans="1:10" x14ac:dyDescent="0.3">
      <c r="A710" t="s">
        <v>112</v>
      </c>
      <c r="B710" s="1" t="s">
        <v>85</v>
      </c>
      <c r="C710">
        <v>2012</v>
      </c>
      <c r="D710">
        <v>39.642000000000003</v>
      </c>
      <c r="E710">
        <v>79.099999999999994</v>
      </c>
      <c r="F710">
        <v>-0.71057313680648804</v>
      </c>
      <c r="G710">
        <v>722447405.06738698</v>
      </c>
      <c r="H710">
        <v>558.17972331512522</v>
      </c>
      <c r="I710">
        <v>0.12590248898629422</v>
      </c>
      <c r="J710" s="2">
        <v>85.511562633633076</v>
      </c>
    </row>
    <row r="711" spans="1:10" x14ac:dyDescent="0.3">
      <c r="A711" t="s">
        <v>112</v>
      </c>
      <c r="B711" s="1" t="s">
        <v>85</v>
      </c>
      <c r="C711">
        <v>2013</v>
      </c>
      <c r="D711">
        <v>40.036000000000001</v>
      </c>
      <c r="E711">
        <v>74.599999999999994</v>
      </c>
      <c r="F711">
        <v>-0.72058451175689697</v>
      </c>
      <c r="G711">
        <v>429664580.13606799</v>
      </c>
      <c r="H711">
        <v>706.45268150739776</v>
      </c>
      <c r="I711">
        <v>0.1480001246256385</v>
      </c>
      <c r="J711" s="2">
        <v>87.452801018136256</v>
      </c>
    </row>
    <row r="712" spans="1:10" x14ac:dyDescent="0.3">
      <c r="A712" t="s">
        <v>112</v>
      </c>
      <c r="B712" s="1" t="s">
        <v>85</v>
      </c>
      <c r="C712">
        <v>2014</v>
      </c>
      <c r="D712">
        <v>40.432000000000002</v>
      </c>
      <c r="E712">
        <v>73</v>
      </c>
      <c r="F712">
        <v>-0.82283198833465598</v>
      </c>
      <c r="G712">
        <v>375089628.51241797</v>
      </c>
      <c r="H712">
        <v>702.33858773014583</v>
      </c>
      <c r="I712">
        <v>0.15931237998355338</v>
      </c>
      <c r="J712" s="2">
        <v>83.185413762419302</v>
      </c>
    </row>
    <row r="713" spans="1:10" x14ac:dyDescent="0.3">
      <c r="A713" t="s">
        <v>112</v>
      </c>
      <c r="B713" s="1" t="s">
        <v>85</v>
      </c>
      <c r="C713">
        <v>2015</v>
      </c>
      <c r="D713">
        <v>40.829000000000001</v>
      </c>
      <c r="E713">
        <v>74</v>
      </c>
      <c r="F713">
        <v>-0.928697109222412</v>
      </c>
      <c r="G713">
        <v>252435829.43390101</v>
      </c>
      <c r="H713">
        <v>581.29341181495408</v>
      </c>
      <c r="I713">
        <v>0.14826160702457888</v>
      </c>
      <c r="J713" s="2">
        <v>66.279357360581685</v>
      </c>
    </row>
    <row r="714" spans="1:10" x14ac:dyDescent="0.3">
      <c r="A714" t="s">
        <v>112</v>
      </c>
      <c r="B714" s="1" t="s">
        <v>85</v>
      </c>
      <c r="C714">
        <v>2016</v>
      </c>
      <c r="D714">
        <v>41.228000000000002</v>
      </c>
      <c r="E714">
        <v>73.599999999999994</v>
      </c>
      <c r="F714">
        <v>-0.94893002510070801</v>
      </c>
      <c r="G714">
        <v>138509469.264081</v>
      </c>
      <c r="H714">
        <v>515.44783960283701</v>
      </c>
      <c r="I714">
        <v>0.1562334657474673</v>
      </c>
      <c r="J714" s="2">
        <v>75.552305218678498</v>
      </c>
    </row>
    <row r="715" spans="1:10" x14ac:dyDescent="0.3">
      <c r="A715" t="s">
        <v>112</v>
      </c>
      <c r="B715" s="1" t="s">
        <v>85</v>
      </c>
      <c r="C715">
        <v>2017</v>
      </c>
      <c r="D715">
        <v>41.636000000000003</v>
      </c>
      <c r="E715">
        <v>74.599999999999994</v>
      </c>
      <c r="F715">
        <v>-0.95210599899292003</v>
      </c>
      <c r="G715">
        <v>413724476.11275297</v>
      </c>
      <c r="H715">
        <v>484.45612876759145</v>
      </c>
      <c r="I715">
        <v>0.14587958551962765</v>
      </c>
      <c r="J715" s="2">
        <v>74.486343595205071</v>
      </c>
    </row>
    <row r="716" spans="1:10" x14ac:dyDescent="0.3">
      <c r="A716" t="s">
        <v>112</v>
      </c>
      <c r="B716" s="1" t="s">
        <v>85</v>
      </c>
      <c r="C716">
        <v>2018</v>
      </c>
      <c r="D716">
        <v>42.055</v>
      </c>
      <c r="E716">
        <v>75.900000000000006</v>
      </c>
      <c r="F716">
        <v>-0.91837191581726096</v>
      </c>
      <c r="G716">
        <v>250446053.545995</v>
      </c>
      <c r="H716">
        <v>519.64996386162181</v>
      </c>
      <c r="I716">
        <v>0.13276462194901822</v>
      </c>
      <c r="J716" s="2">
        <v>56.695834134733488</v>
      </c>
    </row>
    <row r="717" spans="1:10" x14ac:dyDescent="0.3">
      <c r="A717" t="s">
        <v>112</v>
      </c>
      <c r="B717" s="1" t="s">
        <v>85</v>
      </c>
      <c r="C717">
        <v>2019</v>
      </c>
      <c r="D717">
        <v>42.484000000000002</v>
      </c>
      <c r="E717">
        <v>75.400000000000006</v>
      </c>
      <c r="F717">
        <v>-0.91690039634704601</v>
      </c>
      <c r="G717">
        <v>342400000</v>
      </c>
      <c r="H717">
        <v>506.60691377907835</v>
      </c>
      <c r="I717">
        <v>0.12909434624425922</v>
      </c>
      <c r="J717" s="2">
        <v>56.190648875094865</v>
      </c>
    </row>
    <row r="718" spans="1:10" x14ac:dyDescent="0.3">
      <c r="A718" t="s">
        <v>112</v>
      </c>
      <c r="B718" s="1" t="s">
        <v>85</v>
      </c>
      <c r="C718">
        <v>2020</v>
      </c>
      <c r="D718">
        <v>42.923000000000002</v>
      </c>
      <c r="E718">
        <v>75.099999999999994</v>
      </c>
      <c r="F718">
        <v>-0.90462321043014504</v>
      </c>
      <c r="G718">
        <v>172699178.42460001</v>
      </c>
      <c r="H718">
        <v>493.43224055142349</v>
      </c>
      <c r="I718">
        <v>0.12727760727814164</v>
      </c>
      <c r="J718" s="2">
        <v>51.557937749223349</v>
      </c>
    </row>
    <row r="719" spans="1:10" x14ac:dyDescent="0.3">
      <c r="A719" t="s">
        <v>112</v>
      </c>
      <c r="B719" s="1" t="s">
        <v>85</v>
      </c>
      <c r="C719">
        <v>2021</v>
      </c>
      <c r="D719">
        <v>43.372</v>
      </c>
      <c r="E719">
        <v>71.099999999999994</v>
      </c>
      <c r="F719">
        <v>-0.98027122020721402</v>
      </c>
      <c r="G719">
        <v>212289192.761103</v>
      </c>
      <c r="H719">
        <v>504.62128762153145</v>
      </c>
      <c r="I719" t="s">
        <v>176</v>
      </c>
      <c r="J719" s="2">
        <v>58.390828070977342</v>
      </c>
    </row>
    <row r="720" spans="1:10" x14ac:dyDescent="0.3">
      <c r="A720" t="s">
        <v>112</v>
      </c>
      <c r="B720" s="1" t="s">
        <v>85</v>
      </c>
      <c r="C720">
        <v>2022</v>
      </c>
      <c r="D720">
        <v>43.831000000000003</v>
      </c>
      <c r="E720">
        <v>71.599999999999994</v>
      </c>
      <c r="F720">
        <v>-1.0555778741836499</v>
      </c>
      <c r="G720">
        <v>293970572.80400997</v>
      </c>
      <c r="H720">
        <v>475.79572784462187</v>
      </c>
      <c r="I720" t="s">
        <v>176</v>
      </c>
      <c r="J720" s="2">
        <v>88.094368817260388</v>
      </c>
    </row>
    <row r="721" spans="1:10" x14ac:dyDescent="0.3">
      <c r="A721" t="s">
        <v>112</v>
      </c>
      <c r="B721" s="1" t="s">
        <v>85</v>
      </c>
      <c r="C721">
        <v>2023</v>
      </c>
      <c r="D721">
        <v>44.3</v>
      </c>
      <c r="E721" t="s">
        <v>176</v>
      </c>
      <c r="F721" t="s">
        <v>176</v>
      </c>
      <c r="G721" t="s">
        <v>176</v>
      </c>
      <c r="H721">
        <v>433.3741743300597</v>
      </c>
      <c r="I721" t="s">
        <v>176</v>
      </c>
      <c r="J721" s="2">
        <v>107.75059136605559</v>
      </c>
    </row>
    <row r="722" spans="1:10" x14ac:dyDescent="0.3">
      <c r="A722" t="s">
        <v>47</v>
      </c>
      <c r="B722" s="1" t="s">
        <v>143</v>
      </c>
      <c r="C722">
        <v>2004</v>
      </c>
      <c r="D722">
        <v>35.530999999999999</v>
      </c>
      <c r="E722">
        <v>93</v>
      </c>
      <c r="F722">
        <v>-2.2993726730346702</v>
      </c>
      <c r="G722">
        <v>-4790000</v>
      </c>
      <c r="H722">
        <v>381.48243237338085</v>
      </c>
      <c r="I722">
        <v>5.7080141705034733E-2</v>
      </c>
      <c r="J722" s="2" t="s">
        <v>176</v>
      </c>
    </row>
    <row r="723" spans="1:10" x14ac:dyDescent="0.3">
      <c r="A723" t="s">
        <v>47</v>
      </c>
      <c r="B723" s="1" t="s">
        <v>143</v>
      </c>
      <c r="C723">
        <v>2005</v>
      </c>
      <c r="D723">
        <v>36.311</v>
      </c>
      <c r="E723">
        <v>93.3</v>
      </c>
      <c r="F723">
        <v>-2.2069251537322998</v>
      </c>
      <c r="G723">
        <v>24000000</v>
      </c>
      <c r="H723">
        <v>447.41719769549604</v>
      </c>
      <c r="I723">
        <v>5.5468023630180566E-2</v>
      </c>
      <c r="J723" s="2" t="s">
        <v>176</v>
      </c>
    </row>
    <row r="724" spans="1:10" x14ac:dyDescent="0.3">
      <c r="A724" t="s">
        <v>47</v>
      </c>
      <c r="B724" s="1" t="s">
        <v>143</v>
      </c>
      <c r="C724">
        <v>2006</v>
      </c>
      <c r="D724">
        <v>37.1</v>
      </c>
      <c r="E724">
        <v>93.5</v>
      </c>
      <c r="F724">
        <v>-2.4933130741119398</v>
      </c>
      <c r="G724">
        <v>96000000</v>
      </c>
      <c r="H724">
        <v>466.08770203156865</v>
      </c>
      <c r="I724">
        <v>5.3926885120621076E-2</v>
      </c>
      <c r="J724" s="2" t="s">
        <v>176</v>
      </c>
    </row>
    <row r="725" spans="1:10" x14ac:dyDescent="0.3">
      <c r="A725" t="s">
        <v>47</v>
      </c>
      <c r="B725" s="1" t="s">
        <v>143</v>
      </c>
      <c r="C725">
        <v>2007</v>
      </c>
      <c r="D725">
        <v>34.404000000000003</v>
      </c>
      <c r="E725">
        <v>93</v>
      </c>
      <c r="F725">
        <v>-2.4326484203338601</v>
      </c>
      <c r="G725">
        <v>141000000</v>
      </c>
      <c r="H725">
        <v>488.45734761780534</v>
      </c>
      <c r="I725">
        <v>5.608876055351944E-2</v>
      </c>
      <c r="J725" s="2" t="s">
        <v>176</v>
      </c>
    </row>
    <row r="726" spans="1:10" x14ac:dyDescent="0.3">
      <c r="A726" t="s">
        <v>47</v>
      </c>
      <c r="B726" s="1" t="s">
        <v>143</v>
      </c>
      <c r="C726">
        <v>2008</v>
      </c>
      <c r="D726">
        <v>36.011000000000003</v>
      </c>
      <c r="E726">
        <v>93.4</v>
      </c>
      <c r="F726">
        <v>-2.5477256774902299</v>
      </c>
      <c r="G726">
        <v>87000000</v>
      </c>
      <c r="H726">
        <v>516.7048898681885</v>
      </c>
      <c r="I726">
        <v>5.405915488773573E-2</v>
      </c>
      <c r="J726" s="2" t="s">
        <v>176</v>
      </c>
    </row>
    <row r="727" spans="1:10" x14ac:dyDescent="0.3">
      <c r="A727" t="s">
        <v>47</v>
      </c>
      <c r="B727" s="1" t="s">
        <v>143</v>
      </c>
      <c r="C727">
        <v>2009</v>
      </c>
      <c r="D727">
        <v>37.645000000000003</v>
      </c>
      <c r="E727">
        <v>93.6</v>
      </c>
      <c r="F727">
        <v>-2.4904558658599898</v>
      </c>
      <c r="G727">
        <v>108000000</v>
      </c>
      <c r="H727">
        <v>251.37129170602927</v>
      </c>
      <c r="I727">
        <v>5.2378351406734691E-2</v>
      </c>
      <c r="J727" s="2" t="s">
        <v>176</v>
      </c>
    </row>
    <row r="728" spans="1:10" x14ac:dyDescent="0.3">
      <c r="A728" t="s">
        <v>47</v>
      </c>
      <c r="B728" s="1" t="s">
        <v>143</v>
      </c>
      <c r="C728">
        <v>2010</v>
      </c>
      <c r="D728">
        <v>39.31</v>
      </c>
      <c r="E728">
        <v>93.6</v>
      </c>
      <c r="F728">
        <v>-2.3012433052063002</v>
      </c>
      <c r="G728">
        <v>112000000</v>
      </c>
      <c r="H728">
        <v>223.4876068753108</v>
      </c>
      <c r="I728">
        <v>5.248344738422149E-2</v>
      </c>
      <c r="J728" s="2" t="s">
        <v>176</v>
      </c>
    </row>
    <row r="729" spans="1:10" x14ac:dyDescent="0.3">
      <c r="A729" t="s">
        <v>47</v>
      </c>
      <c r="B729" s="1" t="s">
        <v>143</v>
      </c>
      <c r="C729">
        <v>2011</v>
      </c>
      <c r="D729">
        <v>41</v>
      </c>
      <c r="E729">
        <v>93.7</v>
      </c>
      <c r="F729">
        <v>-2.3320457935333301</v>
      </c>
      <c r="G729">
        <v>102000000</v>
      </c>
      <c r="H729">
        <v>237.86845129655825</v>
      </c>
      <c r="I729">
        <v>5.17728115714403E-2</v>
      </c>
      <c r="J729" s="2" t="s">
        <v>176</v>
      </c>
    </row>
    <row r="730" spans="1:10" x14ac:dyDescent="0.3">
      <c r="A730" t="s">
        <v>47</v>
      </c>
      <c r="B730" s="1" t="s">
        <v>143</v>
      </c>
      <c r="C730">
        <v>2012</v>
      </c>
      <c r="D730">
        <v>41.558</v>
      </c>
      <c r="E730">
        <v>93.9</v>
      </c>
      <c r="F730">
        <v>-2.2246904373168901</v>
      </c>
      <c r="G730">
        <v>107330000</v>
      </c>
      <c r="H730">
        <v>324.88717649893863</v>
      </c>
      <c r="I730">
        <v>5.0296109603558625E-2</v>
      </c>
      <c r="J730" s="2" t="s">
        <v>176</v>
      </c>
    </row>
    <row r="731" spans="1:10" x14ac:dyDescent="0.3">
      <c r="A731" t="s">
        <v>47</v>
      </c>
      <c r="B731" s="1" t="s">
        <v>143</v>
      </c>
      <c r="C731">
        <v>2013</v>
      </c>
      <c r="D731">
        <v>42.116999999999997</v>
      </c>
      <c r="E731">
        <v>94.4</v>
      </c>
      <c r="F731">
        <v>-2.20779252052307</v>
      </c>
      <c r="G731">
        <v>258000000</v>
      </c>
      <c r="H731">
        <v>454.07726423924771</v>
      </c>
      <c r="I731">
        <v>5.0527193768364641E-2</v>
      </c>
      <c r="J731" s="2">
        <v>77.168214642165509</v>
      </c>
    </row>
    <row r="732" spans="1:10" x14ac:dyDescent="0.3">
      <c r="A732" t="s">
        <v>47</v>
      </c>
      <c r="B732" s="1" t="s">
        <v>143</v>
      </c>
      <c r="C732">
        <v>2014</v>
      </c>
      <c r="D732">
        <v>42.679000000000002</v>
      </c>
      <c r="E732">
        <v>94.6</v>
      </c>
      <c r="F732">
        <v>-2.0722336769103999</v>
      </c>
      <c r="G732">
        <v>261000000</v>
      </c>
      <c r="H732">
        <v>491.18980412049126</v>
      </c>
      <c r="I732">
        <v>4.8530212292442053E-2</v>
      </c>
      <c r="J732" s="2">
        <v>76.510639043839006</v>
      </c>
    </row>
    <row r="733" spans="1:10" x14ac:dyDescent="0.3">
      <c r="A733" t="s">
        <v>47</v>
      </c>
      <c r="B733" s="1" t="s">
        <v>143</v>
      </c>
      <c r="C733">
        <v>2015</v>
      </c>
      <c r="D733">
        <v>43.244999999999997</v>
      </c>
      <c r="E733">
        <v>94.5</v>
      </c>
      <c r="F733">
        <v>-2.1018948554992698</v>
      </c>
      <c r="G733">
        <v>303000000</v>
      </c>
      <c r="H733">
        <v>507.48291546709765</v>
      </c>
      <c r="I733">
        <v>4.6948882097857976E-2</v>
      </c>
      <c r="J733" s="2">
        <v>71.943550024245013</v>
      </c>
    </row>
    <row r="734" spans="1:10" x14ac:dyDescent="0.3">
      <c r="A734" t="s">
        <v>47</v>
      </c>
      <c r="B734" s="1" t="s">
        <v>143</v>
      </c>
      <c r="C734">
        <v>2016</v>
      </c>
      <c r="D734">
        <v>43.816000000000003</v>
      </c>
      <c r="E734">
        <v>94.8</v>
      </c>
      <c r="F734">
        <v>-2.1845889091491699</v>
      </c>
      <c r="G734">
        <v>330000000</v>
      </c>
      <c r="H734">
        <v>517.09758150550169</v>
      </c>
      <c r="I734">
        <v>4.578513993748061E-2</v>
      </c>
      <c r="J734" s="2">
        <v>71.187989238313037</v>
      </c>
    </row>
    <row r="735" spans="1:10" x14ac:dyDescent="0.3">
      <c r="A735" t="s">
        <v>47</v>
      </c>
      <c r="B735" s="1" t="s">
        <v>143</v>
      </c>
      <c r="C735">
        <v>2017</v>
      </c>
      <c r="D735">
        <v>44.390999999999998</v>
      </c>
      <c r="E735">
        <v>94.9</v>
      </c>
      <c r="F735">
        <v>-2.2013144493103001</v>
      </c>
      <c r="G735">
        <v>369000000</v>
      </c>
      <c r="H735">
        <v>555.18512361306921</v>
      </c>
      <c r="I735">
        <v>4.4058817478561441E-2</v>
      </c>
      <c r="J735" s="2">
        <v>68.081523116329862</v>
      </c>
    </row>
    <row r="736" spans="1:10" x14ac:dyDescent="0.3">
      <c r="A736" t="s">
        <v>47</v>
      </c>
      <c r="B736" s="1" t="s">
        <v>143</v>
      </c>
      <c r="C736">
        <v>2018</v>
      </c>
      <c r="D736">
        <v>44.970999999999997</v>
      </c>
      <c r="E736">
        <v>94.9</v>
      </c>
      <c r="F736">
        <v>-2.0889406204223602</v>
      </c>
      <c r="G736">
        <v>408000000</v>
      </c>
      <c r="H736">
        <v>537.159290210329</v>
      </c>
      <c r="I736">
        <v>4.2573226793633213E-2</v>
      </c>
      <c r="J736" s="2">
        <v>75.390673367651203</v>
      </c>
    </row>
    <row r="737" spans="1:10" x14ac:dyDescent="0.3">
      <c r="A737" t="s">
        <v>47</v>
      </c>
      <c r="B737" s="1" t="s">
        <v>143</v>
      </c>
      <c r="C737">
        <v>2019</v>
      </c>
      <c r="D737">
        <v>45.554000000000002</v>
      </c>
      <c r="E737">
        <v>95</v>
      </c>
      <c r="F737">
        <v>-2.14859175682068</v>
      </c>
      <c r="G737">
        <v>447000000</v>
      </c>
      <c r="H737">
        <v>589.46589190162683</v>
      </c>
      <c r="I737">
        <v>4.1029202880867019E-2</v>
      </c>
      <c r="J737" s="2">
        <v>69.572186456560104</v>
      </c>
    </row>
    <row r="738" spans="1:10" x14ac:dyDescent="0.3">
      <c r="A738" t="s">
        <v>47</v>
      </c>
      <c r="B738" s="1" t="s">
        <v>143</v>
      </c>
      <c r="C738">
        <v>2020</v>
      </c>
      <c r="D738">
        <v>46.140999999999998</v>
      </c>
      <c r="E738">
        <v>95.5</v>
      </c>
      <c r="F738">
        <v>-1.95361256599426</v>
      </c>
      <c r="G738">
        <v>534000000</v>
      </c>
      <c r="H738">
        <v>556.57806602933192</v>
      </c>
      <c r="I738">
        <v>3.9934653265135615E-2</v>
      </c>
      <c r="J738" s="2">
        <v>76.009270923200063</v>
      </c>
    </row>
    <row r="739" spans="1:10" x14ac:dyDescent="0.3">
      <c r="A739" t="s">
        <v>47</v>
      </c>
      <c r="B739" s="1" t="s">
        <v>143</v>
      </c>
      <c r="C739">
        <v>2021</v>
      </c>
      <c r="D739">
        <v>46.731000000000002</v>
      </c>
      <c r="E739">
        <v>95.4</v>
      </c>
      <c r="F739">
        <v>-1.83623266220093</v>
      </c>
      <c r="G739">
        <v>601000000</v>
      </c>
      <c r="H739">
        <v>576.52367824209898</v>
      </c>
      <c r="I739" t="s">
        <v>176</v>
      </c>
      <c r="J739" s="2">
        <v>82.083919098055929</v>
      </c>
    </row>
    <row r="740" spans="1:10" x14ac:dyDescent="0.3">
      <c r="A740" t="s">
        <v>47</v>
      </c>
      <c r="B740" s="1" t="s">
        <v>143</v>
      </c>
      <c r="C740">
        <v>2022</v>
      </c>
      <c r="D740">
        <v>47.323999999999998</v>
      </c>
      <c r="E740">
        <v>95.4</v>
      </c>
      <c r="F740">
        <v>-1.9001557826995801</v>
      </c>
      <c r="G740">
        <v>636000000</v>
      </c>
      <c r="H740">
        <v>592.10312197214148</v>
      </c>
      <c r="I740" t="s">
        <v>176</v>
      </c>
      <c r="J740" s="2">
        <v>95.83957495177448</v>
      </c>
    </row>
    <row r="741" spans="1:10" x14ac:dyDescent="0.3">
      <c r="A741" t="s">
        <v>47</v>
      </c>
      <c r="B741" s="1" t="s">
        <v>143</v>
      </c>
      <c r="C741">
        <v>2023</v>
      </c>
      <c r="D741">
        <v>47.92</v>
      </c>
      <c r="E741" t="s">
        <v>176</v>
      </c>
      <c r="F741" t="s">
        <v>176</v>
      </c>
      <c r="G741" t="s">
        <v>176</v>
      </c>
      <c r="H741">
        <v>643.75002880677823</v>
      </c>
      <c r="I741" t="s">
        <v>176</v>
      </c>
      <c r="J741" s="2">
        <v>94.575318977794936</v>
      </c>
    </row>
    <row r="742" spans="1:10" x14ac:dyDescent="0.3">
      <c r="A742" t="s">
        <v>23</v>
      </c>
      <c r="B742" s="1" t="s">
        <v>155</v>
      </c>
      <c r="C742">
        <v>2004</v>
      </c>
      <c r="D742">
        <v>58.993000000000002</v>
      </c>
      <c r="E742">
        <v>11</v>
      </c>
      <c r="F742">
        <v>0.69246727228164695</v>
      </c>
      <c r="G742">
        <v>701422007.62977898</v>
      </c>
      <c r="H742">
        <v>5268.2785762170197</v>
      </c>
      <c r="I742">
        <v>7.8247640753305596</v>
      </c>
      <c r="J742" s="2">
        <v>45.64357522400406</v>
      </c>
    </row>
    <row r="743" spans="1:10" x14ac:dyDescent="0.3">
      <c r="A743" t="s">
        <v>23</v>
      </c>
      <c r="B743" s="1" t="s">
        <v>155</v>
      </c>
      <c r="C743">
        <v>2005</v>
      </c>
      <c r="D743">
        <v>59.536000000000001</v>
      </c>
      <c r="E743">
        <v>9.6999999999999993</v>
      </c>
      <c r="F743">
        <v>0.71509718894958496</v>
      </c>
      <c r="G743">
        <v>6522098178.1805096</v>
      </c>
      <c r="H743">
        <v>5893.1870758723271</v>
      </c>
      <c r="I743">
        <v>7.7042978449969768</v>
      </c>
      <c r="J743" s="2">
        <v>47.427781397032902</v>
      </c>
    </row>
    <row r="744" spans="1:10" x14ac:dyDescent="0.3">
      <c r="A744" t="s">
        <v>23</v>
      </c>
      <c r="B744" s="1" t="s">
        <v>155</v>
      </c>
      <c r="C744">
        <v>2006</v>
      </c>
      <c r="D744">
        <v>60.076999999999998</v>
      </c>
      <c r="E744">
        <v>9.3000000000000007</v>
      </c>
      <c r="F744">
        <v>0.74697268009185802</v>
      </c>
      <c r="G744">
        <v>623291744.343521</v>
      </c>
      <c r="H744">
        <v>6139.5816176666422</v>
      </c>
      <c r="I744">
        <v>7.672712198775085</v>
      </c>
      <c r="J744" s="2">
        <v>53.768141274114534</v>
      </c>
    </row>
    <row r="745" spans="1:10" x14ac:dyDescent="0.3">
      <c r="A745" t="s">
        <v>23</v>
      </c>
      <c r="B745" s="1" t="s">
        <v>155</v>
      </c>
      <c r="C745">
        <v>2007</v>
      </c>
      <c r="D745">
        <v>60.616</v>
      </c>
      <c r="E745">
        <v>8.6999999999999993</v>
      </c>
      <c r="F745">
        <v>0.59566634893417403</v>
      </c>
      <c r="G745">
        <v>6586792253.1097002</v>
      </c>
      <c r="H745">
        <v>6662.0627854184722</v>
      </c>
      <c r="I745">
        <v>7.94385857423182</v>
      </c>
      <c r="J745" s="2">
        <v>57.125139137746963</v>
      </c>
    </row>
    <row r="746" spans="1:10" x14ac:dyDescent="0.3">
      <c r="A746" t="s">
        <v>23</v>
      </c>
      <c r="B746" s="1" t="s">
        <v>155</v>
      </c>
      <c r="C746">
        <v>2008</v>
      </c>
      <c r="D746">
        <v>61.154000000000003</v>
      </c>
      <c r="E746">
        <v>9.6999999999999993</v>
      </c>
      <c r="F746">
        <v>0.65696722269058205</v>
      </c>
      <c r="G746">
        <v>9885001293.4435806</v>
      </c>
      <c r="H746">
        <v>6251.8774269126543</v>
      </c>
      <c r="I746">
        <v>8.4466496849689676</v>
      </c>
      <c r="J746" s="2">
        <v>65.974523799623313</v>
      </c>
    </row>
    <row r="747" spans="1:10" x14ac:dyDescent="0.3">
      <c r="A747" t="s">
        <v>23</v>
      </c>
      <c r="B747" s="1" t="s">
        <v>155</v>
      </c>
      <c r="C747">
        <v>2009</v>
      </c>
      <c r="D747">
        <v>61.686999999999998</v>
      </c>
      <c r="E747">
        <v>9.1999999999999993</v>
      </c>
      <c r="F747">
        <v>0.44918203353881803</v>
      </c>
      <c r="G747">
        <v>7624489973.8818903</v>
      </c>
      <c r="H747">
        <v>6444.186840445188</v>
      </c>
      <c r="I747">
        <v>7.9020489408613459</v>
      </c>
      <c r="J747" s="2">
        <v>49.587535327880097</v>
      </c>
    </row>
    <row r="748" spans="1:10" x14ac:dyDescent="0.3">
      <c r="A748" t="s">
        <v>23</v>
      </c>
      <c r="B748" s="1" t="s">
        <v>155</v>
      </c>
      <c r="C748">
        <v>2010</v>
      </c>
      <c r="D748">
        <v>62.218000000000004</v>
      </c>
      <c r="E748">
        <v>9.4</v>
      </c>
      <c r="F748">
        <v>0.445573270320892</v>
      </c>
      <c r="G748">
        <v>3693271715.48139</v>
      </c>
      <c r="H748">
        <v>8059.5627982460892</v>
      </c>
      <c r="I748">
        <v>8.2176122273122729</v>
      </c>
      <c r="J748" s="2">
        <v>50.406087162599924</v>
      </c>
    </row>
    <row r="749" spans="1:10" x14ac:dyDescent="0.3">
      <c r="A749" t="s">
        <v>23</v>
      </c>
      <c r="B749" s="1" t="s">
        <v>155</v>
      </c>
      <c r="C749">
        <v>2011</v>
      </c>
      <c r="D749">
        <v>62.746000000000002</v>
      </c>
      <c r="E749">
        <v>9</v>
      </c>
      <c r="F749">
        <v>0.44640627503395103</v>
      </c>
      <c r="G749">
        <v>4139289122.6873698</v>
      </c>
      <c r="H749">
        <v>8737.041269424346</v>
      </c>
      <c r="I749">
        <v>7.8080537418251037</v>
      </c>
      <c r="J749" s="2">
        <v>54.636350435897121</v>
      </c>
    </row>
    <row r="750" spans="1:10" x14ac:dyDescent="0.3">
      <c r="A750" t="s">
        <v>23</v>
      </c>
      <c r="B750" s="1" t="s">
        <v>155</v>
      </c>
      <c r="C750">
        <v>2012</v>
      </c>
      <c r="D750">
        <v>63.271999999999998</v>
      </c>
      <c r="E750">
        <v>8.3000000000000007</v>
      </c>
      <c r="F750">
        <v>0.39866167306900002</v>
      </c>
      <c r="G750">
        <v>4626029122.4000702</v>
      </c>
      <c r="H750">
        <v>8173.8691381715971</v>
      </c>
      <c r="I750">
        <v>8.0346492587557528</v>
      </c>
      <c r="J750" s="2">
        <v>55.582617193334457</v>
      </c>
    </row>
    <row r="751" spans="1:10" x14ac:dyDescent="0.3">
      <c r="A751" t="s">
        <v>23</v>
      </c>
      <c r="B751" s="1" t="s">
        <v>155</v>
      </c>
      <c r="C751">
        <v>2013</v>
      </c>
      <c r="D751">
        <v>63.792999999999999</v>
      </c>
      <c r="E751">
        <v>7.8</v>
      </c>
      <c r="F751">
        <v>0.38048246502876298</v>
      </c>
      <c r="G751">
        <v>8232518815.6208296</v>
      </c>
      <c r="H751">
        <v>7441.2308539967535</v>
      </c>
      <c r="I751">
        <v>8.1164349539856389</v>
      </c>
      <c r="J751" s="2">
        <v>58.875027630051015</v>
      </c>
    </row>
    <row r="752" spans="1:10" x14ac:dyDescent="0.3">
      <c r="A752" t="s">
        <v>23</v>
      </c>
      <c r="B752" s="1" t="s">
        <v>155</v>
      </c>
      <c r="C752">
        <v>2014</v>
      </c>
      <c r="D752">
        <v>64.311999999999998</v>
      </c>
      <c r="E752">
        <v>7.6</v>
      </c>
      <c r="F752">
        <v>0.23083372414112099</v>
      </c>
      <c r="G752">
        <v>5791659020.0999804</v>
      </c>
      <c r="H752">
        <v>6965.1378973692963</v>
      </c>
      <c r="I752">
        <v>8.1911525274526742</v>
      </c>
      <c r="J752" s="2">
        <v>59.499574055059256</v>
      </c>
    </row>
    <row r="753" spans="1:10" x14ac:dyDescent="0.3">
      <c r="A753" t="s">
        <v>23</v>
      </c>
      <c r="B753" s="1" t="s">
        <v>155</v>
      </c>
      <c r="C753">
        <v>2015</v>
      </c>
      <c r="D753">
        <v>64.828000000000003</v>
      </c>
      <c r="E753">
        <v>7.6</v>
      </c>
      <c r="F753">
        <v>0.208593904972076</v>
      </c>
      <c r="G753">
        <v>1521139945.30532</v>
      </c>
      <c r="H753">
        <v>6204.9299014584567</v>
      </c>
      <c r="I753">
        <v>7.6071885241782482</v>
      </c>
      <c r="J753" s="2">
        <v>56.726676144715626</v>
      </c>
    </row>
    <row r="754" spans="1:10" x14ac:dyDescent="0.3">
      <c r="A754" t="s">
        <v>23</v>
      </c>
      <c r="B754" s="1" t="s">
        <v>155</v>
      </c>
      <c r="C754">
        <v>2016</v>
      </c>
      <c r="D754">
        <v>65.340999999999994</v>
      </c>
      <c r="E754">
        <v>7.8</v>
      </c>
      <c r="F754">
        <v>0.119783155620098</v>
      </c>
      <c r="G754">
        <v>2215307020.3954101</v>
      </c>
      <c r="H754">
        <v>5735.0667871784217</v>
      </c>
      <c r="I754">
        <v>7.5445895711328479</v>
      </c>
      <c r="J754" s="2">
        <v>55.861257504878189</v>
      </c>
    </row>
    <row r="755" spans="1:10" x14ac:dyDescent="0.3">
      <c r="A755" t="s">
        <v>23</v>
      </c>
      <c r="B755" s="1" t="s">
        <v>155</v>
      </c>
      <c r="C755">
        <v>2017</v>
      </c>
      <c r="D755">
        <v>65.849999999999994</v>
      </c>
      <c r="E755">
        <v>7.9</v>
      </c>
      <c r="F755">
        <v>0.13891342282295199</v>
      </c>
      <c r="G755">
        <v>2058579911.05235</v>
      </c>
      <c r="H755">
        <v>6734.4751531249349</v>
      </c>
      <c r="I755">
        <v>7.683707810686033</v>
      </c>
      <c r="J755" s="2">
        <v>53.535931829374093</v>
      </c>
    </row>
    <row r="756" spans="1:10" x14ac:dyDescent="0.3">
      <c r="A756" t="s">
        <v>23</v>
      </c>
      <c r="B756" s="1" t="s">
        <v>155</v>
      </c>
      <c r="C756">
        <v>2018</v>
      </c>
      <c r="D756">
        <v>66.355000000000004</v>
      </c>
      <c r="E756">
        <v>8</v>
      </c>
      <c r="F756">
        <v>-4.0778167545795399E-2</v>
      </c>
      <c r="G756">
        <v>5569462350.15205</v>
      </c>
      <c r="H756">
        <v>7067.7241648384552</v>
      </c>
      <c r="I756">
        <v>7.6673770246357513</v>
      </c>
      <c r="J756" s="2">
        <v>54.485545127634062</v>
      </c>
    </row>
    <row r="757" spans="1:10" x14ac:dyDescent="0.3">
      <c r="A757" t="s">
        <v>23</v>
      </c>
      <c r="B757" s="1" t="s">
        <v>155</v>
      </c>
      <c r="C757">
        <v>2019</v>
      </c>
      <c r="D757">
        <v>66.855999999999995</v>
      </c>
      <c r="E757">
        <v>8.6999999999999993</v>
      </c>
      <c r="F757">
        <v>8.5053909569978697E-3</v>
      </c>
      <c r="G757">
        <v>5116098443.4871502</v>
      </c>
      <c r="H757">
        <v>6702.5266167181153</v>
      </c>
      <c r="I757">
        <v>7.6889076232217315</v>
      </c>
      <c r="J757" s="2">
        <v>53.8979964081406</v>
      </c>
    </row>
    <row r="758" spans="1:10" x14ac:dyDescent="0.3">
      <c r="A758" t="s">
        <v>23</v>
      </c>
      <c r="B758" s="1" t="s">
        <v>155</v>
      </c>
      <c r="C758">
        <v>2020</v>
      </c>
      <c r="D758">
        <v>67.353999999999999</v>
      </c>
      <c r="E758">
        <v>9.8000000000000007</v>
      </c>
      <c r="F758">
        <v>2.0494822412729301E-2</v>
      </c>
      <c r="G758">
        <v>3153552569.39325</v>
      </c>
      <c r="H758">
        <v>5753.0664943463107</v>
      </c>
      <c r="I758">
        <v>6.6875631473778059</v>
      </c>
      <c r="J758" s="2">
        <v>50.686843336441576</v>
      </c>
    </row>
    <row r="759" spans="1:10" x14ac:dyDescent="0.3">
      <c r="A759" t="s">
        <v>23</v>
      </c>
      <c r="B759" s="1" t="s">
        <v>155</v>
      </c>
      <c r="C759">
        <v>2021</v>
      </c>
      <c r="D759">
        <v>67.846999999999994</v>
      </c>
      <c r="E759">
        <v>9.6999999999999993</v>
      </c>
      <c r="F759">
        <v>-9.0708635747432695E-2</v>
      </c>
      <c r="G759">
        <v>40658789144.938202</v>
      </c>
      <c r="H759">
        <v>7073.6127541552451</v>
      </c>
      <c r="I759" t="s">
        <v>176</v>
      </c>
      <c r="J759" s="2">
        <v>56.084624744803513</v>
      </c>
    </row>
    <row r="760" spans="1:10" x14ac:dyDescent="0.3">
      <c r="A760" t="s">
        <v>23</v>
      </c>
      <c r="B760" s="1" t="s">
        <v>155</v>
      </c>
      <c r="C760">
        <v>2022</v>
      </c>
      <c r="D760">
        <v>68.334999999999994</v>
      </c>
      <c r="E760" t="s">
        <v>176</v>
      </c>
      <c r="F760">
        <v>-0.185125753283501</v>
      </c>
      <c r="G760">
        <v>9194808415.5922794</v>
      </c>
      <c r="H760">
        <v>6766.4812542839445</v>
      </c>
      <c r="I760" t="s">
        <v>176</v>
      </c>
      <c r="J760" s="2">
        <v>65.060735419014037</v>
      </c>
    </row>
    <row r="761" spans="1:10" x14ac:dyDescent="0.3">
      <c r="A761" t="s">
        <v>23</v>
      </c>
      <c r="B761" s="1" t="s">
        <v>155</v>
      </c>
      <c r="C761">
        <v>2023</v>
      </c>
      <c r="D761">
        <v>68.819000000000003</v>
      </c>
      <c r="E761" t="s">
        <v>176</v>
      </c>
      <c r="F761" t="s">
        <v>176</v>
      </c>
      <c r="G761" t="s">
        <v>176</v>
      </c>
      <c r="H761">
        <v>6253.1616127201441</v>
      </c>
      <c r="I761" t="s">
        <v>176</v>
      </c>
      <c r="J761" s="2">
        <v>65.722456444135872</v>
      </c>
    </row>
    <row r="762" spans="1:10" x14ac:dyDescent="0.3">
      <c r="A762" t="s">
        <v>72</v>
      </c>
      <c r="B762" s="1" t="s">
        <v>1</v>
      </c>
      <c r="C762">
        <v>2004</v>
      </c>
      <c r="D762">
        <v>17.023</v>
      </c>
      <c r="E762" t="s">
        <v>176</v>
      </c>
      <c r="F762" t="s">
        <v>176</v>
      </c>
      <c r="G762" t="s">
        <v>176</v>
      </c>
      <c r="H762" t="s">
        <v>176</v>
      </c>
      <c r="I762">
        <v>0.13010373250779883</v>
      </c>
      <c r="J762" s="2" t="s">
        <v>176</v>
      </c>
    </row>
    <row r="763" spans="1:10" x14ac:dyDescent="0.3">
      <c r="A763" t="s">
        <v>72</v>
      </c>
      <c r="B763" s="1" t="s">
        <v>1</v>
      </c>
      <c r="C763">
        <v>2005</v>
      </c>
      <c r="D763">
        <v>17.154</v>
      </c>
      <c r="E763" t="s">
        <v>176</v>
      </c>
      <c r="F763" t="s">
        <v>176</v>
      </c>
      <c r="G763" t="s">
        <v>176</v>
      </c>
      <c r="H763" t="s">
        <v>176</v>
      </c>
      <c r="I763">
        <v>0.11902054105535759</v>
      </c>
      <c r="J763" s="2" t="s">
        <v>176</v>
      </c>
    </row>
    <row r="764" spans="1:10" x14ac:dyDescent="0.3">
      <c r="A764" t="s">
        <v>72</v>
      </c>
      <c r="B764" s="1" t="s">
        <v>1</v>
      </c>
      <c r="C764">
        <v>2006</v>
      </c>
      <c r="D764">
        <v>17.286999999999999</v>
      </c>
      <c r="E764" t="s">
        <v>176</v>
      </c>
      <c r="F764" t="s">
        <v>176</v>
      </c>
      <c r="G764" t="s">
        <v>176</v>
      </c>
      <c r="H764" t="s">
        <v>176</v>
      </c>
      <c r="I764">
        <v>0.12437463075300795</v>
      </c>
      <c r="J764" s="2" t="s">
        <v>176</v>
      </c>
    </row>
    <row r="765" spans="1:10" x14ac:dyDescent="0.3">
      <c r="A765" t="s">
        <v>72</v>
      </c>
      <c r="B765" s="1" t="s">
        <v>1</v>
      </c>
      <c r="C765">
        <v>2007</v>
      </c>
      <c r="D765">
        <v>17.420000000000002</v>
      </c>
      <c r="E765" t="s">
        <v>176</v>
      </c>
      <c r="F765" t="s">
        <v>176</v>
      </c>
      <c r="G765" t="s">
        <v>176</v>
      </c>
      <c r="H765" t="s">
        <v>176</v>
      </c>
      <c r="I765">
        <v>0.13937079444412173</v>
      </c>
      <c r="J765" s="2" t="s">
        <v>176</v>
      </c>
    </row>
    <row r="766" spans="1:10" x14ac:dyDescent="0.3">
      <c r="A766" t="s">
        <v>72</v>
      </c>
      <c r="B766" s="1" t="s">
        <v>1</v>
      </c>
      <c r="C766">
        <v>2008</v>
      </c>
      <c r="D766">
        <v>17.555</v>
      </c>
      <c r="E766" t="s">
        <v>176</v>
      </c>
      <c r="F766" t="s">
        <v>176</v>
      </c>
      <c r="G766" t="s">
        <v>176</v>
      </c>
      <c r="H766">
        <v>1653.0415371390898</v>
      </c>
      <c r="I766">
        <v>0.14042622571818683</v>
      </c>
      <c r="J766" s="2">
        <v>97.266297318348776</v>
      </c>
    </row>
    <row r="767" spans="1:10" x14ac:dyDescent="0.3">
      <c r="A767" t="s">
        <v>72</v>
      </c>
      <c r="B767" s="1" t="s">
        <v>1</v>
      </c>
      <c r="C767">
        <v>2009</v>
      </c>
      <c r="D767">
        <v>17.701000000000001</v>
      </c>
      <c r="E767" t="s">
        <v>176</v>
      </c>
      <c r="F767" t="s">
        <v>176</v>
      </c>
      <c r="G767" t="s">
        <v>176</v>
      </c>
      <c r="H767">
        <v>1325.2750772157954</v>
      </c>
      <c r="I767">
        <v>0.13984606814850259</v>
      </c>
      <c r="J767" s="2">
        <v>94.835764087996338</v>
      </c>
    </row>
    <row r="768" spans="1:10" x14ac:dyDescent="0.3">
      <c r="A768" t="s">
        <v>72</v>
      </c>
      <c r="B768" s="1" t="s">
        <v>1</v>
      </c>
      <c r="C768">
        <v>2010</v>
      </c>
      <c r="D768">
        <v>17.86</v>
      </c>
      <c r="E768" t="s">
        <v>176</v>
      </c>
      <c r="F768" t="s">
        <v>176</v>
      </c>
      <c r="G768" t="s">
        <v>176</v>
      </c>
      <c r="H768">
        <v>1503.1338890108184</v>
      </c>
      <c r="I768">
        <v>0.1351856682319344</v>
      </c>
      <c r="J768" s="2">
        <v>90.943448366113088</v>
      </c>
    </row>
    <row r="769" spans="1:10" x14ac:dyDescent="0.3">
      <c r="A769" t="s">
        <v>72</v>
      </c>
      <c r="B769" s="1" t="s">
        <v>1</v>
      </c>
      <c r="C769">
        <v>2011</v>
      </c>
      <c r="D769">
        <v>18.032</v>
      </c>
      <c r="E769" t="s">
        <v>176</v>
      </c>
      <c r="F769">
        <v>-1.7209384441375699</v>
      </c>
      <c r="G769" t="s">
        <v>176</v>
      </c>
      <c r="H769">
        <v>1455.3584071886235</v>
      </c>
      <c r="I769">
        <v>0.12508113198705464</v>
      </c>
      <c r="J769" s="2">
        <v>93.226859754919047</v>
      </c>
    </row>
    <row r="770" spans="1:10" x14ac:dyDescent="0.3">
      <c r="A770" t="s">
        <v>72</v>
      </c>
      <c r="B770" s="1" t="s">
        <v>1</v>
      </c>
      <c r="C770">
        <v>2012</v>
      </c>
      <c r="D770">
        <v>18.216999999999999</v>
      </c>
      <c r="E770">
        <v>30.6</v>
      </c>
      <c r="F770">
        <v>-1.4498876333236701</v>
      </c>
      <c r="G770">
        <v>161000000</v>
      </c>
      <c r="H770">
        <v>1114.9237226019134</v>
      </c>
      <c r="I770">
        <v>0.1325595677059252</v>
      </c>
      <c r="J770" s="2">
        <v>71.619811394748851</v>
      </c>
    </row>
    <row r="771" spans="1:10" x14ac:dyDescent="0.3">
      <c r="A771" t="s">
        <v>72</v>
      </c>
      <c r="B771" s="1" t="s">
        <v>1</v>
      </c>
      <c r="C771">
        <v>2013</v>
      </c>
      <c r="D771">
        <v>18.414999999999999</v>
      </c>
      <c r="E771">
        <v>30.1</v>
      </c>
      <c r="F771">
        <v>-1.51748442649841</v>
      </c>
      <c r="G771">
        <v>-793000000</v>
      </c>
      <c r="H771">
        <v>1659.1407872847781</v>
      </c>
      <c r="I771">
        <v>0.13083882081726586</v>
      </c>
      <c r="J771" s="2">
        <v>50.811246590746265</v>
      </c>
    </row>
    <row r="772" spans="1:10" x14ac:dyDescent="0.3">
      <c r="A772" t="s">
        <v>72</v>
      </c>
      <c r="B772" s="1" t="s">
        <v>1</v>
      </c>
      <c r="C772">
        <v>2014</v>
      </c>
      <c r="D772">
        <v>18.626000000000001</v>
      </c>
      <c r="E772">
        <v>29.4</v>
      </c>
      <c r="F772">
        <v>-1.64380407333374</v>
      </c>
      <c r="G772">
        <v>1035825.73</v>
      </c>
      <c r="H772">
        <v>1245.1493110722627</v>
      </c>
      <c r="I772">
        <v>0.13551783759334018</v>
      </c>
      <c r="J772" s="2">
        <v>64.63451780708094</v>
      </c>
    </row>
    <row r="773" spans="1:10" x14ac:dyDescent="0.3">
      <c r="A773" t="s">
        <v>72</v>
      </c>
      <c r="B773" s="1" t="s">
        <v>1</v>
      </c>
      <c r="C773">
        <v>2015</v>
      </c>
      <c r="D773">
        <v>18.852</v>
      </c>
      <c r="E773">
        <v>27.5</v>
      </c>
      <c r="F773">
        <v>-1.6734576225280799</v>
      </c>
      <c r="G773">
        <v>150000</v>
      </c>
      <c r="H773">
        <v>1071.7777647554512</v>
      </c>
      <c r="I773">
        <v>0.17592883663371867</v>
      </c>
      <c r="J773" s="2">
        <v>65.551349184500282</v>
      </c>
    </row>
    <row r="774" spans="1:10" x14ac:dyDescent="0.3">
      <c r="A774" t="s">
        <v>72</v>
      </c>
      <c r="B774" s="1" t="s">
        <v>1</v>
      </c>
      <c r="C774">
        <v>2016</v>
      </c>
      <c r="D774">
        <v>19.091999999999999</v>
      </c>
      <c r="E774">
        <v>28.7</v>
      </c>
      <c r="F774">
        <v>-1.80466055870056</v>
      </c>
      <c r="G774">
        <v>-7850000</v>
      </c>
      <c r="H774" t="s">
        <v>176</v>
      </c>
      <c r="I774">
        <v>0.15635130879383488</v>
      </c>
      <c r="J774" s="2" t="s">
        <v>176</v>
      </c>
    </row>
    <row r="775" spans="1:10" x14ac:dyDescent="0.3">
      <c r="A775" t="s">
        <v>72</v>
      </c>
      <c r="B775" s="1" t="s">
        <v>1</v>
      </c>
      <c r="C775">
        <v>2017</v>
      </c>
      <c r="D775">
        <v>19.346</v>
      </c>
      <c r="E775">
        <v>35.1</v>
      </c>
      <c r="F775">
        <v>-1.94608294963837</v>
      </c>
      <c r="G775">
        <v>1420000</v>
      </c>
      <c r="H775" t="s">
        <v>176</v>
      </c>
      <c r="I775">
        <v>0.14187163980197079</v>
      </c>
      <c r="J775" s="2" t="s">
        <v>176</v>
      </c>
    </row>
    <row r="776" spans="1:10" x14ac:dyDescent="0.3">
      <c r="A776" t="s">
        <v>72</v>
      </c>
      <c r="B776" s="1" t="s">
        <v>1</v>
      </c>
      <c r="C776">
        <v>2018</v>
      </c>
      <c r="D776">
        <v>19.614999999999998</v>
      </c>
      <c r="E776">
        <v>31.5</v>
      </c>
      <c r="F776">
        <v>-2.03582668304443</v>
      </c>
      <c r="G776">
        <v>60140000</v>
      </c>
      <c r="H776" t="s">
        <v>176</v>
      </c>
      <c r="I776">
        <v>0.17016296453916946</v>
      </c>
      <c r="J776" s="2" t="s">
        <v>176</v>
      </c>
    </row>
    <row r="777" spans="1:10" x14ac:dyDescent="0.3">
      <c r="A777" t="s">
        <v>72</v>
      </c>
      <c r="B777" s="1" t="s">
        <v>1</v>
      </c>
      <c r="C777">
        <v>2019</v>
      </c>
      <c r="D777">
        <v>19.899000000000001</v>
      </c>
      <c r="E777">
        <v>31.4</v>
      </c>
      <c r="F777">
        <v>-1.984623670578</v>
      </c>
      <c r="G777">
        <v>-2210000</v>
      </c>
      <c r="H777" t="s">
        <v>176</v>
      </c>
      <c r="I777">
        <v>0.17464187695127315</v>
      </c>
      <c r="J777" s="2" t="s">
        <v>176</v>
      </c>
    </row>
    <row r="778" spans="1:10" x14ac:dyDescent="0.3">
      <c r="A778" t="s">
        <v>72</v>
      </c>
      <c r="B778" s="1" t="s">
        <v>1</v>
      </c>
      <c r="C778">
        <v>2020</v>
      </c>
      <c r="D778">
        <v>20.199000000000002</v>
      </c>
      <c r="E778">
        <v>32.799999999999997</v>
      </c>
      <c r="F778">
        <v>-2.01043677330017</v>
      </c>
      <c r="G778">
        <v>17500000</v>
      </c>
      <c r="H778" t="s">
        <v>176</v>
      </c>
      <c r="I778">
        <v>0.1643091365100898</v>
      </c>
      <c r="J778" s="2" t="s">
        <v>176</v>
      </c>
    </row>
    <row r="779" spans="1:10" x14ac:dyDescent="0.3">
      <c r="A779" t="s">
        <v>72</v>
      </c>
      <c r="B779" s="1" t="s">
        <v>1</v>
      </c>
      <c r="C779">
        <v>2021</v>
      </c>
      <c r="D779">
        <v>20.513999999999999</v>
      </c>
      <c r="E779">
        <v>32.4</v>
      </c>
      <c r="F779">
        <v>-2.00442314147949</v>
      </c>
      <c r="G779">
        <v>67500000</v>
      </c>
      <c r="H779" t="s">
        <v>176</v>
      </c>
      <c r="I779" t="s">
        <v>176</v>
      </c>
      <c r="J779" s="2" t="s">
        <v>176</v>
      </c>
    </row>
    <row r="780" spans="1:10" x14ac:dyDescent="0.3">
      <c r="A780" t="s">
        <v>72</v>
      </c>
      <c r="B780" s="1" t="s">
        <v>1</v>
      </c>
      <c r="C780">
        <v>2022</v>
      </c>
      <c r="D780">
        <v>20.846</v>
      </c>
      <c r="E780" t="s">
        <v>176</v>
      </c>
      <c r="F780">
        <v>-2.10399270057678</v>
      </c>
      <c r="G780">
        <v>121500000</v>
      </c>
      <c r="H780" t="s">
        <v>176</v>
      </c>
      <c r="I780" t="s">
        <v>176</v>
      </c>
      <c r="J780" s="2" t="s">
        <v>176</v>
      </c>
    </row>
    <row r="781" spans="1:10" x14ac:dyDescent="0.3">
      <c r="A781" t="s">
        <v>72</v>
      </c>
      <c r="B781" s="1" t="s">
        <v>1</v>
      </c>
      <c r="C781">
        <v>2023</v>
      </c>
      <c r="D781">
        <v>21.195</v>
      </c>
      <c r="E781" t="s">
        <v>176</v>
      </c>
      <c r="F781" t="s">
        <v>176</v>
      </c>
      <c r="G781" t="s">
        <v>176</v>
      </c>
      <c r="H781" t="s">
        <v>176</v>
      </c>
      <c r="I781" t="s">
        <v>176</v>
      </c>
      <c r="J781" s="2" t="s">
        <v>176</v>
      </c>
    </row>
    <row r="782" spans="1:10" x14ac:dyDescent="0.3">
      <c r="A782" t="s">
        <v>139</v>
      </c>
      <c r="B782" s="1" t="s">
        <v>154</v>
      </c>
      <c r="C782">
        <v>2004</v>
      </c>
      <c r="D782">
        <v>32.707000000000001</v>
      </c>
      <c r="E782">
        <v>75.400000000000006</v>
      </c>
      <c r="F782">
        <v>-1.19761419296265</v>
      </c>
      <c r="G782">
        <v>1511070000</v>
      </c>
      <c r="H782">
        <v>737.122802734375</v>
      </c>
      <c r="I782">
        <v>0.30618541146764566</v>
      </c>
      <c r="J782" s="2">
        <v>30.432337619505194</v>
      </c>
    </row>
    <row r="783" spans="1:10" x14ac:dyDescent="0.3">
      <c r="A783" t="s">
        <v>139</v>
      </c>
      <c r="B783" s="1" t="s">
        <v>154</v>
      </c>
      <c r="C783">
        <v>2005</v>
      </c>
      <c r="D783">
        <v>32.76</v>
      </c>
      <c r="E783">
        <v>72.3</v>
      </c>
      <c r="F783">
        <v>-1.3848619461059599</v>
      </c>
      <c r="G783">
        <v>1561689996.8943501</v>
      </c>
      <c r="H783">
        <v>945.689697265625</v>
      </c>
      <c r="I783">
        <v>0.35530788718175677</v>
      </c>
      <c r="J783" s="2">
        <v>35.871591402194589</v>
      </c>
    </row>
    <row r="784" spans="1:10" x14ac:dyDescent="0.3">
      <c r="A784" t="s">
        <v>139</v>
      </c>
      <c r="B784" s="1" t="s">
        <v>154</v>
      </c>
      <c r="C784">
        <v>2006</v>
      </c>
      <c r="D784">
        <v>32.813000000000002</v>
      </c>
      <c r="E784">
        <v>69.2</v>
      </c>
      <c r="F784">
        <v>-1.2046523094177199</v>
      </c>
      <c r="G784">
        <v>1841833814.0836699</v>
      </c>
      <c r="H784">
        <v>1179.89831542969</v>
      </c>
      <c r="I784">
        <v>0.42528808918401917</v>
      </c>
      <c r="J784" s="2">
        <v>36.20259361727026</v>
      </c>
    </row>
    <row r="785" spans="1:10" x14ac:dyDescent="0.3">
      <c r="A785" t="s">
        <v>139</v>
      </c>
      <c r="B785" s="1" t="s">
        <v>154</v>
      </c>
      <c r="C785">
        <v>2007</v>
      </c>
      <c r="D785">
        <v>32.866</v>
      </c>
      <c r="E785">
        <v>65.599999999999994</v>
      </c>
      <c r="F785">
        <v>-1.3158644437789899</v>
      </c>
      <c r="G785">
        <v>1504379838.3858399</v>
      </c>
      <c r="H785">
        <v>1500.67309570313</v>
      </c>
      <c r="I785">
        <v>0.44788006141354847</v>
      </c>
      <c r="J785" s="2">
        <v>34.403336161563189</v>
      </c>
    </row>
    <row r="786" spans="1:10" x14ac:dyDescent="0.3">
      <c r="A786" t="s">
        <v>139</v>
      </c>
      <c r="B786" s="1" t="s">
        <v>154</v>
      </c>
      <c r="C786">
        <v>2008</v>
      </c>
      <c r="D786">
        <v>32.918999999999997</v>
      </c>
      <c r="E786">
        <v>63.5</v>
      </c>
      <c r="F786">
        <v>-1.4414659738540601</v>
      </c>
      <c r="G786">
        <v>1653120315.4749999</v>
      </c>
      <c r="H786">
        <v>1585.58239746094</v>
      </c>
      <c r="I786">
        <v>0.46653508701213253</v>
      </c>
      <c r="J786" s="2">
        <v>36.741097827383513</v>
      </c>
    </row>
    <row r="787" spans="1:10" x14ac:dyDescent="0.3">
      <c r="A787" t="s">
        <v>139</v>
      </c>
      <c r="B787" s="1" t="s">
        <v>154</v>
      </c>
      <c r="C787">
        <v>2009</v>
      </c>
      <c r="D787">
        <v>32.993000000000002</v>
      </c>
      <c r="E787">
        <v>63.1</v>
      </c>
      <c r="F787">
        <v>-1.2747951745986901</v>
      </c>
      <c r="G787">
        <v>1726298402.9514501</v>
      </c>
      <c r="H787">
        <v>1223.90344238281</v>
      </c>
      <c r="I787">
        <v>0.47014165133070424</v>
      </c>
      <c r="J787" s="2">
        <v>32.780878334483305</v>
      </c>
    </row>
    <row r="788" spans="1:10" x14ac:dyDescent="0.3">
      <c r="A788" t="s">
        <v>139</v>
      </c>
      <c r="B788" s="1" t="s">
        <v>154</v>
      </c>
      <c r="C788">
        <v>2010</v>
      </c>
      <c r="D788">
        <v>33.088999999999999</v>
      </c>
      <c r="E788">
        <v>61.3</v>
      </c>
      <c r="F788">
        <v>-1.3448506593704199</v>
      </c>
      <c r="G788">
        <v>2063730997.6621301</v>
      </c>
      <c r="H788">
        <v>1356.89465332031</v>
      </c>
      <c r="I788">
        <v>0.48688300596210438</v>
      </c>
      <c r="J788" s="2">
        <v>32.728309950034969</v>
      </c>
    </row>
    <row r="789" spans="1:10" x14ac:dyDescent="0.3">
      <c r="A789" t="s">
        <v>139</v>
      </c>
      <c r="B789" s="1" t="s">
        <v>154</v>
      </c>
      <c r="C789">
        <v>2011</v>
      </c>
      <c r="D789">
        <v>33.207000000000001</v>
      </c>
      <c r="E789">
        <v>63.7</v>
      </c>
      <c r="F789">
        <v>-1.3165485858917201</v>
      </c>
      <c r="G789">
        <v>1734376994.48388</v>
      </c>
      <c r="H789">
        <v>1391.42565917969</v>
      </c>
      <c r="I789">
        <v>0.46300912525947407</v>
      </c>
      <c r="J789" s="2">
        <v>27.512339023517988</v>
      </c>
    </row>
    <row r="790" spans="1:10" x14ac:dyDescent="0.3">
      <c r="A790" t="s">
        <v>139</v>
      </c>
      <c r="B790" s="1" t="s">
        <v>154</v>
      </c>
      <c r="C790">
        <v>2012</v>
      </c>
      <c r="D790">
        <v>33.345999999999997</v>
      </c>
      <c r="E790">
        <v>63.7</v>
      </c>
      <c r="F790">
        <v>-1.4779855012893699</v>
      </c>
      <c r="G790">
        <v>2311460739.7595301</v>
      </c>
      <c r="H790">
        <v>1070.33972167969</v>
      </c>
      <c r="I790">
        <v>0.44955612934228956</v>
      </c>
      <c r="J790" s="2">
        <v>21.8561745247301</v>
      </c>
    </row>
    <row r="791" spans="1:10" x14ac:dyDescent="0.3">
      <c r="A791" t="s">
        <v>139</v>
      </c>
      <c r="B791" s="1" t="s">
        <v>154</v>
      </c>
      <c r="C791">
        <v>2013</v>
      </c>
      <c r="D791">
        <v>33.506999999999998</v>
      </c>
      <c r="E791">
        <v>64.3</v>
      </c>
      <c r="F791">
        <v>-1.46377813816071</v>
      </c>
      <c r="G791">
        <v>1687884178.79722</v>
      </c>
      <c r="H791">
        <v>1195.42028808594</v>
      </c>
      <c r="I791">
        <v>0.44048040849659403</v>
      </c>
      <c r="J791" s="2">
        <v>26.85852450201342</v>
      </c>
    </row>
    <row r="792" spans="1:10" x14ac:dyDescent="0.3">
      <c r="A792" t="s">
        <v>139</v>
      </c>
      <c r="B792" s="1" t="s">
        <v>154</v>
      </c>
      <c r="C792">
        <v>2014</v>
      </c>
      <c r="D792">
        <v>33.689</v>
      </c>
      <c r="E792">
        <v>63.7</v>
      </c>
      <c r="F792">
        <v>-1.44510698318481</v>
      </c>
      <c r="G792">
        <v>1251280889.37784</v>
      </c>
      <c r="H792">
        <v>1338.17309570313</v>
      </c>
      <c r="I792">
        <v>0.45019024682835246</v>
      </c>
      <c r="J792" s="2">
        <v>20.845109004131313</v>
      </c>
    </row>
    <row r="793" spans="1:10" x14ac:dyDescent="0.3">
      <c r="A793" t="s">
        <v>139</v>
      </c>
      <c r="B793" s="1" t="s">
        <v>154</v>
      </c>
      <c r="C793">
        <v>2015</v>
      </c>
      <c r="D793">
        <v>33.893999999999998</v>
      </c>
      <c r="E793">
        <v>61.9</v>
      </c>
      <c r="F793">
        <v>-1.50451040267944</v>
      </c>
      <c r="G793">
        <v>1728373403.43067</v>
      </c>
      <c r="H793">
        <v>1355.12609863281</v>
      </c>
      <c r="I793">
        <v>0.50454822222148865</v>
      </c>
      <c r="J793" s="2">
        <v>18.378272854654139</v>
      </c>
    </row>
    <row r="794" spans="1:10" x14ac:dyDescent="0.3">
      <c r="A794" t="s">
        <v>139</v>
      </c>
      <c r="B794" s="1" t="s">
        <v>154</v>
      </c>
      <c r="C794">
        <v>2016</v>
      </c>
      <c r="D794">
        <v>34.121000000000002</v>
      </c>
      <c r="E794">
        <v>58.9</v>
      </c>
      <c r="F794">
        <v>-1.48627293109894</v>
      </c>
      <c r="G794">
        <v>1063767535.33587</v>
      </c>
      <c r="H794">
        <v>1082.61657714844</v>
      </c>
      <c r="I794">
        <v>0.54608039496186223</v>
      </c>
      <c r="J794" s="2">
        <v>15.281669890346109</v>
      </c>
    </row>
    <row r="795" spans="1:10" x14ac:dyDescent="0.3">
      <c r="A795" t="s">
        <v>139</v>
      </c>
      <c r="B795" s="1" t="s">
        <v>154</v>
      </c>
      <c r="C795">
        <v>2017</v>
      </c>
      <c r="D795">
        <v>34.369999999999997</v>
      </c>
      <c r="E795">
        <v>59.4</v>
      </c>
      <c r="F795">
        <v>-1.58541584014893</v>
      </c>
      <c r="G795">
        <v>1065298481.4186701</v>
      </c>
      <c r="H795">
        <v>1014.84246826172</v>
      </c>
      <c r="I795">
        <v>0.5304717610900419</v>
      </c>
      <c r="J795" s="2">
        <v>17.83138982971024</v>
      </c>
    </row>
    <row r="796" spans="1:10" x14ac:dyDescent="0.3">
      <c r="A796" t="s">
        <v>139</v>
      </c>
      <c r="B796" s="1" t="s">
        <v>154</v>
      </c>
      <c r="C796">
        <v>2018</v>
      </c>
      <c r="D796">
        <v>34.642000000000003</v>
      </c>
      <c r="E796">
        <v>59.8</v>
      </c>
      <c r="F796">
        <v>-1.6440646648407</v>
      </c>
      <c r="G796">
        <v>1135787164.0494101</v>
      </c>
      <c r="H796">
        <v>769.869140625</v>
      </c>
      <c r="I796">
        <v>0.51597108401881098</v>
      </c>
      <c r="J796" s="2">
        <v>21.867918727432269</v>
      </c>
    </row>
    <row r="797" spans="1:10" x14ac:dyDescent="0.3">
      <c r="A797" t="s">
        <v>139</v>
      </c>
      <c r="B797" s="1" t="s">
        <v>154</v>
      </c>
      <c r="C797">
        <v>2019</v>
      </c>
      <c r="D797">
        <v>34.936</v>
      </c>
      <c r="E797">
        <v>59.4</v>
      </c>
      <c r="F797">
        <v>-1.6696801185607899</v>
      </c>
      <c r="G797">
        <v>825354992.31027305</v>
      </c>
      <c r="H797">
        <v>748.01092529296898</v>
      </c>
      <c r="I797">
        <v>0.51192293650922704</v>
      </c>
      <c r="J797" s="2">
        <v>26.119620455262481</v>
      </c>
    </row>
    <row r="798" spans="1:10" x14ac:dyDescent="0.3">
      <c r="A798" t="s">
        <v>139</v>
      </c>
      <c r="B798" s="1" t="s">
        <v>154</v>
      </c>
      <c r="C798">
        <v>2020</v>
      </c>
      <c r="D798">
        <v>35.253</v>
      </c>
      <c r="E798">
        <v>62.6</v>
      </c>
      <c r="F798">
        <v>-1.5709011554718</v>
      </c>
      <c r="G798">
        <v>716939710.59487998</v>
      </c>
      <c r="H798">
        <v>608.33251953125</v>
      </c>
      <c r="I798">
        <v>0.46795392831662552</v>
      </c>
      <c r="J798" s="2">
        <v>9.9551450762615055</v>
      </c>
    </row>
    <row r="799" spans="1:10" x14ac:dyDescent="0.3">
      <c r="A799" t="s">
        <v>139</v>
      </c>
      <c r="B799" s="1" t="s">
        <v>154</v>
      </c>
      <c r="C799">
        <v>2021</v>
      </c>
      <c r="D799">
        <v>35.593000000000004</v>
      </c>
      <c r="E799">
        <v>61</v>
      </c>
      <c r="F799">
        <v>-1.4769868850707999</v>
      </c>
      <c r="G799">
        <v>522869616.85592097</v>
      </c>
      <c r="H799">
        <v>749.706787109375</v>
      </c>
      <c r="I799" t="s">
        <v>176</v>
      </c>
      <c r="J799" s="2">
        <v>4.1275486382842583</v>
      </c>
    </row>
    <row r="800" spans="1:10" x14ac:dyDescent="0.3">
      <c r="A800" t="s">
        <v>139</v>
      </c>
      <c r="B800" s="1" t="s">
        <v>154</v>
      </c>
      <c r="C800">
        <v>2022</v>
      </c>
      <c r="D800">
        <v>35.956000000000003</v>
      </c>
      <c r="E800" t="s">
        <v>176</v>
      </c>
      <c r="F800">
        <v>-1.58131110668182</v>
      </c>
      <c r="G800">
        <v>573504494.77600002</v>
      </c>
      <c r="H800">
        <v>1102.24536132813</v>
      </c>
      <c r="I800" t="s">
        <v>176</v>
      </c>
      <c r="J800" s="2">
        <v>2.6988344358585579</v>
      </c>
    </row>
    <row r="801" spans="1:10" x14ac:dyDescent="0.3">
      <c r="A801" t="s">
        <v>139</v>
      </c>
      <c r="B801" s="1" t="s">
        <v>154</v>
      </c>
      <c r="C801">
        <v>2023</v>
      </c>
      <c r="D801">
        <v>36.341999999999999</v>
      </c>
      <c r="E801" t="s">
        <v>176</v>
      </c>
      <c r="F801" t="s">
        <v>176</v>
      </c>
      <c r="G801" t="s">
        <v>176</v>
      </c>
      <c r="H801">
        <v>2272.48559570313</v>
      </c>
      <c r="I801" t="s">
        <v>176</v>
      </c>
      <c r="J801" s="2">
        <v>2.2084442823870445</v>
      </c>
    </row>
    <row r="802" spans="1:10" x14ac:dyDescent="0.3">
      <c r="A802" t="s">
        <v>25</v>
      </c>
      <c r="B802" s="1" t="s">
        <v>163</v>
      </c>
      <c r="C802">
        <v>2004</v>
      </c>
      <c r="D802">
        <v>24.222999999999999</v>
      </c>
      <c r="E802">
        <v>91.3</v>
      </c>
      <c r="F802">
        <v>-0.49582165479660001</v>
      </c>
      <c r="G802">
        <v>442539548.35000002</v>
      </c>
      <c r="H802">
        <v>447.43588256835898</v>
      </c>
      <c r="I802">
        <v>0.13247089567473153</v>
      </c>
      <c r="J802" s="2">
        <v>33.609786736664979</v>
      </c>
    </row>
    <row r="803" spans="1:10" x14ac:dyDescent="0.3">
      <c r="A803" t="s">
        <v>25</v>
      </c>
      <c r="B803" s="1" t="s">
        <v>163</v>
      </c>
      <c r="C803">
        <v>2005</v>
      </c>
      <c r="D803">
        <v>24.844999999999999</v>
      </c>
      <c r="E803">
        <v>90.3</v>
      </c>
      <c r="F803">
        <v>-0.49208000302314803</v>
      </c>
      <c r="G803">
        <v>935520591.71000004</v>
      </c>
      <c r="H803">
        <v>480.18005371093801</v>
      </c>
      <c r="I803">
        <v>0.14351092895308906</v>
      </c>
      <c r="J803" s="2">
        <v>36.959273289401345</v>
      </c>
    </row>
    <row r="804" spans="1:10" x14ac:dyDescent="0.3">
      <c r="A804" t="s">
        <v>25</v>
      </c>
      <c r="B804" s="1" t="s">
        <v>163</v>
      </c>
      <c r="C804">
        <v>2006</v>
      </c>
      <c r="D804">
        <v>25.478000000000002</v>
      </c>
      <c r="E804">
        <v>89.9</v>
      </c>
      <c r="F804">
        <v>-0.40730112791061401</v>
      </c>
      <c r="G804">
        <v>403038991.36000001</v>
      </c>
      <c r="H804">
        <v>472.61334228515602</v>
      </c>
      <c r="I804">
        <v>0.14771688572363154</v>
      </c>
      <c r="J804" s="2">
        <v>42.768166469146728</v>
      </c>
    </row>
    <row r="805" spans="1:10" x14ac:dyDescent="0.3">
      <c r="A805" t="s">
        <v>25</v>
      </c>
      <c r="B805" s="1" t="s">
        <v>163</v>
      </c>
      <c r="C805">
        <v>2007</v>
      </c>
      <c r="D805">
        <v>26.120999999999999</v>
      </c>
      <c r="E805">
        <v>90.6</v>
      </c>
      <c r="F805">
        <v>-0.457430690526962</v>
      </c>
      <c r="G805">
        <v>581511806.98000002</v>
      </c>
      <c r="H805">
        <v>539.53955078125</v>
      </c>
      <c r="I805">
        <v>0.1415866725338899</v>
      </c>
      <c r="J805" s="2">
        <v>48.058394779655401</v>
      </c>
    </row>
    <row r="806" spans="1:10" x14ac:dyDescent="0.3">
      <c r="A806" t="s">
        <v>25</v>
      </c>
      <c r="B806" s="1" t="s">
        <v>163</v>
      </c>
      <c r="C806">
        <v>2008</v>
      </c>
      <c r="D806">
        <v>26.776</v>
      </c>
      <c r="E806">
        <v>90.3</v>
      </c>
      <c r="F806">
        <v>-0.54391109943389904</v>
      </c>
      <c r="G806">
        <v>1383260000</v>
      </c>
      <c r="H806">
        <v>671.24444580078102</v>
      </c>
      <c r="I806">
        <v>0.14165791402855141</v>
      </c>
      <c r="J806" s="2">
        <v>49.026544551086474</v>
      </c>
    </row>
    <row r="807" spans="1:10" x14ac:dyDescent="0.3">
      <c r="A807" t="s">
        <v>25</v>
      </c>
      <c r="B807" s="1" t="s">
        <v>163</v>
      </c>
      <c r="C807">
        <v>2009</v>
      </c>
      <c r="D807">
        <v>27.439</v>
      </c>
      <c r="E807">
        <v>91</v>
      </c>
      <c r="F807">
        <v>-0.47070556879043601</v>
      </c>
      <c r="G807">
        <v>952630000</v>
      </c>
      <c r="H807">
        <v>688.71038818359398</v>
      </c>
      <c r="I807">
        <v>0.13486985386687769</v>
      </c>
      <c r="J807" s="2">
        <v>43.532600645631682</v>
      </c>
    </row>
    <row r="808" spans="1:10" x14ac:dyDescent="0.3">
      <c r="A808" t="s">
        <v>25</v>
      </c>
      <c r="B808" s="1" t="s">
        <v>163</v>
      </c>
      <c r="C808">
        <v>2010</v>
      </c>
      <c r="D808">
        <v>28.114000000000001</v>
      </c>
      <c r="E808">
        <v>89.4</v>
      </c>
      <c r="F808">
        <v>-0.46234917640686002</v>
      </c>
      <c r="G808">
        <v>1813200000</v>
      </c>
      <c r="H808">
        <v>730.78234863281295</v>
      </c>
      <c r="I808">
        <v>0.15317710653214048</v>
      </c>
      <c r="J808" s="2">
        <v>47.640439429568289</v>
      </c>
    </row>
    <row r="809" spans="1:10" x14ac:dyDescent="0.3">
      <c r="A809" t="s">
        <v>25</v>
      </c>
      <c r="B809" s="1" t="s">
        <v>163</v>
      </c>
      <c r="C809">
        <v>2011</v>
      </c>
      <c r="D809">
        <v>28.797999999999998</v>
      </c>
      <c r="E809">
        <v>87.6</v>
      </c>
      <c r="F809">
        <v>-0.44919550418853799</v>
      </c>
      <c r="G809">
        <v>1229361018.44368</v>
      </c>
      <c r="H809">
        <v>768.93341064453102</v>
      </c>
      <c r="I809">
        <v>0.17277866778398179</v>
      </c>
      <c r="J809" s="2">
        <v>56.166124182180852</v>
      </c>
    </row>
    <row r="810" spans="1:10" x14ac:dyDescent="0.3">
      <c r="A810" t="s">
        <v>25</v>
      </c>
      <c r="B810" s="1" t="s">
        <v>163</v>
      </c>
      <c r="C810">
        <v>2012</v>
      </c>
      <c r="D810">
        <v>29.492999999999999</v>
      </c>
      <c r="E810">
        <v>85.2</v>
      </c>
      <c r="F810">
        <v>-0.41014212369918801</v>
      </c>
      <c r="G810">
        <v>1799646137.43448</v>
      </c>
      <c r="H810">
        <v>854.54046630859398</v>
      </c>
      <c r="I810">
        <v>0.20064187234887806</v>
      </c>
      <c r="J810" s="2">
        <v>54.368949081513819</v>
      </c>
    </row>
    <row r="811" spans="1:10" x14ac:dyDescent="0.3">
      <c r="A811" t="s">
        <v>25</v>
      </c>
      <c r="B811" s="1" t="s">
        <v>163</v>
      </c>
      <c r="C811">
        <v>2013</v>
      </c>
      <c r="D811">
        <v>30.196000000000002</v>
      </c>
      <c r="E811">
        <v>84.5</v>
      </c>
      <c r="F811">
        <v>-0.35327386856079102</v>
      </c>
      <c r="G811">
        <v>2087261309.7159801</v>
      </c>
      <c r="H811">
        <v>954.65881347656295</v>
      </c>
      <c r="I811">
        <v>0.21720220776359628</v>
      </c>
      <c r="J811" s="2">
        <v>48.631627529549505</v>
      </c>
    </row>
    <row r="812" spans="1:10" x14ac:dyDescent="0.3">
      <c r="A812" t="s">
        <v>25</v>
      </c>
      <c r="B812" s="1" t="s">
        <v>163</v>
      </c>
      <c r="C812">
        <v>2014</v>
      </c>
      <c r="D812">
        <v>30.904</v>
      </c>
      <c r="E812">
        <v>84.7</v>
      </c>
      <c r="F812">
        <v>-0.363270282745361</v>
      </c>
      <c r="G812">
        <v>1416088064.8110001</v>
      </c>
      <c r="H812">
        <v>1013.42877197266</v>
      </c>
      <c r="I812">
        <v>0.19891939616037549</v>
      </c>
      <c r="J812" s="2">
        <v>45.356022343306506</v>
      </c>
    </row>
    <row r="813" spans="1:10" x14ac:dyDescent="0.3">
      <c r="A813" t="s">
        <v>25</v>
      </c>
      <c r="B813" s="1" t="s">
        <v>163</v>
      </c>
      <c r="C813">
        <v>2015</v>
      </c>
      <c r="D813">
        <v>31.617000000000001</v>
      </c>
      <c r="E813">
        <v>82.8</v>
      </c>
      <c r="F813">
        <v>-0.42790347337722801</v>
      </c>
      <c r="G813">
        <v>1506024896.0109999</v>
      </c>
      <c r="H813">
        <v>929.7998046875</v>
      </c>
      <c r="I813">
        <v>0.2048976317850299</v>
      </c>
      <c r="J813" s="2">
        <v>40.757680877831362</v>
      </c>
    </row>
    <row r="814" spans="1:10" x14ac:dyDescent="0.3">
      <c r="A814" t="s">
        <v>25</v>
      </c>
      <c r="B814" s="1" t="s">
        <v>163</v>
      </c>
      <c r="C814">
        <v>2016</v>
      </c>
      <c r="D814">
        <v>32.332999999999998</v>
      </c>
      <c r="E814">
        <v>81.7</v>
      </c>
      <c r="F814">
        <v>-0.48307263851165799</v>
      </c>
      <c r="G814">
        <v>864040000</v>
      </c>
      <c r="H814">
        <v>942.88903808593795</v>
      </c>
      <c r="I814">
        <v>0.19570859068234542</v>
      </c>
      <c r="J814" s="2">
        <v>35.420470400263596</v>
      </c>
    </row>
    <row r="815" spans="1:10" x14ac:dyDescent="0.3">
      <c r="A815" t="s">
        <v>25</v>
      </c>
      <c r="B815" s="1" t="s">
        <v>163</v>
      </c>
      <c r="C815">
        <v>2017</v>
      </c>
      <c r="D815">
        <v>33.052999999999997</v>
      </c>
      <c r="E815">
        <v>82</v>
      </c>
      <c r="F815">
        <v>-0.61030310392379805</v>
      </c>
      <c r="G815">
        <v>937700000</v>
      </c>
      <c r="H815">
        <v>975.90466308593795</v>
      </c>
      <c r="I815">
        <v>0.20721370197738526</v>
      </c>
      <c r="J815" s="2">
        <v>33.112591985312442</v>
      </c>
    </row>
    <row r="816" spans="1:10" x14ac:dyDescent="0.3">
      <c r="A816" t="s">
        <v>25</v>
      </c>
      <c r="B816" s="1" t="s">
        <v>163</v>
      </c>
      <c r="C816">
        <v>2018</v>
      </c>
      <c r="D816">
        <v>33.776000000000003</v>
      </c>
      <c r="E816">
        <v>81.3</v>
      </c>
      <c r="F816">
        <v>-0.64099335670471203</v>
      </c>
      <c r="G816">
        <v>971576866.04275596</v>
      </c>
      <c r="H816">
        <v>1011.60015869141</v>
      </c>
      <c r="I816">
        <v>0.20689978212078705</v>
      </c>
      <c r="J816" s="2">
        <v>32.642609904373707</v>
      </c>
    </row>
    <row r="817" spans="1:10" x14ac:dyDescent="0.3">
      <c r="A817" t="s">
        <v>25</v>
      </c>
      <c r="B817" s="1" t="s">
        <v>163</v>
      </c>
      <c r="C817">
        <v>2019</v>
      </c>
      <c r="D817">
        <v>34.5</v>
      </c>
      <c r="E817">
        <v>80.400000000000006</v>
      </c>
      <c r="F817">
        <v>-0.66820406913757302</v>
      </c>
      <c r="G817">
        <v>1217235252.41974</v>
      </c>
      <c r="H817">
        <v>1050.93176269531</v>
      </c>
      <c r="I817">
        <v>0.24987732698135481</v>
      </c>
      <c r="J817" s="2">
        <v>33.018589250231109</v>
      </c>
    </row>
    <row r="818" spans="1:10" x14ac:dyDescent="0.3">
      <c r="A818" t="s">
        <v>25</v>
      </c>
      <c r="B818" s="1" t="s">
        <v>163</v>
      </c>
      <c r="C818">
        <v>2020</v>
      </c>
      <c r="D818">
        <v>35.226999999999997</v>
      </c>
      <c r="E818">
        <v>80.8</v>
      </c>
      <c r="F818">
        <v>-0.68933516740798995</v>
      </c>
      <c r="G818">
        <v>943765261.69200003</v>
      </c>
      <c r="H818">
        <v>1104.16442871094</v>
      </c>
      <c r="I818">
        <v>0.23394559212017504</v>
      </c>
      <c r="J818" s="2">
        <v>27.963015196988355</v>
      </c>
    </row>
    <row r="819" spans="1:10" x14ac:dyDescent="0.3">
      <c r="A819" t="s">
        <v>25</v>
      </c>
      <c r="B819" s="1" t="s">
        <v>163</v>
      </c>
      <c r="C819">
        <v>2021</v>
      </c>
      <c r="D819">
        <v>35.954000000000001</v>
      </c>
      <c r="E819">
        <v>78.3</v>
      </c>
      <c r="F819">
        <v>-0.64013773202896096</v>
      </c>
      <c r="G819">
        <v>1190507398.7839999</v>
      </c>
      <c r="H819">
        <v>1146.03198242188</v>
      </c>
      <c r="I819" t="s">
        <v>176</v>
      </c>
      <c r="J819" s="2">
        <v>29.915184007404825</v>
      </c>
    </row>
    <row r="820" spans="1:10" x14ac:dyDescent="0.3">
      <c r="A820" t="s">
        <v>25</v>
      </c>
      <c r="B820" s="1" t="s">
        <v>163</v>
      </c>
      <c r="C820">
        <v>2022</v>
      </c>
      <c r="D820">
        <v>36.682000000000002</v>
      </c>
      <c r="E820" t="s">
        <v>176</v>
      </c>
      <c r="F820">
        <v>-0.56353336572647095</v>
      </c>
      <c r="G820">
        <v>1264667981.45789</v>
      </c>
      <c r="H820">
        <v>1193.35961914063</v>
      </c>
      <c r="I820" t="s">
        <v>176</v>
      </c>
      <c r="J820" s="2">
        <v>35.003451710199379</v>
      </c>
    </row>
    <row r="821" spans="1:10" x14ac:dyDescent="0.3">
      <c r="A821" t="s">
        <v>25</v>
      </c>
      <c r="B821" s="1" t="s">
        <v>163</v>
      </c>
      <c r="C821">
        <v>2023</v>
      </c>
      <c r="D821">
        <v>37.408999999999999</v>
      </c>
      <c r="E821" t="s">
        <v>176</v>
      </c>
      <c r="F821" t="s">
        <v>176</v>
      </c>
      <c r="G821" t="s">
        <v>176</v>
      </c>
      <c r="H821">
        <v>1211.05859375</v>
      </c>
      <c r="I821" t="s">
        <v>176</v>
      </c>
      <c r="J821" s="2">
        <v>37.772537214668972</v>
      </c>
    </row>
    <row r="822" spans="1:10" x14ac:dyDescent="0.3">
      <c r="A822" t="s">
        <v>138</v>
      </c>
      <c r="B822" s="1" t="s">
        <v>9</v>
      </c>
      <c r="C822">
        <v>2004</v>
      </c>
      <c r="D822">
        <v>34.723999999999997</v>
      </c>
      <c r="E822">
        <v>76.099999999999994</v>
      </c>
      <c r="F822">
        <v>-0.86437767744064298</v>
      </c>
      <c r="G822">
        <v>79967681.861950994</v>
      </c>
      <c r="H822">
        <v>573.48364587589128</v>
      </c>
      <c r="I822">
        <v>0.31952027755246964</v>
      </c>
      <c r="J822" s="2">
        <v>57.871093866055077</v>
      </c>
    </row>
    <row r="823" spans="1:10" x14ac:dyDescent="0.3">
      <c r="A823" t="s">
        <v>138</v>
      </c>
      <c r="B823" s="1" t="s">
        <v>9</v>
      </c>
      <c r="C823">
        <v>2005</v>
      </c>
      <c r="D823">
        <v>35.185000000000002</v>
      </c>
      <c r="E823">
        <v>77.2</v>
      </c>
      <c r="F823">
        <v>-0.84233587980270397</v>
      </c>
      <c r="G823">
        <v>96003598.208715707</v>
      </c>
      <c r="H823">
        <v>564.09974450754657</v>
      </c>
      <c r="I823">
        <v>0.30606150959180067</v>
      </c>
      <c r="J823" s="2">
        <v>61.454280012479934</v>
      </c>
    </row>
    <row r="824" spans="1:10" x14ac:dyDescent="0.3">
      <c r="A824" t="s">
        <v>138</v>
      </c>
      <c r="B824" s="1" t="s">
        <v>9</v>
      </c>
      <c r="C824">
        <v>2006</v>
      </c>
      <c r="D824">
        <v>35.649000000000001</v>
      </c>
      <c r="E824">
        <v>79.7</v>
      </c>
      <c r="F824">
        <v>-0.91953963041305498</v>
      </c>
      <c r="G824">
        <v>91396741.899060905</v>
      </c>
      <c r="H824">
        <v>565.33402139016232</v>
      </c>
      <c r="I824">
        <v>0.26720052296126817</v>
      </c>
      <c r="J824" s="2">
        <v>61.612860461228905</v>
      </c>
    </row>
    <row r="825" spans="1:10" x14ac:dyDescent="0.3">
      <c r="A825" t="s">
        <v>138</v>
      </c>
      <c r="B825" s="1" t="s">
        <v>9</v>
      </c>
      <c r="C825">
        <v>2007</v>
      </c>
      <c r="D825">
        <v>36.116</v>
      </c>
      <c r="E825">
        <v>79.900000000000006</v>
      </c>
      <c r="F825">
        <v>-0.975777387619019</v>
      </c>
      <c r="G825">
        <v>62406802.627874397</v>
      </c>
      <c r="H825">
        <v>621.73492173849945</v>
      </c>
      <c r="I825">
        <v>0.24864668045850735</v>
      </c>
      <c r="J825" s="2">
        <v>60.927478328275264</v>
      </c>
    </row>
    <row r="826" spans="1:10" x14ac:dyDescent="0.3">
      <c r="A826" t="s">
        <v>138</v>
      </c>
      <c r="B826" s="1" t="s">
        <v>9</v>
      </c>
      <c r="C826">
        <v>2008</v>
      </c>
      <c r="D826">
        <v>36.587000000000003</v>
      </c>
      <c r="E826">
        <v>76.5</v>
      </c>
      <c r="F826">
        <v>-0.97306841611862205</v>
      </c>
      <c r="G826">
        <v>50892371.953782797</v>
      </c>
      <c r="H826">
        <v>735.85583020740899</v>
      </c>
      <c r="I826">
        <v>0.25211804550017181</v>
      </c>
      <c r="J826" s="2">
        <v>61.442480062522989</v>
      </c>
    </row>
    <row r="827" spans="1:10" x14ac:dyDescent="0.3">
      <c r="A827" t="s">
        <v>138</v>
      </c>
      <c r="B827" s="1" t="s">
        <v>9</v>
      </c>
      <c r="C827">
        <v>2009</v>
      </c>
      <c r="D827">
        <v>37.058</v>
      </c>
      <c r="E827">
        <v>63.4</v>
      </c>
      <c r="F827">
        <v>-0.87742692232132002</v>
      </c>
      <c r="G827">
        <v>46304496.127711602</v>
      </c>
      <c r="H827">
        <v>737.95411328105683</v>
      </c>
      <c r="I827">
        <v>0.44145428767184941</v>
      </c>
      <c r="J827" s="2">
        <v>61.333407318488774</v>
      </c>
    </row>
    <row r="828" spans="1:10" x14ac:dyDescent="0.3">
      <c r="A828" t="s">
        <v>138</v>
      </c>
      <c r="B828" s="1" t="s">
        <v>9</v>
      </c>
      <c r="C828">
        <v>2010</v>
      </c>
      <c r="D828">
        <v>37.533000000000001</v>
      </c>
      <c r="E828">
        <v>65.8</v>
      </c>
      <c r="F828">
        <v>-0.88726657629013095</v>
      </c>
      <c r="G828">
        <v>125064101.838993</v>
      </c>
      <c r="H828">
        <v>722.22980143562017</v>
      </c>
      <c r="I828">
        <v>0.40020663876485407</v>
      </c>
      <c r="J828" s="2">
        <v>65.856792062716579</v>
      </c>
    </row>
    <row r="829" spans="1:10" x14ac:dyDescent="0.3">
      <c r="A829" t="s">
        <v>138</v>
      </c>
      <c r="B829" s="1" t="s">
        <v>9</v>
      </c>
      <c r="C829">
        <v>2011</v>
      </c>
      <c r="D829">
        <v>38.031999999999996</v>
      </c>
      <c r="E829">
        <v>69.099999999999994</v>
      </c>
      <c r="F829">
        <v>-1.01898193359375</v>
      </c>
      <c r="G829">
        <v>728710878.416044</v>
      </c>
      <c r="H829">
        <v>803.48284320391099</v>
      </c>
      <c r="I829">
        <v>0.37275481754039902</v>
      </c>
      <c r="J829" s="2">
        <v>76.655274259496139</v>
      </c>
    </row>
    <row r="830" spans="1:10" x14ac:dyDescent="0.3">
      <c r="A830" t="s">
        <v>138</v>
      </c>
      <c r="B830" s="1" t="s">
        <v>9</v>
      </c>
      <c r="C830">
        <v>2012</v>
      </c>
      <c r="D830">
        <v>38.545999999999999</v>
      </c>
      <c r="E830">
        <v>72.7</v>
      </c>
      <c r="F830">
        <v>-0.85540068149566695</v>
      </c>
      <c r="G830">
        <v>121511565.575361</v>
      </c>
      <c r="H830">
        <v>781.55477493826425</v>
      </c>
      <c r="I830">
        <v>0.32278299636114799</v>
      </c>
      <c r="J830" s="2">
        <v>74.611097699526297</v>
      </c>
    </row>
    <row r="831" spans="1:10" x14ac:dyDescent="0.3">
      <c r="A831" t="s">
        <v>138</v>
      </c>
      <c r="B831" s="1" t="s">
        <v>9</v>
      </c>
      <c r="C831">
        <v>2013</v>
      </c>
      <c r="D831">
        <v>39.061</v>
      </c>
      <c r="E831">
        <v>76.2</v>
      </c>
      <c r="F831">
        <v>-0.94092595577240001</v>
      </c>
      <c r="G831">
        <v>183599248.95818299</v>
      </c>
      <c r="H831">
        <v>847.38797149206835</v>
      </c>
      <c r="I831">
        <v>0.2461220993581828</v>
      </c>
      <c r="J831" s="2">
        <v>80.990588646849844</v>
      </c>
    </row>
    <row r="832" spans="1:10" x14ac:dyDescent="0.3">
      <c r="A832" t="s">
        <v>138</v>
      </c>
      <c r="B832" s="1" t="s">
        <v>9</v>
      </c>
      <c r="C832">
        <v>2014</v>
      </c>
      <c r="D832">
        <v>39.579000000000001</v>
      </c>
      <c r="E832">
        <v>81.400000000000006</v>
      </c>
      <c r="F832">
        <v>-0.84518820047378496</v>
      </c>
      <c r="G832">
        <v>54020342.354685999</v>
      </c>
      <c r="H832">
        <v>877.19296061418174</v>
      </c>
      <c r="I832">
        <v>0.2179495781162982</v>
      </c>
      <c r="J832" s="2">
        <v>69.923746686144582</v>
      </c>
    </row>
    <row r="833" spans="1:10" x14ac:dyDescent="0.3">
      <c r="A833" t="s">
        <v>138</v>
      </c>
      <c r="B833" s="1" t="s">
        <v>9</v>
      </c>
      <c r="C833">
        <v>2015</v>
      </c>
      <c r="D833">
        <v>40.1</v>
      </c>
      <c r="E833">
        <v>81</v>
      </c>
      <c r="F833">
        <v>-0.86392897367477395</v>
      </c>
      <c r="G833">
        <v>257860036.464441</v>
      </c>
      <c r="H833">
        <v>770.14380737474141</v>
      </c>
      <c r="I833">
        <v>0.24428530157445996</v>
      </c>
      <c r="J833" s="2">
        <v>68.200088419863391</v>
      </c>
    </row>
    <row r="834" spans="1:10" x14ac:dyDescent="0.3">
      <c r="A834" t="s">
        <v>138</v>
      </c>
      <c r="B834" s="1" t="s">
        <v>9</v>
      </c>
      <c r="C834">
        <v>2016</v>
      </c>
      <c r="D834">
        <v>40.628</v>
      </c>
      <c r="E834">
        <v>80.7</v>
      </c>
      <c r="F834">
        <v>-0.83429765701293901</v>
      </c>
      <c r="G834">
        <v>-46308331.617851697</v>
      </c>
      <c r="H834">
        <v>792.4409913862396</v>
      </c>
      <c r="I834">
        <v>0.300938972406183</v>
      </c>
      <c r="J834" s="2">
        <v>65.52875221315189</v>
      </c>
    </row>
    <row r="835" spans="1:10" x14ac:dyDescent="0.3">
      <c r="A835" t="s">
        <v>138</v>
      </c>
      <c r="B835" s="1" t="s">
        <v>9</v>
      </c>
      <c r="C835">
        <v>2017</v>
      </c>
      <c r="D835">
        <v>41.161999999999999</v>
      </c>
      <c r="E835">
        <v>78.400000000000006</v>
      </c>
      <c r="F835">
        <v>-0.83392345905303999</v>
      </c>
      <c r="G835">
        <v>88558699.502223402</v>
      </c>
      <c r="H835">
        <v>813.39478716714893</v>
      </c>
      <c r="I835">
        <v>0.2570677064662964</v>
      </c>
      <c r="J835" s="2">
        <v>57.601984415864536</v>
      </c>
    </row>
    <row r="836" spans="1:10" x14ac:dyDescent="0.3">
      <c r="A836" t="s">
        <v>138</v>
      </c>
      <c r="B836" s="1" t="s">
        <v>9</v>
      </c>
      <c r="C836">
        <v>2018</v>
      </c>
      <c r="D836">
        <v>41.701999999999998</v>
      </c>
      <c r="E836">
        <v>76.7</v>
      </c>
      <c r="F836">
        <v>-0.70613569021224998</v>
      </c>
      <c r="G836">
        <v>-180972714.79572901</v>
      </c>
      <c r="H836">
        <v>873.56540295447451</v>
      </c>
      <c r="I836">
        <v>0.27214954144436482</v>
      </c>
      <c r="J836" s="2">
        <v>57.355803708636408</v>
      </c>
    </row>
    <row r="837" spans="1:10" x14ac:dyDescent="0.3">
      <c r="A837" t="s">
        <v>138</v>
      </c>
      <c r="B837" s="1" t="s">
        <v>9</v>
      </c>
      <c r="C837">
        <v>2019</v>
      </c>
      <c r="D837">
        <v>42.247999999999998</v>
      </c>
      <c r="E837">
        <v>78.599999999999994</v>
      </c>
      <c r="F837">
        <v>-0.744945108890533</v>
      </c>
      <c r="G837">
        <v>345697546.97143197</v>
      </c>
      <c r="H837">
        <v>848.31012498121197</v>
      </c>
      <c r="I837">
        <v>0.29628438059786771</v>
      </c>
      <c r="J837" s="2">
        <v>56.142393400209897</v>
      </c>
    </row>
    <row r="838" spans="1:10" x14ac:dyDescent="0.3">
      <c r="A838" t="s">
        <v>138</v>
      </c>
      <c r="B838" s="1" t="s">
        <v>9</v>
      </c>
      <c r="C838">
        <v>2020</v>
      </c>
      <c r="D838">
        <v>42.8</v>
      </c>
      <c r="E838">
        <v>76.2</v>
      </c>
      <c r="F838">
        <v>-0.66430193185806297</v>
      </c>
      <c r="G838">
        <v>-59206820.0004109</v>
      </c>
      <c r="H838">
        <v>876.54297238341769</v>
      </c>
      <c r="I838">
        <v>0.28606184365442788</v>
      </c>
      <c r="J838" s="2">
        <v>55.548538560863946</v>
      </c>
    </row>
    <row r="839" spans="1:10" x14ac:dyDescent="0.3">
      <c r="A839" t="s">
        <v>138</v>
      </c>
      <c r="B839" s="1" t="s">
        <v>9</v>
      </c>
      <c r="C839">
        <v>2021</v>
      </c>
      <c r="D839">
        <v>43.357999999999997</v>
      </c>
      <c r="E839">
        <v>75.099999999999994</v>
      </c>
      <c r="F839">
        <v>-0.64679086208343495</v>
      </c>
      <c r="G839">
        <v>-136221499</v>
      </c>
      <c r="H839">
        <v>964.99810996196493</v>
      </c>
      <c r="I839" t="s">
        <v>176</v>
      </c>
      <c r="J839" s="2">
        <v>57.585013499696281</v>
      </c>
    </row>
    <row r="840" spans="1:10" x14ac:dyDescent="0.3">
      <c r="A840" t="s">
        <v>138</v>
      </c>
      <c r="B840" s="1" t="s">
        <v>9</v>
      </c>
      <c r="C840">
        <v>2022</v>
      </c>
      <c r="D840">
        <v>43.920999999999999</v>
      </c>
      <c r="E840" t="s">
        <v>176</v>
      </c>
      <c r="F840">
        <v>-0.56286799907684304</v>
      </c>
      <c r="G840">
        <v>-226939150</v>
      </c>
      <c r="H840">
        <v>923.2403711502584</v>
      </c>
      <c r="I840" t="s">
        <v>176</v>
      </c>
      <c r="J840" s="2">
        <v>65.487785014688598</v>
      </c>
    </row>
    <row r="841" spans="1:10" x14ac:dyDescent="0.3">
      <c r="A841" t="s">
        <v>138</v>
      </c>
      <c r="B841" s="1" t="s">
        <v>9</v>
      </c>
      <c r="C841">
        <v>2023</v>
      </c>
      <c r="D841">
        <v>44.49</v>
      </c>
      <c r="E841" t="s">
        <v>176</v>
      </c>
      <c r="F841" t="s">
        <v>176</v>
      </c>
      <c r="G841" t="s">
        <v>176</v>
      </c>
      <c r="H841">
        <v>1012.9738726321008</v>
      </c>
      <c r="I841" t="s">
        <v>176</v>
      </c>
      <c r="J841" s="2">
        <v>61.427356772682415</v>
      </c>
    </row>
    <row r="842" spans="1:10" x14ac:dyDescent="0.3">
      <c r="A842" t="s">
        <v>153</v>
      </c>
      <c r="B842" s="1" t="s">
        <v>82</v>
      </c>
      <c r="C842">
        <v>2004</v>
      </c>
      <c r="D842">
        <v>16.507000000000001</v>
      </c>
      <c r="E842">
        <v>95.3</v>
      </c>
      <c r="F842">
        <v>-0.113614901900291</v>
      </c>
      <c r="G842">
        <v>295416479.80069202</v>
      </c>
      <c r="H842">
        <v>292.47266558866602</v>
      </c>
      <c r="I842">
        <v>6.0030758027566702E-2</v>
      </c>
      <c r="J842" s="2">
        <v>35.460086245643637</v>
      </c>
    </row>
    <row r="843" spans="1:10" x14ac:dyDescent="0.3">
      <c r="A843" t="s">
        <v>153</v>
      </c>
      <c r="B843" s="1" t="s">
        <v>82</v>
      </c>
      <c r="C843">
        <v>2005</v>
      </c>
      <c r="D843">
        <v>16.96</v>
      </c>
      <c r="E843">
        <v>94.5</v>
      </c>
      <c r="F843">
        <v>-0.26843237876892101</v>
      </c>
      <c r="G843">
        <v>379808340.66706097</v>
      </c>
      <c r="H843">
        <v>330.602854382722</v>
      </c>
      <c r="I843">
        <v>7.2423867987032972E-2</v>
      </c>
      <c r="J843" s="2">
        <v>38.994285483906097</v>
      </c>
    </row>
    <row r="844" spans="1:10" x14ac:dyDescent="0.3">
      <c r="A844" t="s">
        <v>153</v>
      </c>
      <c r="B844" s="1" t="s">
        <v>82</v>
      </c>
      <c r="C844">
        <v>2006</v>
      </c>
      <c r="D844">
        <v>17.425000000000001</v>
      </c>
      <c r="E844">
        <v>94.2</v>
      </c>
      <c r="F844">
        <v>-0.25223761796951299</v>
      </c>
      <c r="G844">
        <v>644262499.94651198</v>
      </c>
      <c r="H844">
        <v>346.76846232678531</v>
      </c>
      <c r="I844">
        <v>8.3393496322119162E-2</v>
      </c>
      <c r="J844" s="2">
        <v>43.633285789620437</v>
      </c>
    </row>
    <row r="845" spans="1:10" x14ac:dyDescent="0.3">
      <c r="A845" t="s">
        <v>153</v>
      </c>
      <c r="B845" s="1" t="s">
        <v>82</v>
      </c>
      <c r="C845">
        <v>2007</v>
      </c>
      <c r="D845">
        <v>17.899000000000001</v>
      </c>
      <c r="E845">
        <v>94.1</v>
      </c>
      <c r="F845">
        <v>-0.25069066882133501</v>
      </c>
      <c r="G845">
        <v>792305780.89124405</v>
      </c>
      <c r="H845">
        <v>401.70918764374352</v>
      </c>
      <c r="I845">
        <v>9.6801180325053776E-2</v>
      </c>
      <c r="J845" s="2">
        <v>46.777416652282248</v>
      </c>
    </row>
    <row r="846" spans="1:10" x14ac:dyDescent="0.3">
      <c r="A846" t="s">
        <v>153</v>
      </c>
      <c r="B846" s="1" t="s">
        <v>82</v>
      </c>
      <c r="C846">
        <v>2008</v>
      </c>
      <c r="D846">
        <v>18.384</v>
      </c>
      <c r="E846">
        <v>94.1</v>
      </c>
      <c r="F846">
        <v>-0.25598925352096602</v>
      </c>
      <c r="G846">
        <v>728860900.652408</v>
      </c>
      <c r="H846">
        <v>473.30283343152081</v>
      </c>
      <c r="I846">
        <v>9.740457036482171E-2</v>
      </c>
      <c r="J846" s="2">
        <v>56.258268205063423</v>
      </c>
    </row>
    <row r="847" spans="1:10" x14ac:dyDescent="0.3">
      <c r="A847" t="s">
        <v>153</v>
      </c>
      <c r="B847" s="1" t="s">
        <v>82</v>
      </c>
      <c r="C847">
        <v>2009</v>
      </c>
      <c r="D847">
        <v>18.878</v>
      </c>
      <c r="E847">
        <v>94.3</v>
      </c>
      <c r="F847">
        <v>-0.19296929240226701</v>
      </c>
      <c r="G847">
        <v>841570802.74764001</v>
      </c>
      <c r="H847">
        <v>799.92963209122911</v>
      </c>
      <c r="I847">
        <v>0.10687776720874353</v>
      </c>
      <c r="J847" s="2">
        <v>47.063878074837852</v>
      </c>
    </row>
    <row r="848" spans="1:10" x14ac:dyDescent="0.3">
      <c r="A848" t="s">
        <v>153</v>
      </c>
      <c r="B848" s="1" t="s">
        <v>82</v>
      </c>
      <c r="C848">
        <v>2010</v>
      </c>
      <c r="D848">
        <v>19.382999999999999</v>
      </c>
      <c r="E848">
        <v>93.6</v>
      </c>
      <c r="F848">
        <v>-0.20133316516876201</v>
      </c>
      <c r="G848">
        <v>543872727.27272797</v>
      </c>
      <c r="H848">
        <v>824.73767112213966</v>
      </c>
      <c r="I848">
        <v>0.10302479818023329</v>
      </c>
      <c r="J848" s="2">
        <v>38.269249037129107</v>
      </c>
    </row>
    <row r="849" spans="1:10" x14ac:dyDescent="0.3">
      <c r="A849" t="s">
        <v>153</v>
      </c>
      <c r="B849" s="1" t="s">
        <v>82</v>
      </c>
      <c r="C849">
        <v>2011</v>
      </c>
      <c r="D849">
        <v>19.898</v>
      </c>
      <c r="E849">
        <v>93.3</v>
      </c>
      <c r="F849">
        <v>-0.176683008670807</v>
      </c>
      <c r="G849">
        <v>894293858</v>
      </c>
      <c r="H849">
        <v>837.09588420813202</v>
      </c>
      <c r="I849">
        <v>0.11245283105002808</v>
      </c>
      <c r="J849" s="2">
        <v>39.755225560612175</v>
      </c>
    </row>
    <row r="850" spans="1:10" x14ac:dyDescent="0.3">
      <c r="A850" t="s">
        <v>153</v>
      </c>
      <c r="B850" s="1" t="s">
        <v>82</v>
      </c>
      <c r="C850">
        <v>2012</v>
      </c>
      <c r="D850">
        <v>20.423999999999999</v>
      </c>
      <c r="E850">
        <v>93.4</v>
      </c>
      <c r="F850">
        <v>-0.26237374544143699</v>
      </c>
      <c r="G850">
        <v>1205388487.79374</v>
      </c>
      <c r="H850">
        <v>796.71113941007741</v>
      </c>
      <c r="I850">
        <v>0.1102053362537801</v>
      </c>
      <c r="J850" s="2">
        <v>43.502137139731374</v>
      </c>
    </row>
    <row r="851" spans="1:10" x14ac:dyDescent="0.3">
      <c r="A851" t="s">
        <v>153</v>
      </c>
      <c r="B851" s="1" t="s">
        <v>82</v>
      </c>
      <c r="C851">
        <v>2013</v>
      </c>
      <c r="D851">
        <v>20.957999999999998</v>
      </c>
      <c r="E851">
        <v>93.1</v>
      </c>
      <c r="F851">
        <v>-0.27647203207016002</v>
      </c>
      <c r="G851">
        <v>1096000000</v>
      </c>
      <c r="H851">
        <v>819.75786733841608</v>
      </c>
      <c r="I851">
        <v>0.10473280702803828</v>
      </c>
      <c r="J851" s="2">
        <v>43.109154873468704</v>
      </c>
    </row>
    <row r="852" spans="1:10" x14ac:dyDescent="0.3">
      <c r="A852" t="s">
        <v>153</v>
      </c>
      <c r="B852" s="1" t="s">
        <v>82</v>
      </c>
      <c r="C852">
        <v>2014</v>
      </c>
      <c r="D852">
        <v>21.504000000000001</v>
      </c>
      <c r="E852">
        <v>92.4</v>
      </c>
      <c r="F852">
        <v>-0.25664940476417503</v>
      </c>
      <c r="G852">
        <v>1058564540.34685</v>
      </c>
      <c r="H852">
        <v>897.50972863556956</v>
      </c>
      <c r="I852">
        <v>0.1131698316121962</v>
      </c>
      <c r="J852" s="2">
        <v>36.01440108190846</v>
      </c>
    </row>
    <row r="853" spans="1:10" x14ac:dyDescent="0.3">
      <c r="A853" t="s">
        <v>153</v>
      </c>
      <c r="B853" s="1" t="s">
        <v>82</v>
      </c>
      <c r="C853">
        <v>2015</v>
      </c>
      <c r="D853">
        <v>22.06</v>
      </c>
      <c r="E853">
        <v>91.7</v>
      </c>
      <c r="F853">
        <v>-0.31901320815086398</v>
      </c>
      <c r="G853">
        <v>737652140.15142798</v>
      </c>
      <c r="H853">
        <v>864.18005928967216</v>
      </c>
      <c r="I853">
        <v>0.12573192196375862</v>
      </c>
      <c r="J853" s="2">
        <v>37.689298332435776</v>
      </c>
    </row>
    <row r="854" spans="1:10" x14ac:dyDescent="0.3">
      <c r="A854" t="s">
        <v>153</v>
      </c>
      <c r="B854" s="1" t="s">
        <v>82</v>
      </c>
      <c r="C854">
        <v>2016</v>
      </c>
      <c r="D854">
        <v>22.623999999999999</v>
      </c>
      <c r="E854">
        <v>91.4</v>
      </c>
      <c r="F854">
        <v>-0.27256032824516302</v>
      </c>
      <c r="G854">
        <v>625704361.86706805</v>
      </c>
      <c r="H854">
        <v>753.68440550803575</v>
      </c>
      <c r="I854">
        <v>0.12765205512634245</v>
      </c>
      <c r="J854" s="2">
        <v>31.209362023211874</v>
      </c>
    </row>
    <row r="855" spans="1:10" x14ac:dyDescent="0.3">
      <c r="A855" t="s">
        <v>153</v>
      </c>
      <c r="B855" s="1" t="s">
        <v>82</v>
      </c>
      <c r="C855">
        <v>2017</v>
      </c>
      <c r="D855">
        <v>23.196000000000002</v>
      </c>
      <c r="E855">
        <v>91.3</v>
      </c>
      <c r="F855">
        <v>-0.26206561923027</v>
      </c>
      <c r="G855">
        <v>802704141.00856805</v>
      </c>
      <c r="H855">
        <v>766.17760401544217</v>
      </c>
      <c r="I855">
        <v>0.12889049877408237</v>
      </c>
      <c r="J855" s="2">
        <v>36.837052933410071</v>
      </c>
    </row>
    <row r="856" spans="1:10" x14ac:dyDescent="0.3">
      <c r="A856" t="s">
        <v>153</v>
      </c>
      <c r="B856" s="1" t="s">
        <v>82</v>
      </c>
      <c r="C856">
        <v>2018</v>
      </c>
      <c r="D856">
        <v>23.774000000000001</v>
      </c>
      <c r="E856">
        <v>90.5</v>
      </c>
      <c r="F856">
        <v>-0.286415815353394</v>
      </c>
      <c r="G856">
        <v>1055353352.63033</v>
      </c>
      <c r="H856">
        <v>793.12808223743377</v>
      </c>
      <c r="I856">
        <v>0.14131143398731966</v>
      </c>
      <c r="J856" s="2">
        <v>36.638405599956691</v>
      </c>
    </row>
    <row r="857" spans="1:10" x14ac:dyDescent="0.3">
      <c r="A857" t="s">
        <v>153</v>
      </c>
      <c r="B857" s="1" t="s">
        <v>82</v>
      </c>
      <c r="C857">
        <v>2019</v>
      </c>
      <c r="D857">
        <v>24.361000000000001</v>
      </c>
      <c r="E857">
        <v>90.5</v>
      </c>
      <c r="F857">
        <v>-0.41451624035835299</v>
      </c>
      <c r="G857">
        <v>1303005005.3393199</v>
      </c>
      <c r="H857">
        <v>823.0247329028108</v>
      </c>
      <c r="I857">
        <v>0.13837316189310689</v>
      </c>
      <c r="J857" s="2">
        <v>39.361053964743462</v>
      </c>
    </row>
    <row r="858" spans="1:10" x14ac:dyDescent="0.3">
      <c r="A858" t="s">
        <v>153</v>
      </c>
      <c r="B858" s="1" t="s">
        <v>82</v>
      </c>
      <c r="C858">
        <v>2020</v>
      </c>
      <c r="D858">
        <v>24.954000000000001</v>
      </c>
      <c r="E858">
        <v>91.6</v>
      </c>
      <c r="F858">
        <v>-0.48221445083618197</v>
      </c>
      <c r="G858">
        <v>1191485423.7197499</v>
      </c>
      <c r="H858">
        <v>846.76720261962021</v>
      </c>
      <c r="I858">
        <v>0.12779303482694623</v>
      </c>
      <c r="J858" s="2">
        <v>37.000692391636903</v>
      </c>
    </row>
    <row r="859" spans="1:10" x14ac:dyDescent="0.3">
      <c r="A859" t="s">
        <v>153</v>
      </c>
      <c r="B859" s="1" t="s">
        <v>82</v>
      </c>
      <c r="C859">
        <v>2021</v>
      </c>
      <c r="D859">
        <v>25.553000000000001</v>
      </c>
      <c r="E859">
        <v>91</v>
      </c>
      <c r="F859">
        <v>-0.49078068137168901</v>
      </c>
      <c r="G859">
        <v>1648240262.65061</v>
      </c>
      <c r="H859">
        <v>883.89202617196531</v>
      </c>
      <c r="I859" t="s">
        <v>176</v>
      </c>
      <c r="J859" s="2">
        <v>41.713630742478145</v>
      </c>
    </row>
    <row r="860" spans="1:10" x14ac:dyDescent="0.3">
      <c r="A860" t="s">
        <v>153</v>
      </c>
      <c r="B860" s="1" t="s">
        <v>82</v>
      </c>
      <c r="C860">
        <v>2022</v>
      </c>
      <c r="D860">
        <v>26.158999999999999</v>
      </c>
      <c r="E860">
        <v>90.9</v>
      </c>
      <c r="F860">
        <v>-0.49033933877944902</v>
      </c>
      <c r="G860">
        <v>2952941687.83428</v>
      </c>
      <c r="H860">
        <v>964.35414652666589</v>
      </c>
      <c r="I860" t="s">
        <v>176</v>
      </c>
      <c r="J860" s="2">
        <v>34.505301927093733</v>
      </c>
    </row>
    <row r="861" spans="1:10" x14ac:dyDescent="0.3">
      <c r="A861" t="s">
        <v>153</v>
      </c>
      <c r="B861" s="1" t="s">
        <v>82</v>
      </c>
      <c r="C861">
        <v>2023</v>
      </c>
      <c r="D861">
        <v>26.771000000000001</v>
      </c>
      <c r="E861" t="s">
        <v>176</v>
      </c>
      <c r="F861" t="s">
        <v>176</v>
      </c>
      <c r="G861" t="s">
        <v>176</v>
      </c>
      <c r="H861">
        <v>1014.2139777315557</v>
      </c>
      <c r="I861" t="s">
        <v>176</v>
      </c>
      <c r="J861" s="2">
        <v>37.229185338573302</v>
      </c>
    </row>
    <row r="862" spans="1:10" x14ac:dyDescent="0.3">
      <c r="A862" t="s">
        <v>109</v>
      </c>
      <c r="B862" s="1" t="s">
        <v>79</v>
      </c>
      <c r="C862">
        <v>2004</v>
      </c>
      <c r="D862">
        <v>36.43</v>
      </c>
      <c r="E862">
        <v>89.4</v>
      </c>
      <c r="F862">
        <v>-0.62970328330993697</v>
      </c>
      <c r="G862">
        <v>364040000</v>
      </c>
      <c r="H862">
        <v>556.05005161363522</v>
      </c>
      <c r="I862">
        <v>0.18825460044833589</v>
      </c>
      <c r="J862" s="2">
        <v>70.813074931772164</v>
      </c>
    </row>
    <row r="863" spans="1:10" x14ac:dyDescent="0.3">
      <c r="A863" t="s">
        <v>109</v>
      </c>
      <c r="B863" s="1" t="s">
        <v>79</v>
      </c>
      <c r="C863">
        <v>2005</v>
      </c>
      <c r="D863">
        <v>36.911000000000001</v>
      </c>
      <c r="E863">
        <v>88.9</v>
      </c>
      <c r="F863">
        <v>-0.74261868000030495</v>
      </c>
      <c r="G863">
        <v>356940000</v>
      </c>
      <c r="H863">
        <v>720.44650472938918</v>
      </c>
      <c r="I863">
        <v>0.19828151980956119</v>
      </c>
      <c r="J863" s="2">
        <v>62.200282191364032</v>
      </c>
    </row>
    <row r="864" spans="1:10" x14ac:dyDescent="0.3">
      <c r="A864" t="s">
        <v>109</v>
      </c>
      <c r="B864" s="1" t="s">
        <v>79</v>
      </c>
      <c r="C864">
        <v>2006</v>
      </c>
      <c r="D864">
        <v>37.395000000000003</v>
      </c>
      <c r="E864">
        <v>89.7</v>
      </c>
      <c r="F864">
        <v>-0.65560656785964999</v>
      </c>
      <c r="G864">
        <v>615790000</v>
      </c>
      <c r="H864">
        <v>1065.5964168501228</v>
      </c>
      <c r="I864">
        <v>0.18188930488381344</v>
      </c>
      <c r="J864" s="2">
        <v>57.856818873902668</v>
      </c>
    </row>
    <row r="865" spans="1:10" x14ac:dyDescent="0.3">
      <c r="A865" t="s">
        <v>109</v>
      </c>
      <c r="B865" s="1" t="s">
        <v>79</v>
      </c>
      <c r="C865">
        <v>2007</v>
      </c>
      <c r="D865">
        <v>37.881</v>
      </c>
      <c r="E865">
        <v>90.7</v>
      </c>
      <c r="F865">
        <v>-0.56713771820068404</v>
      </c>
      <c r="G865">
        <v>1323900000</v>
      </c>
      <c r="H865">
        <v>1133.4361583152133</v>
      </c>
      <c r="I865">
        <v>0.15977974004829676</v>
      </c>
      <c r="J865" s="2">
        <v>65.771458690906783</v>
      </c>
    </row>
    <row r="866" spans="1:10" x14ac:dyDescent="0.3">
      <c r="A866" t="s">
        <v>109</v>
      </c>
      <c r="B866" s="1" t="s">
        <v>79</v>
      </c>
      <c r="C866">
        <v>2008</v>
      </c>
      <c r="D866">
        <v>38.371000000000002</v>
      </c>
      <c r="E866">
        <v>89.8</v>
      </c>
      <c r="F866">
        <v>-0.50877404212951705</v>
      </c>
      <c r="G866">
        <v>938620000</v>
      </c>
      <c r="H866">
        <v>1393.5194909801205</v>
      </c>
      <c r="I866">
        <v>0.17006969441917144</v>
      </c>
      <c r="J866" s="2">
        <v>59.454889120587438</v>
      </c>
    </row>
    <row r="867" spans="1:10" x14ac:dyDescent="0.3">
      <c r="A867" t="s">
        <v>109</v>
      </c>
      <c r="B867" s="1" t="s">
        <v>79</v>
      </c>
      <c r="C867">
        <v>2009</v>
      </c>
      <c r="D867">
        <v>38.860999999999997</v>
      </c>
      <c r="E867">
        <v>89.2</v>
      </c>
      <c r="F867">
        <v>-0.54249209165573098</v>
      </c>
      <c r="G867">
        <v>694800000</v>
      </c>
      <c r="H867">
        <v>1150.9417459097176</v>
      </c>
      <c r="I867">
        <v>0.18660337629570975</v>
      </c>
      <c r="J867" s="2">
        <v>56.121380955516486</v>
      </c>
    </row>
    <row r="868" spans="1:10" x14ac:dyDescent="0.3">
      <c r="A868" t="s">
        <v>109</v>
      </c>
      <c r="B868" s="1" t="s">
        <v>79</v>
      </c>
      <c r="C868">
        <v>2010</v>
      </c>
      <c r="D868">
        <v>39.354999999999997</v>
      </c>
      <c r="E868">
        <v>89.2</v>
      </c>
      <c r="F868">
        <v>-0.52483230829238903</v>
      </c>
      <c r="G868">
        <v>1729300000</v>
      </c>
      <c r="H868">
        <v>1469.3614500268363</v>
      </c>
      <c r="I868">
        <v>0.19263946004977059</v>
      </c>
      <c r="J868" s="2">
        <v>67.900919029971917</v>
      </c>
    </row>
    <row r="869" spans="1:10" x14ac:dyDescent="0.3">
      <c r="A869" t="s">
        <v>109</v>
      </c>
      <c r="B869" s="1" t="s">
        <v>79</v>
      </c>
      <c r="C869">
        <v>2011</v>
      </c>
      <c r="D869">
        <v>39.850999999999999</v>
      </c>
      <c r="E869">
        <v>87.9</v>
      </c>
      <c r="F869">
        <v>-0.46742373704910301</v>
      </c>
      <c r="G869">
        <v>1108500000</v>
      </c>
      <c r="H869">
        <v>1644.4568305445168</v>
      </c>
      <c r="I869">
        <v>0.21384689299888529</v>
      </c>
      <c r="J869" s="2">
        <v>76.214728258710082</v>
      </c>
    </row>
    <row r="870" spans="1:10" x14ac:dyDescent="0.3">
      <c r="A870" t="s">
        <v>109</v>
      </c>
      <c r="B870" s="1" t="s">
        <v>79</v>
      </c>
      <c r="C870">
        <v>2012</v>
      </c>
      <c r="D870">
        <v>40.353999999999999</v>
      </c>
      <c r="E870">
        <v>85.4</v>
      </c>
      <c r="F870">
        <v>-0.44407978653907798</v>
      </c>
      <c r="G870">
        <v>1731500000</v>
      </c>
      <c r="H870">
        <v>1729.6474709705731</v>
      </c>
      <c r="I870">
        <v>0.27333967325657876</v>
      </c>
      <c r="J870" s="2">
        <v>79.100704496605573</v>
      </c>
    </row>
    <row r="871" spans="1:10" x14ac:dyDescent="0.3">
      <c r="A871" t="s">
        <v>109</v>
      </c>
      <c r="B871" s="1" t="s">
        <v>79</v>
      </c>
      <c r="C871">
        <v>2013</v>
      </c>
      <c r="D871">
        <v>40.865000000000002</v>
      </c>
      <c r="E871">
        <v>85.3</v>
      </c>
      <c r="F871">
        <v>-0.49472293257713301</v>
      </c>
      <c r="G871">
        <v>2099800000</v>
      </c>
      <c r="H871">
        <v>1840.320553357893</v>
      </c>
      <c r="I871">
        <v>0.27821507562598069</v>
      </c>
      <c r="J871" s="2">
        <v>80.456020247008212</v>
      </c>
    </row>
    <row r="872" spans="1:10" x14ac:dyDescent="0.3">
      <c r="A872" t="s">
        <v>109</v>
      </c>
      <c r="B872" s="1" t="s">
        <v>79</v>
      </c>
      <c r="C872">
        <v>2014</v>
      </c>
      <c r="D872">
        <v>41.381999999999998</v>
      </c>
      <c r="E872">
        <v>84.6</v>
      </c>
      <c r="F872">
        <v>-0.53390485048294101</v>
      </c>
      <c r="G872">
        <v>1507800000</v>
      </c>
      <c r="H872">
        <v>1724.5762196823189</v>
      </c>
      <c r="I872">
        <v>0.29775458350481543</v>
      </c>
      <c r="J872" s="2">
        <v>76.193663088959795</v>
      </c>
    </row>
    <row r="873" spans="1:10" x14ac:dyDescent="0.3">
      <c r="A873" t="s">
        <v>109</v>
      </c>
      <c r="B873" s="1" t="s">
        <v>79</v>
      </c>
      <c r="C873">
        <v>2015</v>
      </c>
      <c r="D873">
        <v>41.906999999999996</v>
      </c>
      <c r="E873">
        <v>84</v>
      </c>
      <c r="F873">
        <v>-0.49538692831993097</v>
      </c>
      <c r="G873">
        <v>1582666666.6666701</v>
      </c>
      <c r="H873">
        <v>1307.9096491603236</v>
      </c>
      <c r="I873">
        <v>0.30505476596527747</v>
      </c>
      <c r="J873" s="2">
        <v>79.865416809811265</v>
      </c>
    </row>
    <row r="874" spans="1:10" x14ac:dyDescent="0.3">
      <c r="A874" t="s">
        <v>109</v>
      </c>
      <c r="B874" s="1" t="s">
        <v>79</v>
      </c>
      <c r="C874">
        <v>2016</v>
      </c>
      <c r="D874">
        <v>42.438000000000002</v>
      </c>
      <c r="E874">
        <v>84</v>
      </c>
      <c r="F874">
        <v>-0.53962522745132402</v>
      </c>
      <c r="G874">
        <v>662813935.42047203</v>
      </c>
      <c r="H874">
        <v>1249.9231434840551</v>
      </c>
      <c r="I874">
        <v>0.31699521480536369</v>
      </c>
      <c r="J874" s="2">
        <v>73.958561254615958</v>
      </c>
    </row>
    <row r="875" spans="1:10" x14ac:dyDescent="0.3">
      <c r="A875" t="s">
        <v>109</v>
      </c>
      <c r="B875" s="1" t="s">
        <v>79</v>
      </c>
      <c r="C875">
        <v>2017</v>
      </c>
      <c r="D875">
        <v>42.975999999999999</v>
      </c>
      <c r="E875">
        <v>83.5</v>
      </c>
      <c r="F875">
        <v>-0.51582837104797397</v>
      </c>
      <c r="G875">
        <v>1107519804.84533</v>
      </c>
      <c r="H875">
        <v>1495.752138410211</v>
      </c>
      <c r="I875">
        <v>0.39372636945173134</v>
      </c>
      <c r="J875" s="2">
        <v>71.585694654256613</v>
      </c>
    </row>
    <row r="876" spans="1:10" x14ac:dyDescent="0.3">
      <c r="A876" t="s">
        <v>109</v>
      </c>
      <c r="B876" s="1" t="s">
        <v>79</v>
      </c>
      <c r="C876">
        <v>2018</v>
      </c>
      <c r="D876">
        <v>43.521000000000001</v>
      </c>
      <c r="E876">
        <v>83.8</v>
      </c>
      <c r="F876">
        <v>-0.52729851007461503</v>
      </c>
      <c r="G876">
        <v>408438491.70233601</v>
      </c>
      <c r="H876">
        <v>1475.1998833853477</v>
      </c>
      <c r="I876">
        <v>0.44052742411047208</v>
      </c>
      <c r="J876" s="2">
        <v>74.88836952746648</v>
      </c>
    </row>
    <row r="877" spans="1:10" x14ac:dyDescent="0.3">
      <c r="A877" t="s">
        <v>109</v>
      </c>
      <c r="B877" s="1" t="s">
        <v>79</v>
      </c>
      <c r="C877">
        <v>2019</v>
      </c>
      <c r="D877">
        <v>44.072000000000003</v>
      </c>
      <c r="E877">
        <v>86.1</v>
      </c>
      <c r="F877">
        <v>-0.61341202259063698</v>
      </c>
      <c r="G877">
        <v>547967909.61240196</v>
      </c>
      <c r="H877">
        <v>1268.1209405624106</v>
      </c>
      <c r="I877">
        <v>0.41433636352310116</v>
      </c>
      <c r="J877" s="2">
        <v>68.791204936095994</v>
      </c>
    </row>
    <row r="878" spans="1:10" x14ac:dyDescent="0.3">
      <c r="A878" t="s">
        <v>109</v>
      </c>
      <c r="B878" s="1" t="s">
        <v>79</v>
      </c>
      <c r="C878">
        <v>2020</v>
      </c>
      <c r="D878">
        <v>44.628999999999998</v>
      </c>
      <c r="E878">
        <v>85.4</v>
      </c>
      <c r="F878">
        <v>-0.68779391050338701</v>
      </c>
      <c r="G878">
        <v>245205491.395466</v>
      </c>
      <c r="H878">
        <v>958.26490050599159</v>
      </c>
      <c r="I878">
        <v>0.40190271250386012</v>
      </c>
      <c r="J878" s="2">
        <v>79.206849406845194</v>
      </c>
    </row>
    <row r="879" spans="1:10" x14ac:dyDescent="0.3">
      <c r="A879" t="s">
        <v>109</v>
      </c>
      <c r="B879" s="1" t="s">
        <v>79</v>
      </c>
      <c r="C879">
        <v>2021</v>
      </c>
      <c r="D879">
        <v>45.192</v>
      </c>
      <c r="E879">
        <v>83</v>
      </c>
      <c r="F879">
        <v>-0.57034826278686501</v>
      </c>
      <c r="G879">
        <v>394217415.17706901</v>
      </c>
      <c r="H879">
        <v>1134.713454158431</v>
      </c>
      <c r="I879" t="s">
        <v>176</v>
      </c>
      <c r="J879" s="2">
        <v>86.208511193464474</v>
      </c>
    </row>
    <row r="880" spans="1:10" x14ac:dyDescent="0.3">
      <c r="A880" t="s">
        <v>109</v>
      </c>
      <c r="B880" s="1" t="s">
        <v>79</v>
      </c>
      <c r="C880">
        <v>2022</v>
      </c>
      <c r="D880">
        <v>45.761000000000003</v>
      </c>
      <c r="E880" t="s">
        <v>176</v>
      </c>
      <c r="F880">
        <v>-0.52905791997909501</v>
      </c>
      <c r="G880">
        <v>-65118862.8223029</v>
      </c>
      <c r="H880">
        <v>1456.9015702615729</v>
      </c>
      <c r="I880" t="s">
        <v>176</v>
      </c>
      <c r="J880" s="2">
        <v>69.297315419320299</v>
      </c>
    </row>
    <row r="881" spans="1:10" x14ac:dyDescent="0.3">
      <c r="A881" t="s">
        <v>109</v>
      </c>
      <c r="B881" s="1" t="s">
        <v>79</v>
      </c>
      <c r="C881">
        <v>2023</v>
      </c>
      <c r="D881">
        <v>46.335000000000001</v>
      </c>
      <c r="E881" t="s">
        <v>176</v>
      </c>
      <c r="F881" t="s">
        <v>176</v>
      </c>
      <c r="G881" t="s">
        <v>176</v>
      </c>
      <c r="H881">
        <v>1369.1293648493659</v>
      </c>
      <c r="I881" t="s">
        <v>176</v>
      </c>
      <c r="J881" s="2">
        <v>79.884314353796995</v>
      </c>
    </row>
    <row r="882" spans="1:10" x14ac:dyDescent="0.3">
      <c r="A882" t="s">
        <v>10</v>
      </c>
      <c r="B882" s="1" t="s">
        <v>114</v>
      </c>
      <c r="C882">
        <v>2004</v>
      </c>
      <c r="D882">
        <v>34.293999999999997</v>
      </c>
      <c r="E882">
        <v>81.8</v>
      </c>
      <c r="F882">
        <v>-1.97493207454681</v>
      </c>
      <c r="G882">
        <v>8700000</v>
      </c>
      <c r="H882">
        <v>477.39949104016392</v>
      </c>
      <c r="I882">
        <v>0.79536178341026431</v>
      </c>
      <c r="J882" s="2">
        <v>76.039608595730641</v>
      </c>
    </row>
    <row r="883" spans="1:10" x14ac:dyDescent="0.3">
      <c r="A883" t="s">
        <v>10</v>
      </c>
      <c r="B883" s="1" t="s">
        <v>114</v>
      </c>
      <c r="C883">
        <v>2005</v>
      </c>
      <c r="D883">
        <v>34.11</v>
      </c>
      <c r="E883">
        <v>80.3</v>
      </c>
      <c r="F883">
        <v>-2.2015440464019802</v>
      </c>
      <c r="G883">
        <v>102800000</v>
      </c>
      <c r="H883">
        <v>470.78376143877915</v>
      </c>
      <c r="I883">
        <v>0.85530562457989945</v>
      </c>
      <c r="J883" s="2">
        <v>76.043707279616584</v>
      </c>
    </row>
    <row r="884" spans="1:10" x14ac:dyDescent="0.3">
      <c r="A884" t="s">
        <v>10</v>
      </c>
      <c r="B884" s="1" t="s">
        <v>114</v>
      </c>
      <c r="C884">
        <v>2006</v>
      </c>
      <c r="D884">
        <v>33.926000000000002</v>
      </c>
      <c r="E884">
        <v>78.7</v>
      </c>
      <c r="F884">
        <v>-1.9344217777252199</v>
      </c>
      <c r="G884">
        <v>40000000</v>
      </c>
      <c r="H884">
        <v>441.49879688479535</v>
      </c>
      <c r="I884">
        <v>0.79411280492502723</v>
      </c>
      <c r="J884" s="2">
        <v>82.820648776111</v>
      </c>
    </row>
    <row r="885" spans="1:10" x14ac:dyDescent="0.3">
      <c r="A885" t="s">
        <v>10</v>
      </c>
      <c r="B885" s="1" t="s">
        <v>114</v>
      </c>
      <c r="C885">
        <v>2007</v>
      </c>
      <c r="D885">
        <v>33.743000000000002</v>
      </c>
      <c r="E885">
        <v>78</v>
      </c>
      <c r="F885">
        <v>-2.0752596855163601</v>
      </c>
      <c r="G885">
        <v>68900000</v>
      </c>
      <c r="H885">
        <v>425.03684169268422</v>
      </c>
      <c r="I885">
        <v>0.78344216906409403</v>
      </c>
      <c r="J885" s="2">
        <v>84.17290442704666</v>
      </c>
    </row>
    <row r="886" spans="1:10" x14ac:dyDescent="0.3">
      <c r="A886" t="s">
        <v>10</v>
      </c>
      <c r="B886" s="1" t="s">
        <v>114</v>
      </c>
      <c r="C886">
        <v>2008</v>
      </c>
      <c r="D886">
        <v>33.56</v>
      </c>
      <c r="E886">
        <v>81.599999999999994</v>
      </c>
      <c r="F886">
        <v>-2.0648961067199698</v>
      </c>
      <c r="G886">
        <v>51600000</v>
      </c>
      <c r="H886">
        <v>351.83910054439133</v>
      </c>
      <c r="I886">
        <v>0.61445313026006376</v>
      </c>
      <c r="J886" s="2">
        <v>109.52163718989421</v>
      </c>
    </row>
    <row r="887" spans="1:10" x14ac:dyDescent="0.3">
      <c r="A887" t="s">
        <v>10</v>
      </c>
      <c r="B887" s="1" t="s">
        <v>114</v>
      </c>
      <c r="C887">
        <v>2009</v>
      </c>
      <c r="D887">
        <v>33.378</v>
      </c>
      <c r="E887">
        <v>82.6</v>
      </c>
      <c r="F887">
        <v>-2.08098173141479</v>
      </c>
      <c r="G887">
        <v>105000000</v>
      </c>
      <c r="H887">
        <v>762.297960300667</v>
      </c>
      <c r="I887">
        <v>0.5972250372836817</v>
      </c>
      <c r="J887" s="2">
        <v>61.778437782235628</v>
      </c>
    </row>
    <row r="888" spans="1:10" x14ac:dyDescent="0.3">
      <c r="A888" t="s">
        <v>10</v>
      </c>
      <c r="B888" s="1" t="s">
        <v>114</v>
      </c>
      <c r="C888">
        <v>2010</v>
      </c>
      <c r="D888">
        <v>33.195999999999998</v>
      </c>
      <c r="E888">
        <v>81.2</v>
      </c>
      <c r="F888">
        <v>-2.0018239021301301</v>
      </c>
      <c r="G888">
        <v>122586666.666667</v>
      </c>
      <c r="H888">
        <v>937.84033998737209</v>
      </c>
      <c r="I888">
        <v>0.74129047940185222</v>
      </c>
      <c r="J888" s="2">
        <v>83.124190435215255</v>
      </c>
    </row>
    <row r="889" spans="1:10" x14ac:dyDescent="0.3">
      <c r="A889" t="s">
        <v>10</v>
      </c>
      <c r="B889" s="1" t="s">
        <v>114</v>
      </c>
      <c r="C889">
        <v>2011</v>
      </c>
      <c r="D889">
        <v>33.015000000000001</v>
      </c>
      <c r="E889">
        <v>77.2</v>
      </c>
      <c r="F889">
        <v>-1.8921492099762001</v>
      </c>
      <c r="G889">
        <v>344300000</v>
      </c>
      <c r="H889">
        <v>1082.6157732528213</v>
      </c>
      <c r="I889">
        <v>0.87193209468757549</v>
      </c>
      <c r="J889" s="2">
        <v>89.46652676798918</v>
      </c>
    </row>
    <row r="890" spans="1:10" x14ac:dyDescent="0.3">
      <c r="A890" t="s">
        <v>10</v>
      </c>
      <c r="B890" s="1" t="s">
        <v>114</v>
      </c>
      <c r="C890">
        <v>2012</v>
      </c>
      <c r="D890">
        <v>32.834000000000003</v>
      </c>
      <c r="E890">
        <v>77</v>
      </c>
      <c r="F890">
        <v>-1.8718905448913601</v>
      </c>
      <c r="G890">
        <v>349850000</v>
      </c>
      <c r="H890">
        <v>1290.1939574670246</v>
      </c>
      <c r="I890">
        <v>0.90121384833895213</v>
      </c>
      <c r="J890" s="2">
        <v>74.162534723719659</v>
      </c>
    </row>
    <row r="891" spans="1:10" x14ac:dyDescent="0.3">
      <c r="A891" t="s">
        <v>10</v>
      </c>
      <c r="B891" s="1" t="s">
        <v>114</v>
      </c>
      <c r="C891">
        <v>2013</v>
      </c>
      <c r="D891">
        <v>32.654000000000003</v>
      </c>
      <c r="E891">
        <v>79.3</v>
      </c>
      <c r="F891">
        <v>-1.8548986911773699</v>
      </c>
      <c r="G891">
        <v>373050000</v>
      </c>
      <c r="H891">
        <v>1408.3678103123607</v>
      </c>
      <c r="I891">
        <v>0.90124822377348335</v>
      </c>
      <c r="J891" s="2">
        <v>58.656493995606304</v>
      </c>
    </row>
    <row r="892" spans="1:10" x14ac:dyDescent="0.3">
      <c r="A892" t="s">
        <v>10</v>
      </c>
      <c r="B892" s="1" t="s">
        <v>114</v>
      </c>
      <c r="C892">
        <v>2014</v>
      </c>
      <c r="D892">
        <v>32.503999999999998</v>
      </c>
      <c r="E892">
        <v>80.8</v>
      </c>
      <c r="F892">
        <v>-1.8926579952239999</v>
      </c>
      <c r="G892">
        <v>472800000</v>
      </c>
      <c r="H892">
        <v>1407.0342910991558</v>
      </c>
      <c r="I892">
        <v>0.86683848939859143</v>
      </c>
      <c r="J892" s="2">
        <v>54.671615420806738</v>
      </c>
    </row>
    <row r="893" spans="1:10" x14ac:dyDescent="0.3">
      <c r="A893" t="s">
        <v>10</v>
      </c>
      <c r="B893" s="1" t="s">
        <v>114</v>
      </c>
      <c r="C893">
        <v>2015</v>
      </c>
      <c r="D893">
        <v>32.384999999999998</v>
      </c>
      <c r="E893">
        <v>80.8</v>
      </c>
      <c r="F893">
        <v>-1.65623307228088</v>
      </c>
      <c r="G893">
        <v>399200000</v>
      </c>
      <c r="H893">
        <v>1410.3291734890802</v>
      </c>
      <c r="I893">
        <v>0.84696244144357558</v>
      </c>
      <c r="J893" s="2">
        <v>56.748811105213683</v>
      </c>
    </row>
    <row r="894" spans="1:10" x14ac:dyDescent="0.3">
      <c r="A894" t="s">
        <v>10</v>
      </c>
      <c r="B894" s="1" t="s">
        <v>114</v>
      </c>
      <c r="C894">
        <v>2016</v>
      </c>
      <c r="D894">
        <v>32.295999999999999</v>
      </c>
      <c r="E894">
        <v>81.7</v>
      </c>
      <c r="F894">
        <v>-1.6949219703674301</v>
      </c>
      <c r="G894">
        <v>343013813.38</v>
      </c>
      <c r="H894">
        <v>1421.7877914056774</v>
      </c>
      <c r="I894">
        <v>0.72306192668167846</v>
      </c>
      <c r="J894" s="2">
        <v>51.219024643731217</v>
      </c>
    </row>
    <row r="895" spans="1:10" x14ac:dyDescent="0.3">
      <c r="A895" t="s">
        <v>10</v>
      </c>
      <c r="B895" s="1" t="s">
        <v>114</v>
      </c>
      <c r="C895">
        <v>2017</v>
      </c>
      <c r="D895">
        <v>32.237000000000002</v>
      </c>
      <c r="E895">
        <v>82</v>
      </c>
      <c r="F895">
        <v>-1.5834535360336299</v>
      </c>
      <c r="G895">
        <v>307187738.78799999</v>
      </c>
      <c r="H895">
        <v>1192.1070119886174</v>
      </c>
      <c r="I895">
        <v>0.66306914988921839</v>
      </c>
      <c r="J895" s="2">
        <v>50.029712259102929</v>
      </c>
    </row>
    <row r="896" spans="1:10" x14ac:dyDescent="0.3">
      <c r="A896" t="s">
        <v>10</v>
      </c>
      <c r="B896" s="1" t="s">
        <v>114</v>
      </c>
      <c r="C896">
        <v>2018</v>
      </c>
      <c r="D896">
        <v>32.209000000000003</v>
      </c>
      <c r="E896">
        <v>79.7</v>
      </c>
      <c r="F896">
        <v>-1.52565240859985</v>
      </c>
      <c r="G896">
        <v>717865322.24884999</v>
      </c>
      <c r="H896">
        <v>2269.1770123233241</v>
      </c>
      <c r="I896">
        <v>0.73543480467684952</v>
      </c>
      <c r="J896" s="2">
        <v>54.550270396528809</v>
      </c>
    </row>
    <row r="897" spans="1:10" x14ac:dyDescent="0.3">
      <c r="A897" t="s">
        <v>10</v>
      </c>
      <c r="B897" s="1" t="s">
        <v>114</v>
      </c>
      <c r="C897">
        <v>2019</v>
      </c>
      <c r="D897">
        <v>32.21</v>
      </c>
      <c r="E897">
        <v>81</v>
      </c>
      <c r="F897">
        <v>-1.4865152835845901</v>
      </c>
      <c r="G897">
        <v>249500000</v>
      </c>
      <c r="H897">
        <v>1421.8685964175797</v>
      </c>
      <c r="I897">
        <v>0.66333832814227489</v>
      </c>
      <c r="J897" s="2">
        <v>55.795960973365702</v>
      </c>
    </row>
    <row r="898" spans="1:10" x14ac:dyDescent="0.3">
      <c r="A898" t="s">
        <v>10</v>
      </c>
      <c r="B898" s="1" t="s">
        <v>114</v>
      </c>
      <c r="C898">
        <v>2020</v>
      </c>
      <c r="D898">
        <v>32.241999999999997</v>
      </c>
      <c r="E898">
        <v>84.1</v>
      </c>
      <c r="F898">
        <v>-1.43441534042358</v>
      </c>
      <c r="G898">
        <v>150360000</v>
      </c>
      <c r="H898">
        <v>1372.6966743331732</v>
      </c>
      <c r="I898">
        <v>0.53048354700093803</v>
      </c>
      <c r="J898" s="2">
        <v>47.313365422386546</v>
      </c>
    </row>
    <row r="899" spans="1:10" x14ac:dyDescent="0.3">
      <c r="A899" t="s">
        <v>10</v>
      </c>
      <c r="B899" s="1" t="s">
        <v>114</v>
      </c>
      <c r="C899">
        <v>2021</v>
      </c>
      <c r="D899">
        <v>32.302999999999997</v>
      </c>
      <c r="E899">
        <v>82.4</v>
      </c>
      <c r="F899">
        <v>-1.38610911369324</v>
      </c>
      <c r="G899">
        <v>250000000</v>
      </c>
      <c r="H899">
        <v>1773.9204108807812</v>
      </c>
      <c r="I899" t="s">
        <v>176</v>
      </c>
      <c r="J899" s="2">
        <v>50.847128366456843</v>
      </c>
    </row>
    <row r="900" spans="1:10" x14ac:dyDescent="0.3">
      <c r="A900" t="s">
        <v>10</v>
      </c>
      <c r="B900" s="1" t="s">
        <v>114</v>
      </c>
      <c r="C900">
        <v>2022</v>
      </c>
      <c r="D900">
        <v>32.395000000000003</v>
      </c>
      <c r="E900" t="s">
        <v>176</v>
      </c>
      <c r="F900">
        <v>-1.4259673357009901</v>
      </c>
      <c r="G900">
        <v>341500000</v>
      </c>
      <c r="H900">
        <v>1676.8214889678823</v>
      </c>
      <c r="I900" t="s">
        <v>176</v>
      </c>
      <c r="J900" s="2">
        <v>64.956640885209339</v>
      </c>
    </row>
    <row r="901" spans="1:10" x14ac:dyDescent="0.3">
      <c r="A901" t="s">
        <v>10</v>
      </c>
      <c r="B901" s="1" t="s">
        <v>114</v>
      </c>
      <c r="C901">
        <v>2023</v>
      </c>
      <c r="D901">
        <v>32.517000000000003</v>
      </c>
      <c r="E901" t="s">
        <v>176</v>
      </c>
      <c r="F901" t="s">
        <v>176</v>
      </c>
      <c r="G901" t="s">
        <v>176</v>
      </c>
      <c r="H901">
        <v>1592.4165736854188</v>
      </c>
      <c r="I901" t="s">
        <v>176</v>
      </c>
      <c r="J901" s="2" t="s">
        <v>176</v>
      </c>
    </row>
    <row r="902" spans="1:10" x14ac:dyDescent="0.3">
      <c r="B902" s="1"/>
      <c r="J902" s="2"/>
    </row>
    <row r="903" spans="1:10" x14ac:dyDescent="0.3">
      <c r="B903" s="1"/>
      <c r="J903" s="2"/>
    </row>
    <row r="904" spans="1:10" x14ac:dyDescent="0.3">
      <c r="B904" s="1"/>
      <c r="J904" s="2"/>
    </row>
    <row r="905" spans="1:10" x14ac:dyDescent="0.3">
      <c r="A905" t="s">
        <v>62</v>
      </c>
      <c r="B905" s="1"/>
      <c r="J905" s="2"/>
    </row>
    <row r="906" spans="1:10" x14ac:dyDescent="0.3">
      <c r="A906" t="s">
        <v>91</v>
      </c>
      <c r="J90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
  <sheetViews>
    <sheetView workbookViewId="0"/>
  </sheetViews>
  <sheetFormatPr defaultRowHeight="14.4" x14ac:dyDescent="0.3"/>
  <cols>
    <col min="1" max="1" width="15.88671875" customWidth="1"/>
    <col min="2" max="16" width="50.88671875" customWidth="1"/>
  </cols>
  <sheetData>
    <row r="1" spans="1:16" x14ac:dyDescent="0.3">
      <c r="A1" t="s">
        <v>45</v>
      </c>
      <c r="B1" t="s">
        <v>101</v>
      </c>
      <c r="C1" t="s">
        <v>11</v>
      </c>
      <c r="D1" t="s">
        <v>102</v>
      </c>
      <c r="E1" t="s">
        <v>2</v>
      </c>
      <c r="F1" t="s">
        <v>133</v>
      </c>
      <c r="G1" t="s">
        <v>75</v>
      </c>
      <c r="H1" t="s">
        <v>64</v>
      </c>
      <c r="I1" t="s">
        <v>141</v>
      </c>
      <c r="J1" t="s">
        <v>167</v>
      </c>
      <c r="K1" t="s">
        <v>123</v>
      </c>
      <c r="L1" t="s">
        <v>165</v>
      </c>
      <c r="M1" t="s">
        <v>107</v>
      </c>
      <c r="N1" t="s">
        <v>76</v>
      </c>
      <c r="O1" t="s">
        <v>147</v>
      </c>
      <c r="P1" t="s">
        <v>73</v>
      </c>
    </row>
    <row r="2" spans="1:16" x14ac:dyDescent="0.3">
      <c r="A2" t="s">
        <v>66</v>
      </c>
      <c r="B2" t="s">
        <v>149</v>
      </c>
      <c r="C2" t="s">
        <v>171</v>
      </c>
      <c r="D2" t="s">
        <v>36</v>
      </c>
      <c r="E2" t="s">
        <v>74</v>
      </c>
      <c r="F2" t="s">
        <v>122</v>
      </c>
      <c r="G2" t="s">
        <v>99</v>
      </c>
      <c r="I2" t="s">
        <v>137</v>
      </c>
      <c r="J2" t="s">
        <v>71</v>
      </c>
      <c r="K2" t="s">
        <v>67</v>
      </c>
      <c r="L2" t="s">
        <v>84</v>
      </c>
      <c r="P2" t="s">
        <v>51</v>
      </c>
    </row>
    <row r="3" spans="1:16" x14ac:dyDescent="0.3">
      <c r="A3" t="s">
        <v>14</v>
      </c>
      <c r="B3" t="s">
        <v>149</v>
      </c>
      <c r="C3" t="s">
        <v>77</v>
      </c>
      <c r="D3" t="s">
        <v>118</v>
      </c>
      <c r="E3" t="s">
        <v>29</v>
      </c>
      <c r="F3" t="s">
        <v>34</v>
      </c>
      <c r="G3" t="s">
        <v>99</v>
      </c>
      <c r="I3" t="s">
        <v>137</v>
      </c>
      <c r="P3" t="s">
        <v>51</v>
      </c>
    </row>
    <row r="4" spans="1:16" x14ac:dyDescent="0.3">
      <c r="A4" t="s">
        <v>100</v>
      </c>
      <c r="B4" t="s">
        <v>149</v>
      </c>
      <c r="F4" t="s">
        <v>151</v>
      </c>
      <c r="N4" t="s">
        <v>140</v>
      </c>
      <c r="O4" t="s">
        <v>0</v>
      </c>
      <c r="P4" t="s">
        <v>51</v>
      </c>
    </row>
    <row r="5" spans="1:16" x14ac:dyDescent="0.3">
      <c r="A5" t="s">
        <v>144</v>
      </c>
      <c r="B5" t="s">
        <v>149</v>
      </c>
      <c r="C5" t="s">
        <v>15</v>
      </c>
      <c r="D5" t="s">
        <v>20</v>
      </c>
      <c r="E5" t="s">
        <v>125</v>
      </c>
      <c r="F5" t="s">
        <v>37</v>
      </c>
      <c r="G5" t="s">
        <v>99</v>
      </c>
      <c r="I5" t="s">
        <v>59</v>
      </c>
      <c r="J5" t="s">
        <v>115</v>
      </c>
      <c r="K5" t="s">
        <v>26</v>
      </c>
      <c r="L5" t="s">
        <v>89</v>
      </c>
      <c r="M5" t="s">
        <v>88</v>
      </c>
      <c r="P5" t="s">
        <v>51</v>
      </c>
    </row>
    <row r="6" spans="1:16" x14ac:dyDescent="0.3">
      <c r="A6" t="s">
        <v>104</v>
      </c>
      <c r="B6" t="s">
        <v>97</v>
      </c>
      <c r="C6" t="s">
        <v>28</v>
      </c>
      <c r="D6" t="s">
        <v>12</v>
      </c>
      <c r="E6" t="s">
        <v>41</v>
      </c>
      <c r="F6" t="s">
        <v>120</v>
      </c>
      <c r="G6" t="s">
        <v>99</v>
      </c>
      <c r="H6">
        <v>2015</v>
      </c>
      <c r="I6" t="s">
        <v>137</v>
      </c>
      <c r="P6" t="s">
        <v>39</v>
      </c>
    </row>
    <row r="7" spans="1:16" x14ac:dyDescent="0.3">
      <c r="A7" t="s">
        <v>33</v>
      </c>
      <c r="B7" t="s">
        <v>149</v>
      </c>
      <c r="C7" t="s">
        <v>42</v>
      </c>
      <c r="D7" t="s">
        <v>161</v>
      </c>
      <c r="E7" t="s">
        <v>156</v>
      </c>
      <c r="F7" t="s">
        <v>4</v>
      </c>
      <c r="G7" t="s">
        <v>99</v>
      </c>
      <c r="I7" t="s">
        <v>137</v>
      </c>
      <c r="J7" t="s">
        <v>116</v>
      </c>
      <c r="P7" t="s">
        <v>51</v>
      </c>
    </row>
    <row r="8" spans="1:16" x14ac:dyDescent="0.3">
      <c r="A8" t="s">
        <v>40</v>
      </c>
      <c r="B8" t="s">
        <v>58</v>
      </c>
      <c r="C8" t="s">
        <v>148</v>
      </c>
      <c r="D8" t="s">
        <v>31</v>
      </c>
      <c r="E8" t="s">
        <v>150</v>
      </c>
      <c r="F8" t="s">
        <v>34</v>
      </c>
      <c r="G8" t="s">
        <v>99</v>
      </c>
      <c r="I8" t="s">
        <v>137</v>
      </c>
      <c r="J8" t="s">
        <v>68</v>
      </c>
      <c r="K8" t="s">
        <v>60</v>
      </c>
      <c r="L8" t="s">
        <v>83</v>
      </c>
      <c r="M8" t="s">
        <v>121</v>
      </c>
      <c r="P8" t="s">
        <v>157</v>
      </c>
    </row>
    <row r="9" spans="1:16" x14ac:dyDescent="0.3">
      <c r="A9" t="s">
        <v>119</v>
      </c>
      <c r="B9" t="s">
        <v>97</v>
      </c>
      <c r="C9" t="s">
        <v>69</v>
      </c>
      <c r="D9" t="s">
        <v>12</v>
      </c>
      <c r="E9" t="s">
        <v>172</v>
      </c>
      <c r="F9" t="s">
        <v>120</v>
      </c>
      <c r="G9" t="s">
        <v>99</v>
      </c>
      <c r="I9" t="s">
        <v>137</v>
      </c>
      <c r="J9" t="s">
        <v>30</v>
      </c>
      <c r="K9" t="s">
        <v>94</v>
      </c>
      <c r="P9"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Work_Area</vt:lpstr>
      <vt:lpstr>Pivot 2</vt: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Bridget</dc:creator>
  <cp:lastModifiedBy>ACHIEVER 2023</cp:lastModifiedBy>
  <dcterms:created xsi:type="dcterms:W3CDTF">2024-09-08T13:22:03Z</dcterms:created>
  <dcterms:modified xsi:type="dcterms:W3CDTF">2024-10-28T10:45:34Z</dcterms:modified>
</cp:coreProperties>
</file>