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ACHIEVER\DATA SCIENCE\EXCEL\DASHBOARD 1\"/>
    </mc:Choice>
  </mc:AlternateContent>
  <xr:revisionPtr revIDLastSave="0" documentId="13_ncr:1_{2A142461-6D53-4E15-BFA9-197950F72AD2}" xr6:coauthVersionLast="47" xr6:coauthVersionMax="47" xr10:uidLastSave="{00000000-0000-0000-0000-000000000000}"/>
  <bookViews>
    <workbookView xWindow="-108" yWindow="-108" windowWidth="23256" windowHeight="13176" xr2:uid="{2F43B59A-29CA-466A-9B36-E961AA051D99}"/>
  </bookViews>
  <sheets>
    <sheet name="Dashboard_final" sheetId="4" r:id="rId1"/>
    <sheet name="Working" sheetId="2" r:id="rId2"/>
    <sheet name="Source_data" sheetId="1" r:id="rId3"/>
    <sheet name="Dashboard_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l="1"/>
  <c r="X25" i="4"/>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<sst xmlns="http://schemas.openxmlformats.org/spreadsheetml/2006/main" count="130136" uniqueCount="10993">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</sst>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3">
    <fill>
      <patternFill patternType="none"/>
    </fill>
    <fill>
      <patternFill patternType="gray125"/>
    </fill>
    <fill>
      <patternFill patternType="solid">
        <fgColor rgb="FFFF0000"/>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31">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xf numFmtId="0" fontId="0" fillId="2" borderId="0" xfId="0" applyFill="1"/>
    <xf numFmtId="0" fontId="0" fillId="2" borderId="0" xfId="0" applyFill="1" applyAlignment="1">
      <alignment horizontal="left"/>
    </xf>
    <xf numFmtId="168" fontId="0" fillId="2" borderId="0" xfId="0" applyNumberFormat="1" applyFill="1"/>
    <xf numFmtId="165" fontId="0" fillId="2" borderId="0" xfId="0" applyNumberFormat="1" applyFill="1"/>
  </cellXfs>
  <cellStyles count="2">
    <cellStyle name="Comma" xfId="1" builtinId="3"/>
    <cellStyle name="Normal" xfId="0" builtinId="0"/>
  </cellStyles>
  <dxfs count="39">
    <dxf>
      <fill>
        <patternFill patternType="solid">
          <bgColor rgb="FFFF0000"/>
        </patternFill>
      </fill>
    </dxf>
    <dxf>
      <fill>
        <patternFill patternType="solid">
          <bgColor rgb="FFFF0000"/>
        </patternFill>
      </fill>
    </dxf>
    <dxf>
      <numFmt numFmtId="165" formatCode="_-* #,##0.0_-;\-* #,##0.0_-;_-* &quot;-&quot;??_-;_-@_-"/>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65" formatCode="_-* #,##0.0_-;\-* #,##0.0_-;_-* &quot;-&quot;??_-;_-@_-"/>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65" formatCode="_-* #,##0.0_-;\-* #,##0.0_-;_-* &quot;-&quot;??_-;_-@_-"/>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65" formatCode="_-* #,##0.0_-;\-* #,##0.0_-;_-* &quot;-&quot;??_-;_-@_-"/>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65" formatCode="_-* #,##0.0_-;\-* #,##0.0_-;_-* &quot;-&quot;??_-;_-@_-"/>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68" formatCode="_-* #,##0_-;\-* #,##0_-;_-* &quot;-&quot;??_-;_-@_-"/>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 Style 1" pivot="0" table="0" count="0" xr9:uid="{A44B1359-0429-4612-9006-20870F880B90}"/>
    <tableStyle name="Slicer_noborder" pivot="0" table="0" count="10" xr9:uid="{41CEC7D3-4D18-4DC8-B9C2-FE07DB0B96CB}">
      <tableStyleElement type="wholeTable" dxfId="38"/>
      <tableStyleElement type="headerRow" dxfId="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rgbClr val="C00000"/>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4135.07</c:v>
                </c:pt>
                <c:pt idx="1">
                  <c:v>4368.0779999999995</c:v>
                </c:pt>
                <c:pt idx="2">
                  <c:v>4296.5840000000007</c:v>
                </c:pt>
                <c:pt idx="3">
                  <c:v>6451.0279999999984</c:v>
                </c:pt>
                <c:pt idx="4">
                  <c:v>5128.5539999999992</c:v>
                </c:pt>
                <c:pt idx="5">
                  <c:v>3600.6220000000008</c:v>
                </c:pt>
                <c:pt idx="6">
                  <c:v>8495.8359999999993</c:v>
                </c:pt>
                <c:pt idx="7">
                  <c:v>10317.530000000001</c:v>
                </c:pt>
                <c:pt idx="8">
                  <c:v>3688.44</c:v>
                </c:pt>
                <c:pt idx="9">
                  <c:v>15429.702000000001</c:v>
                </c:pt>
                <c:pt idx="10">
                  <c:v>5679.5189999999993</c:v>
                </c:pt>
                <c:pt idx="11">
                  <c:v>25655.401999999998</c:v>
                </c:pt>
                <c:pt idx="12">
                  <c:v>6405.5739999999987</c:v>
                </c:pt>
                <c:pt idx="13">
                  <c:v>6531.0420000000004</c:v>
                </c:pt>
                <c:pt idx="14">
                  <c:v>16528.959999999995</c:v>
                </c:pt>
                <c:pt idx="15">
                  <c:v>14288.429999999997</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tx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159.04115384615383</c:v>
                </c:pt>
                <c:pt idx="1">
                  <c:v>80.890333333333331</c:v>
                </c:pt>
                <c:pt idx="2">
                  <c:v>68.199746031746045</c:v>
                </c:pt>
                <c:pt idx="3">
                  <c:v>65.161898989898972</c:v>
                </c:pt>
                <c:pt idx="4">
                  <c:v>81.405619047619041</c:v>
                </c:pt>
                <c:pt idx="5">
                  <c:v>75.012958333333344</c:v>
                </c:pt>
                <c:pt idx="6">
                  <c:v>119.65966197183097</c:v>
                </c:pt>
                <c:pt idx="7">
                  <c:v>135.75697368421052</c:v>
                </c:pt>
                <c:pt idx="8">
                  <c:v>65.864999999999995</c:v>
                </c:pt>
                <c:pt idx="9">
                  <c:v>291.12645283018873</c:v>
                </c:pt>
                <c:pt idx="10">
                  <c:v>60.420414893617014</c:v>
                </c:pt>
                <c:pt idx="11">
                  <c:v>208.58050406504063</c:v>
                </c:pt>
                <c:pt idx="12">
                  <c:v>90.219352112676034</c:v>
                </c:pt>
                <c:pt idx="13">
                  <c:v>80.630148148148152</c:v>
                </c:pt>
                <c:pt idx="14">
                  <c:v>118.913381294964</c:v>
                </c:pt>
                <c:pt idx="15">
                  <c:v>94.0028289473684</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rgbClr val="C00000"/>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Indiana</c:v>
                </c:pt>
                <c:pt idx="2">
                  <c:v>New York</c:v>
                </c:pt>
                <c:pt idx="3">
                  <c:v>New Jersey</c:v>
                </c:pt>
                <c:pt idx="4">
                  <c:v>Texas</c:v>
                </c:pt>
                <c:pt idx="5">
                  <c:v>Pennsylvania</c:v>
                </c:pt>
                <c:pt idx="6">
                  <c:v>Virginia</c:v>
                </c:pt>
                <c:pt idx="7">
                  <c:v>Missouri</c:v>
                </c:pt>
                <c:pt idx="8">
                  <c:v>Illinois</c:v>
                </c:pt>
                <c:pt idx="9">
                  <c:v>Ohio</c:v>
                </c:pt>
              </c:strCache>
            </c:strRef>
          </c:cat>
          <c:val>
            <c:numRef>
              <c:f>Working!$E$75:$E$84</c:f>
              <c:numCache>
                <c:formatCode>_-* #,##0.0_-;\-* #,##0.0_-;_-* "-"??_-;_-@_-</c:formatCode>
                <c:ptCount val="10"/>
                <c:pt idx="0">
                  <c:v>21290.094000000001</c:v>
                </c:pt>
                <c:pt idx="1">
                  <c:v>18152.210000000003</c:v>
                </c:pt>
                <c:pt idx="2">
                  <c:v>15272.343999999994</c:v>
                </c:pt>
                <c:pt idx="3">
                  <c:v>10816.12</c:v>
                </c:pt>
                <c:pt idx="4">
                  <c:v>10723.103999999999</c:v>
                </c:pt>
                <c:pt idx="5">
                  <c:v>9213.8940000000002</c:v>
                </c:pt>
                <c:pt idx="6">
                  <c:v>6230.28</c:v>
                </c:pt>
                <c:pt idx="7">
                  <c:v>5547.45</c:v>
                </c:pt>
                <c:pt idx="8">
                  <c:v>5441.4800000000005</c:v>
                </c:pt>
                <c:pt idx="9">
                  <c:v>5291.3219999999983</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76200"/>
      </xdr:spPr>
      <xdr:style>
        <a:lnRef idx="3">
          <a:schemeClr val="dk1"/>
        </a:lnRef>
        <a:fillRef idx="0">
          <a:schemeClr val="dk1"/>
        </a:fillRef>
        <a:effectRef idx="2">
          <a:schemeClr val="dk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113,520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358140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86,269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158115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31115</xdr:colOff>
      <xdr:row>4</xdr:row>
      <xdr:rowOff>121444</xdr:rowOff>
    </xdr:from>
    <xdr:to>
      <xdr:col>12</xdr:col>
      <xdr:colOff>11430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31.6%</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231140</xdr:colOff>
      <xdr:row>5</xdr:row>
      <xdr:rowOff>84116</xdr:rowOff>
    </xdr:from>
    <xdr:to>
      <xdr:col>11</xdr:col>
      <xdr:colOff>440690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13</xdr:col>
      <xdr:colOff>312420</xdr:colOff>
      <xdr:row>4</xdr:row>
      <xdr:rowOff>121444</xdr:rowOff>
    </xdr:from>
    <xdr:to>
      <xdr:col>16</xdr:col>
      <xdr:colOff>255905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17,593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192405</xdr:colOff>
      <xdr:row>5</xdr:row>
      <xdr:rowOff>84116</xdr:rowOff>
    </xdr:from>
    <xdr:to>
      <xdr:col>16</xdr:col>
      <xdr:colOff>55880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274955</xdr:colOff>
      <xdr:row>4</xdr:row>
      <xdr:rowOff>116682</xdr:rowOff>
    </xdr:from>
    <xdr:to>
      <xdr:col>20</xdr:col>
      <xdr:colOff>823595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16,350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474980</xdr:colOff>
      <xdr:row>5</xdr:row>
      <xdr:rowOff>86777</xdr:rowOff>
    </xdr:from>
    <xdr:to>
      <xdr:col>20</xdr:col>
      <xdr:colOff>626745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490220</xdr:colOff>
      <xdr:row>4</xdr:row>
      <xdr:rowOff>121444</xdr:rowOff>
    </xdr:from>
    <xdr:to>
      <xdr:col>24</xdr:col>
      <xdr:colOff>470535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solidFill>
          <a:srgbClr val="C00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7.6%</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80645</xdr:colOff>
      <xdr:row>5</xdr:row>
      <xdr:rowOff>84116</xdr:rowOff>
    </xdr:from>
    <xdr:to>
      <xdr:col>24</xdr:col>
      <xdr:colOff>267335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76200"/>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314325</xdr:colOff>
      <xdr:row>0</xdr:row>
      <xdr:rowOff>104774</xdr:rowOff>
    </xdr:from>
    <xdr:to>
      <xdr:col>15</xdr:col>
      <xdr:colOff>6350</xdr:colOff>
      <xdr:row>2</xdr:row>
      <xdr:rowOff>158750</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24</xdr:col>
      <xdr:colOff>578484</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87629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230504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767715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284480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234315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441960</xdr:colOff>
          <xdr:row>29</xdr:row>
          <xdr:rowOff>22860</xdr:rowOff>
        </xdr:from>
        <xdr:to>
          <xdr:col>27</xdr:col>
          <xdr:colOff>167640</xdr:colOff>
          <xdr:row>31</xdr:row>
          <xdr:rowOff>22860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441960</xdr:colOff>
          <xdr:row>30</xdr:row>
          <xdr:rowOff>137160</xdr:rowOff>
        </xdr:from>
        <xdr:to>
          <xdr:col>27</xdr:col>
          <xdr:colOff>22860</xdr:colOff>
          <xdr:row>32</xdr:row>
          <xdr:rowOff>137160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18"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4">
    <i>
      <x v="3"/>
    </i>
    <i>
      <x v="12"/>
    </i>
    <i>
      <x v="30"/>
    </i>
    <i>
      <x v="28"/>
    </i>
    <i>
      <x v="41"/>
    </i>
    <i>
      <x v="36"/>
    </i>
    <i>
      <x v="44"/>
    </i>
    <i>
      <x v="23"/>
    </i>
    <i>
      <x v="11"/>
    </i>
    <i>
      <x v="33"/>
    </i>
    <i>
      <x v="45"/>
    </i>
    <i>
      <x v="40"/>
    </i>
    <i>
      <x v="8"/>
    </i>
    <i>
      <x v="26"/>
    </i>
    <i>
      <x v="31"/>
    </i>
    <i>
      <x v="47"/>
    </i>
    <i>
      <x v="18"/>
    </i>
    <i>
      <x v="9"/>
    </i>
    <i>
      <x v="35"/>
    </i>
    <i>
      <x/>
    </i>
    <i>
      <x v="1"/>
    </i>
    <i>
      <x v="5"/>
    </i>
    <i>
      <x v="21"/>
    </i>
    <i>
      <x v="17"/>
    </i>
    <i>
      <x v="29"/>
    </i>
    <i>
      <x v="38"/>
    </i>
    <i>
      <x v="2"/>
    </i>
    <i>
      <x v="4"/>
    </i>
    <i>
      <x v="19"/>
    </i>
    <i>
      <x v="39"/>
    </i>
    <i>
      <x v="20"/>
    </i>
    <i>
      <x v="43"/>
    </i>
    <i>
      <x v="10"/>
    </i>
    <i>
      <x v="6"/>
    </i>
    <i>
      <x v="14"/>
    </i>
    <i>
      <x v="22"/>
    </i>
    <i>
      <x v="13"/>
    </i>
    <i>
      <x v="27"/>
    </i>
    <i>
      <x v="42"/>
    </i>
    <i>
      <x v="37"/>
    </i>
    <i>
      <x v="16"/>
    </i>
    <i>
      <x v="25"/>
    </i>
    <i>
      <x v="34"/>
    </i>
    <i>
      <x v="15"/>
    </i>
  </rowItems>
  <colItems count="1">
    <i/>
  </colItems>
  <dataFields count="1">
    <dataField name="Sum of Sales" fld="17" baseField="0" baseItem="0"/>
  </dataFields>
  <formats count="3">
    <format dxfId="2">
      <pivotArea outline="0" collapsedLevelsAreSubtotals="1" fieldPosition="0"/>
    </format>
    <format dxfId="1">
      <pivotArea field="10"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5">
    <format dxfId="7">
      <pivotArea outline="0" collapsedLevelsAreSubtotals="1" fieldPosition="0"/>
    </format>
    <format dxfId="6">
      <pivotArea field="22" dataOnly="0" grandRow="1" outline="0" axis="axisRow" fieldPosition="0">
        <references count="2">
          <reference field="21" count="0" defaultSubtotal="1" sumSubtotal="1" countASubtotal="1" avgSubtotal="1" maxSubtotal="1" minSubtotal="1" productSubtotal="1" countSubtotal="1" stdDevSubtotal="1" stdDevPSubtotal="1" varSubtotal="1" varPSubtotal="1"/>
          <reference field="22" count="1">
            <x v="4"/>
          </reference>
        </references>
      </pivotArea>
    </format>
    <format dxfId="5">
      <pivotArea field="22" type="button" dataOnly="0" labelOnly="1" outline="0" axis="axisRow" fieldPosition="0"/>
    </format>
    <format dxfId="4">
      <pivotArea field="21" type="button" dataOnly="0" labelOnly="1" outline="0" axis="axisRow" fieldPosition="1"/>
    </format>
    <format dxfId="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14"/>
    </i>
    <i>
      <x v="6"/>
    </i>
    <i>
      <x v="5"/>
    </i>
    <i>
      <x v="3"/>
    </i>
    <i>
      <x v="16"/>
    </i>
    <i>
      <x/>
    </i>
    <i>
      <x v="11"/>
    </i>
    <i>
      <x v="12"/>
    </i>
    <i>
      <x v="9"/>
    </i>
  </rowItems>
  <colFields count="1">
    <field x="22"/>
  </colFields>
  <colItems count="2">
    <i>
      <x v="3"/>
    </i>
    <i>
      <x v="4"/>
    </i>
  </colItems>
  <dataFields count="1">
    <dataField name="Sum of Sales" fld="17" baseField="0" baseItem="0" numFmtId="165"/>
  </dataFields>
  <formats count="6">
    <format dxfId="13">
      <pivotArea outline="0" collapsedLevelsAreSubtotals="1" fieldPosition="0"/>
    </format>
    <format dxfId="12">
      <pivotArea type="origin" dataOnly="0" labelOnly="1" outline="0" fieldPosition="0"/>
    </format>
    <format dxfId="11">
      <pivotArea field="22" type="button" dataOnly="0" labelOnly="1" outline="0" axis="axisCol" fieldPosition="0"/>
    </format>
    <format dxfId="10">
      <pivotArea type="topRight" dataOnly="0" labelOnly="1" outline="0" fieldPosition="0"/>
    </format>
    <format dxfId="9">
      <pivotArea field="15" type="button" dataOnly="0" labelOnly="1" outline="0" axis="axisRow" fieldPosition="0"/>
    </format>
    <format dxfId="8">
      <pivotArea dataOnly="0" labelOnly="1" fieldPosition="0">
        <references count="1">
          <reference field="22" count="0"/>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1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4">
    <i>
      <x v="13"/>
    </i>
    <i>
      <x v="6"/>
    </i>
    <i>
      <x/>
    </i>
    <i>
      <x v="11"/>
    </i>
  </rowItems>
  <colFields count="1">
    <field x="22"/>
  </colFields>
  <colItems count="2">
    <i>
      <x v="3"/>
    </i>
    <i>
      <x v="4"/>
    </i>
  </colItems>
  <dataFields count="1">
    <dataField name="Sum of Sales" fld="17" baseField="0" baseItem="0" numFmtId="165"/>
  </dataFields>
  <formats count="6">
    <format dxfId="19">
      <pivotArea outline="0" collapsedLevelsAreSubtotals="1" fieldPosition="0"/>
    </format>
    <format dxfId="18">
      <pivotArea type="origin" dataOnly="0" labelOnly="1" outline="0" fieldPosition="0"/>
    </format>
    <format dxfId="17">
      <pivotArea field="22" type="button" dataOnly="0" labelOnly="1" outline="0" axis="axisCol" fieldPosition="0"/>
    </format>
    <format dxfId="16">
      <pivotArea type="topRight" dataOnly="0" labelOnly="1" outline="0" fieldPosition="0"/>
    </format>
    <format dxfId="15">
      <pivotArea field="15" type="button" dataOnly="0" labelOnly="1" outline="0" axis="axisRow" fieldPosition="0"/>
    </format>
    <format dxfId="14">
      <pivotArea dataOnly="0" labelOnly="1" fieldPosition="0">
        <references count="1">
          <reference field="22" count="0"/>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233"/>
    </i>
    <i>
      <x v="330"/>
    </i>
    <i>
      <x v="437"/>
    </i>
    <i>
      <x v="94"/>
    </i>
    <i>
      <x v="80"/>
    </i>
  </rowItems>
  <colFields count="1">
    <field x="22"/>
  </colFields>
  <colItems count="2">
    <i>
      <x v="3"/>
    </i>
    <i>
      <x v="4"/>
    </i>
  </colItems>
  <dataFields count="1">
    <dataField name="Sum of Sales" fld="17" baseField="0" baseItem="0" numFmtId="165"/>
  </dataFields>
  <formats count="6">
    <format dxfId="25">
      <pivotArea outline="0" collapsedLevelsAreSubtotals="1" fieldPosition="0"/>
    </format>
    <format dxfId="24">
      <pivotArea type="origin" dataOnly="0" labelOnly="1" outline="0" fieldPosition="0"/>
    </format>
    <format dxfId="23">
      <pivotArea field="22" type="button" dataOnly="0" labelOnly="1" outline="0" axis="axisCol" fieldPosition="0"/>
    </format>
    <format dxfId="22">
      <pivotArea type="topRight" dataOnly="0" labelOnly="1" outline="0" fieldPosition="0"/>
    </format>
    <format dxfId="21">
      <pivotArea field="9" type="button" dataOnly="0" labelOnly="1" outline="0" axis="axisRow" fieldPosition="0"/>
    </format>
    <format dxfId="20">
      <pivotArea dataOnly="0" labelOnly="1" fieldPosition="0">
        <references count="1">
          <reference field="22" count="0"/>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5">
    <format dxfId="30">
      <pivotArea outline="0" collapsedLevelsAreSubtotals="1" fieldPosition="0"/>
    </format>
    <format dxfId="29">
      <pivotArea grandRow="1" outline="0" collapsedLevelsAreSubtotals="1" fieldPosition="0"/>
    </format>
    <format dxfId="28">
      <pivotArea dataOnly="0" labelOnly="1" grandRow="1" outline="0" fieldPosition="0"/>
    </format>
    <format dxfId="27">
      <pivotArea field="22" type="button" dataOnly="0" labelOnly="1" outline="0" axis="axisRow" fieldPosition="0"/>
    </format>
    <format dxfId="2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390"/>
    </i>
    <i>
      <x v="80"/>
    </i>
    <i>
      <x v="215"/>
    </i>
    <i>
      <x v="438"/>
    </i>
    <i>
      <x v="407"/>
    </i>
    <i>
      <x v="94"/>
    </i>
  </rowItems>
  <colFields count="1">
    <field x="22"/>
  </colFields>
  <colItems count="2">
    <i>
      <x v="3"/>
    </i>
    <i>
      <x v="4"/>
    </i>
  </colItems>
  <dataFields count="1">
    <dataField name="Sum of Sales" fld="17" baseField="0" baseItem="0" numFmtId="165"/>
  </dataFields>
  <formats count="6">
    <format dxfId="36">
      <pivotArea outline="0" collapsedLevelsAreSubtotals="1" fieldPosition="0"/>
    </format>
    <format dxfId="35">
      <pivotArea type="origin" dataOnly="0" labelOnly="1" outline="0" fieldPosition="0"/>
    </format>
    <format dxfId="34">
      <pivotArea field="22" type="button" dataOnly="0" labelOnly="1" outline="0" axis="axisCol" fieldPosition="0"/>
    </format>
    <format dxfId="33">
      <pivotArea type="topRight" dataOnly="0" labelOnly="1" outline="0" fieldPosition="0"/>
    </format>
    <format dxfId="32">
      <pivotArea field="9" type="button" dataOnly="0" labelOnly="1" outline="0" axis="axisRow" fieldPosition="0"/>
    </format>
    <format dxfId="31">
      <pivotArea dataOnly="0" labelOnly="1" fieldPosition="0">
        <references count="1">
          <reference field="22" count="0"/>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i x="1" s="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StyleLight2" rowHeight="241300"/>
  <slicer name="Segment" xr10:uid="{6C2C5C03-14E3-4CB5-8A97-E1DF2D070A93}" cache="Slicer_Segment" caption="Segment" columnCount="3" showCaption="0" style="SlicerStyleLight2" rowHeight="241300"/>
  <slicer name="Category_Table1" xr10:uid="{36AD5E67-12DD-4264-A8DA-B17E2A6BA6DD}" cache="Slicer_Category1" caption="Category" columnCount="3" showCaption="0" style="SlicerStyleLight2" rowHeight="241300"/>
  <slicer name="Segment_table" xr10:uid="{0126E13E-9CD0-48D2-A049-4836CC983618}" cache="Slicer_Segment1" caption="Segment" columnCount="3" showCaption="0" style="SlicerStyleLight2" rowHeight="241300"/>
  <slicer name="Segment_charts" xr10:uid="{FFB0B896-D3DA-43F4-A592-AD9D19105C2B}" cache="Slicer_Segment2" caption="Segment" columnCount="3" showCaption="0" style="SlicerStyleDark2" rowHeight="241300"/>
  <slicer name="Category_charts" xr10:uid="{8811B33E-35F9-4E88-90D7-F91CB6B3ACF2}" cache="Slicer_Category2" caption="Category" columnCount="3" showCaption="0" style="SlicerStyleLight2" rowHeight="241300"/>
  <slicer name="ShipMode_charts" xr10:uid="{F602A489-AAAC-472B-8CC8-DD56F7CD73D9}" cache="Slicer_Ship_Mode" caption="Ship Mode" columnCount="4" showCaption="0" style="SlicerStyleDark2"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tabSelected="1" topLeftCell="B1" zoomScale="120" zoomScaleNormal="120" workbookViewId="0">
      <selection activeCell="P4" sqref="P4"/>
    </sheetView>
  </sheetViews>
  <sheetFormatPr defaultColWidth="8.77734375" defaultRowHeight="14.4" x14ac:dyDescent="0.3"/>
  <cols>
    <col min="2" max="2" width="15.33203125" customWidth="1"/>
    <col min="3" max="3" width="13.6640625" customWidth="1"/>
    <col min="6" max="6" width="9.109375" bestFit="1" customWidth="1"/>
    <col min="7" max="8" width="4.6640625" customWidth="1"/>
    <col min="9" max="9" width="13.6640625" customWidth="1"/>
    <col min="12" max="12" width="9.109375" bestFit="1" customWidth="1"/>
    <col min="13" max="14" width="4.6640625" customWidth="1"/>
    <col min="15" max="15" width="13.6640625" customWidth="1"/>
    <col min="18" max="18" width="9.109375" bestFit="1" customWidth="1"/>
    <col min="19" max="20" width="4.6640625" customWidth="1"/>
    <col min="21" max="21" width="13.6640625" customWidth="1"/>
    <col min="24" max="24" width="9.109375" bestFit="1" customWidth="1"/>
  </cols>
  <sheetData>
    <row r="2" spans="3:26" x14ac:dyDescent="0.3">
      <c r="H2" s="10"/>
      <c r="I2" s="11"/>
      <c r="J2" s="11" t="s">
        <v>10956</v>
      </c>
      <c r="K2" s="11"/>
      <c r="L2" s="11"/>
      <c r="M2" s="11"/>
      <c r="N2" s="11"/>
      <c r="O2" s="12"/>
      <c r="R2" s="10"/>
      <c r="S2" s="11"/>
      <c r="T2" s="11" t="s">
        <v>10957</v>
      </c>
      <c r="U2" s="11"/>
      <c r="V2" s="11"/>
      <c r="W2" s="11"/>
      <c r="X2" s="11"/>
      <c r="Y2" s="12"/>
    </row>
    <row r="11" spans="3:26" ht="34.950000000000003" customHeight="1" x14ac:dyDescent="0.3"/>
    <row r="12" spans="3:26" x14ac:dyDescent="0.3">
      <c r="C12" s="10"/>
      <c r="D12" s="11"/>
      <c r="E12" s="11" t="s">
        <v>10956</v>
      </c>
      <c r="F12" s="11"/>
      <c r="G12" s="11"/>
      <c r="H12" s="11"/>
      <c r="I12" s="11"/>
      <c r="J12" s="12"/>
      <c r="O12" s="10"/>
      <c r="P12" s="11"/>
      <c r="Q12" s="11" t="s">
        <v>10957</v>
      </c>
      <c r="R12" s="11"/>
      <c r="S12" s="11"/>
      <c r="T12" s="11"/>
      <c r="U12" s="11"/>
      <c r="V12" s="12"/>
    </row>
    <row r="14" spans="3:26" x14ac:dyDescent="0.3">
      <c r="C14" s="16" t="s">
        <v>10990</v>
      </c>
      <c r="D14" s="21">
        <v>2017</v>
      </c>
      <c r="E14" s="21">
        <v>2016</v>
      </c>
      <c r="F14" s="19" t="s">
        <v>10991</v>
      </c>
      <c r="I14" s="16" t="s">
        <v>10990</v>
      </c>
      <c r="J14" s="21">
        <v>2017</v>
      </c>
      <c r="K14" s="21">
        <v>2016</v>
      </c>
      <c r="L14" s="19" t="s">
        <v>10991</v>
      </c>
      <c r="O14" s="16" t="s">
        <v>10990</v>
      </c>
      <c r="P14" s="21">
        <v>2017</v>
      </c>
      <c r="Q14" s="21">
        <v>2016</v>
      </c>
      <c r="R14" s="19" t="s">
        <v>10991</v>
      </c>
      <c r="U14" s="16" t="s">
        <v>10990</v>
      </c>
      <c r="V14" s="21">
        <v>2017</v>
      </c>
      <c r="W14" s="21">
        <v>2016</v>
      </c>
      <c r="X14" s="19" t="s">
        <v>10991</v>
      </c>
    </row>
    <row r="15" spans="3:26" x14ac:dyDescent="0.3">
      <c r="C15" t="str">
        <f>IF(Working!A16="","",Working!A16)</f>
        <v>Phones</v>
      </c>
      <c r="D15" s="20">
        <f>IF(Working!B16="","",Working!B16)</f>
        <v>105340.51599999999</v>
      </c>
      <c r="E15" s="20">
        <f>IF(Working!C16="","",Working!C16)</f>
        <v>78962.030000000028</v>
      </c>
      <c r="F15" s="25">
        <f>IF(C15="","",D15/E15-1)</f>
        <v>0.33406544892526124</v>
      </c>
      <c r="I15" t="str">
        <f>IF(Working!F16="","",Working!F16)</f>
        <v>New York City</v>
      </c>
      <c r="J15" s="20">
        <f>IF(Working!G16="","",Working!G16)</f>
        <v>41467.337999999996</v>
      </c>
      <c r="K15" s="20">
        <f>IF(Working!H16="","",Working!H16)</f>
        <v>13725.88</v>
      </c>
      <c r="L15" s="25">
        <f>J15/K15-1</f>
        <v>2.0211059691619044</v>
      </c>
      <c r="O15" t="str">
        <f>Working!A35</f>
        <v>Phones</v>
      </c>
      <c r="P15" s="20">
        <f>Working!B35</f>
        <v>27113.101999999999</v>
      </c>
      <c r="Q15" s="20">
        <f>Working!C35</f>
        <v>22678.616000000002</v>
      </c>
      <c r="R15" s="25">
        <f>P15/Q15-1</f>
        <v>0.1955360062536442</v>
      </c>
      <c r="U15" t="str">
        <f>Working!F35</f>
        <v>New York City</v>
      </c>
      <c r="V15" s="20">
        <f>Working!G35</f>
        <v>27751.081000000002</v>
      </c>
      <c r="W15" s="20">
        <f>Working!H35</f>
        <v>9541.123999999998</v>
      </c>
      <c r="X15" s="25">
        <f>V15/W15-1</f>
        <v>1.9085756562853611</v>
      </c>
    </row>
    <row r="16" spans="3:26" x14ac:dyDescent="0.3">
      <c r="C16" t="str">
        <f>IF(Working!A17="","",Working!A17)</f>
        <v>Copiers</v>
      </c>
      <c r="D16" s="20">
        <f>IF(Working!B17="","",Working!B17)</f>
        <v>62899.387999999984</v>
      </c>
      <c r="E16" s="20">
        <f>IF(Working!C17="","",Working!C17)</f>
        <v>49599.41</v>
      </c>
      <c r="F16" s="25">
        <f t="shared" ref="F16:F25" si="0">IF(C16="","",D16/E16-1)</f>
        <v>0.26814790740454342</v>
      </c>
      <c r="I16" t="str">
        <f>IF(Working!F17="","",Working!F17)</f>
        <v>Los Angeles</v>
      </c>
      <c r="J16" s="20">
        <f>IF(Working!G17="","",Working!G17)</f>
        <v>19732.145999999997</v>
      </c>
      <c r="K16" s="20">
        <f>IF(Working!H17="","",Working!H17)</f>
        <v>23554.874000000003</v>
      </c>
      <c r="L16" s="25">
        <f t="shared" ref="L16:L25" si="1">J16/K16-1</f>
        <v>-0.16229031834345642</v>
      </c>
      <c r="O16" t="str">
        <f>Working!A36</f>
        <v>Storage</v>
      </c>
      <c r="P16" s="20">
        <f>Working!B36</f>
        <v>17112.079999999994</v>
      </c>
      <c r="Q16" s="20">
        <f>Working!C36</f>
        <v>13123.953999999998</v>
      </c>
      <c r="R16" s="25">
        <f t="shared" ref="R16:R25" si="2">P16/Q16-1</f>
        <v>0.30388143695108938</v>
      </c>
      <c r="U16" t="str">
        <f>Working!F36</f>
        <v>Los Angeles</v>
      </c>
      <c r="V16" s="20">
        <f>Working!G36</f>
        <v>15548.799000000003</v>
      </c>
      <c r="W16" s="20">
        <f>Working!H36</f>
        <v>11948.950999999999</v>
      </c>
      <c r="X16" s="25">
        <f t="shared" ref="X16:X25" si="3">V16/W16-1</f>
        <v>0.301268956580373</v>
      </c>
      <c r="Z16" s="24"/>
    </row>
    <row r="17" spans="3:24" x14ac:dyDescent="0.3">
      <c r="C17" t="str">
        <f>IF(Working!A18="","",Working!A18)</f>
        <v>Accessories</v>
      </c>
      <c r="D17" s="20">
        <f>IF(Working!B18="","",Working!B18)</f>
        <v>59946.232000000004</v>
      </c>
      <c r="E17" s="20">
        <f>IF(Working!C18="","",Working!C18)</f>
        <v>41895.854000000021</v>
      </c>
      <c r="F17" s="25">
        <f t="shared" si="0"/>
        <v>0.43083924247014926</v>
      </c>
      <c r="I17" t="str">
        <f>IF(Working!F18="","",Working!F18)</f>
        <v>Seattle</v>
      </c>
      <c r="J17" s="20">
        <f>IF(Working!G18="","",Working!G18)</f>
        <v>27221.642000000003</v>
      </c>
      <c r="K17" s="20">
        <f>IF(Working!H18="","",Working!H18)</f>
        <v>4607.1200000000008</v>
      </c>
      <c r="L17" s="25">
        <f t="shared" si="1"/>
        <v>4.9086027713625864</v>
      </c>
      <c r="O17" t="str">
        <f>Working!A37</f>
        <v>Copiers</v>
      </c>
      <c r="P17" s="20">
        <f>Working!B37</f>
        <v>23079.77</v>
      </c>
      <c r="Q17" s="20">
        <f>Working!C37</f>
        <v>6899.86</v>
      </c>
      <c r="R17" s="25">
        <f t="shared" si="2"/>
        <v>2.3449620716942086</v>
      </c>
      <c r="U17" t="str">
        <f>Working!F37</f>
        <v>Seattle</v>
      </c>
      <c r="V17" s="20">
        <f>Working!G37</f>
        <v>13504.155999999999</v>
      </c>
      <c r="W17" s="20">
        <f>Working!H37</f>
        <v>893.00400000000002</v>
      </c>
      <c r="X17" s="25">
        <f t="shared" si="3"/>
        <v>14.122167425901786</v>
      </c>
    </row>
    <row r="18" spans="3:24" x14ac:dyDescent="0.3">
      <c r="C18" t="str">
        <f>IF(Working!A19="","",Working!A19)</f>
        <v>Machines</v>
      </c>
      <c r="D18" s="20">
        <f>IF(Working!B19="","",Working!B19)</f>
        <v>43544.674999999996</v>
      </c>
      <c r="E18" s="20">
        <f>IF(Working!C19="","",Working!C19)</f>
        <v>55906.885999999991</v>
      </c>
      <c r="F18" s="25">
        <f t="shared" si="0"/>
        <v>-0.22112143752739144</v>
      </c>
      <c r="I18" t="str">
        <f>IF(Working!F19="","",Working!F19)</f>
        <v>Philadelphia</v>
      </c>
      <c r="J18" s="20">
        <f>IF(Working!G19="","",Working!G19)</f>
        <v>13399.863000000005</v>
      </c>
      <c r="K18" s="20">
        <f>IF(Working!H19="","",Working!H19)</f>
        <v>17926.424999999996</v>
      </c>
      <c r="L18" s="25">
        <f t="shared" si="1"/>
        <v>-0.25250779226755982</v>
      </c>
      <c r="O18" t="str">
        <f>Working!A38</f>
        <v>Chairs</v>
      </c>
      <c r="P18" s="20">
        <f>Working!B38</f>
        <v>16568.930999999997</v>
      </c>
      <c r="Q18" s="20">
        <f>Working!C38</f>
        <v>9314.973</v>
      </c>
      <c r="R18" s="25">
        <f t="shared" si="2"/>
        <v>0.77874170971832091</v>
      </c>
      <c r="U18" t="str">
        <f>Working!F38</f>
        <v>Philadelphia</v>
      </c>
      <c r="V18" s="20">
        <f>Working!G38</f>
        <v>5933.5969999999998</v>
      </c>
      <c r="W18" s="20">
        <f>Working!H38</f>
        <v>7049.5649999999996</v>
      </c>
      <c r="X18" s="25">
        <f t="shared" si="3"/>
        <v>-0.15830310097147837</v>
      </c>
    </row>
    <row r="19" spans="3:24" x14ac:dyDescent="0.3">
      <c r="C19" t="str">
        <f>IF(Working!A20="","",Working!A20)</f>
        <v/>
      </c>
      <c r="D19" s="20" t="str">
        <f>IF(Working!B20="","",Working!B20)</f>
        <v/>
      </c>
      <c r="E19" s="20" t="str">
        <f>IF(Working!C20="","",Working!C20)</f>
        <v/>
      </c>
      <c r="F19" s="25" t="str">
        <f t="shared" si="0"/>
        <v/>
      </c>
      <c r="I19" t="str">
        <f>IF(Working!F20="","",Working!F20)</f>
        <v>San Francisco</v>
      </c>
      <c r="J19" s="20">
        <f>IF(Working!G20="","",Working!G20)</f>
        <v>13866.374</v>
      </c>
      <c r="K19" s="20">
        <f>IF(Working!H20="","",Working!H20)</f>
        <v>7033.0340000000006</v>
      </c>
      <c r="L19" s="25">
        <f t="shared" si="1"/>
        <v>0.97160627973645486</v>
      </c>
      <c r="O19" t="str">
        <f>Working!A39</f>
        <v>Binders</v>
      </c>
      <c r="P19" s="20">
        <f>Working!B39</f>
        <v>9993.9750000000004</v>
      </c>
      <c r="Q19" s="20">
        <f>Working!C39</f>
        <v>14251.798000000001</v>
      </c>
      <c r="R19" s="25">
        <f t="shared" si="2"/>
        <v>-0.29875690070824745</v>
      </c>
      <c r="U19" t="str">
        <f>Working!F39</f>
        <v>Providence</v>
      </c>
      <c r="V19" s="20">
        <f>Working!G39</f>
        <v>0</v>
      </c>
      <c r="W19" s="20">
        <f>Working!H39</f>
        <v>10876.300000000001</v>
      </c>
      <c r="X19" s="25">
        <f t="shared" si="3"/>
        <v>-1</v>
      </c>
    </row>
    <row r="20" spans="3:24" x14ac:dyDescent="0.3">
      <c r="C20" t="str">
        <f>IF(Working!A21="","",Working!A21)</f>
        <v/>
      </c>
      <c r="D20" s="20" t="str">
        <f>IF(Working!B21="","",Working!B21)</f>
        <v/>
      </c>
      <c r="E20" s="20" t="str">
        <f>IF(Working!C21="","",Working!C21)</f>
        <v/>
      </c>
      <c r="F20" s="25" t="str">
        <f t="shared" si="0"/>
        <v/>
      </c>
      <c r="I20" t="str">
        <f>IF(Working!F21="","",Working!F21)</f>
        <v>Lafayette</v>
      </c>
      <c r="J20" s="20">
        <f>IF(Working!G21="","",Working!G21)</f>
        <v>509.13000000000005</v>
      </c>
      <c r="K20" s="20">
        <f>IF(Working!H21="","",Working!H21)</f>
        <v>17499.95</v>
      </c>
      <c r="L20" s="25">
        <f t="shared" si="1"/>
        <v>-0.97090677401935432</v>
      </c>
      <c r="O20" t="str">
        <f>Working!A40</f>
        <v>Tables</v>
      </c>
      <c r="P20" s="20">
        <f>Working!B40</f>
        <v>17450.886499999997</v>
      </c>
      <c r="Q20" s="20">
        <f>Working!C40</f>
        <v>5812.219000000001</v>
      </c>
      <c r="R20" s="25">
        <f t="shared" si="2"/>
        <v>2.0024482043777074</v>
      </c>
      <c r="U20" t="str">
        <f>Working!F40</f>
        <v>Chicago</v>
      </c>
      <c r="V20" s="20">
        <f>Working!G40</f>
        <v>6813.9569999999994</v>
      </c>
      <c r="W20" s="20">
        <f>Working!H40</f>
        <v>3283.2909999999997</v>
      </c>
      <c r="X20" s="25">
        <f t="shared" si="3"/>
        <v>1.0753436110292998</v>
      </c>
    </row>
    <row r="21" spans="3:24" x14ac:dyDescent="0.3">
      <c r="C21" t="str">
        <f>IF(Working!A22="","",Working!A22)</f>
        <v/>
      </c>
      <c r="D21" s="20" t="str">
        <f>IF(Working!B22="","",Working!B22)</f>
        <v/>
      </c>
      <c r="E21" s="20" t="str">
        <f>IF(Working!C22="","",Working!C22)</f>
        <v/>
      </c>
      <c r="F21" s="25" t="str">
        <f t="shared" si="0"/>
        <v/>
      </c>
      <c r="I21" t="str">
        <f>IF(Working!F22="","",Working!F22)</f>
        <v>Newark</v>
      </c>
      <c r="J21" s="20">
        <f>IF(Working!G22="","",Working!G22)</f>
        <v>11299.367999999999</v>
      </c>
      <c r="K21" s="20">
        <f>IF(Working!H22="","",Working!H22)</f>
        <v>1519.3389999999999</v>
      </c>
      <c r="L21" s="25">
        <f t="shared" si="1"/>
        <v>6.4370288658423167</v>
      </c>
      <c r="O21" t="str">
        <f>Working!A41</f>
        <v>Accessories</v>
      </c>
      <c r="P21" s="20">
        <f>Working!B41</f>
        <v>12878.398000000001</v>
      </c>
      <c r="Q21" s="20">
        <f>Working!C41</f>
        <v>5765.92</v>
      </c>
      <c r="R21" s="25">
        <f t="shared" si="2"/>
        <v>1.2335374059993898</v>
      </c>
      <c r="U21" t="str">
        <f>Working!F41</f>
        <v>Jackson</v>
      </c>
      <c r="V21" s="20">
        <f>Working!G41</f>
        <v>5405.5729999999994</v>
      </c>
      <c r="W21" s="20">
        <f>Working!H41</f>
        <v>2145.4</v>
      </c>
      <c r="X21" s="25">
        <f t="shared" si="3"/>
        <v>1.519610795189708</v>
      </c>
    </row>
    <row r="22" spans="3:24" x14ac:dyDescent="0.3">
      <c r="C22" t="str">
        <f>IF(Working!A23="","",Working!A23)</f>
        <v/>
      </c>
      <c r="D22" s="20" t="str">
        <f>IF(Working!B23="","",Working!B23)</f>
        <v/>
      </c>
      <c r="E22" s="20" t="str">
        <f>IF(Working!C23="","",Working!C23)</f>
        <v/>
      </c>
      <c r="F22" s="25" t="str">
        <f t="shared" si="0"/>
        <v/>
      </c>
      <c r="I22" t="str">
        <f>IF(Working!F23="","",Working!F23)</f>
        <v>San Diego</v>
      </c>
      <c r="J22" s="20">
        <f>IF(Working!G23="","",Working!G23)</f>
        <v>1266.7660000000001</v>
      </c>
      <c r="K22" s="20">
        <f>IF(Working!H23="","",Working!H23)</f>
        <v>10851.449999999999</v>
      </c>
      <c r="L22" s="25">
        <f t="shared" si="1"/>
        <v>-0.88326297407258936</v>
      </c>
      <c r="O22" t="str">
        <f>Working!A42</f>
        <v>Machines</v>
      </c>
      <c r="P22" s="20">
        <f>Working!B42</f>
        <v>11947.669</v>
      </c>
      <c r="Q22" s="20">
        <f>Working!C42</f>
        <v>5172.3239999999996</v>
      </c>
      <c r="R22" s="25">
        <f t="shared" si="2"/>
        <v>1.3099227735926831</v>
      </c>
      <c r="U22" t="str">
        <f>Working!F42</f>
        <v>San Francisco</v>
      </c>
      <c r="V22" s="20">
        <f>Working!G42</f>
        <v>4126.4220000000005</v>
      </c>
      <c r="W22" s="20">
        <f>Working!H42</f>
        <v>1211.9580000000001</v>
      </c>
      <c r="X22" s="25">
        <f t="shared" si="3"/>
        <v>2.4047566004762544</v>
      </c>
    </row>
    <row r="23" spans="3:24" x14ac:dyDescent="0.3">
      <c r="C23" t="str">
        <f>IF(Working!A24="","",Working!A24)</f>
        <v/>
      </c>
      <c r="D23" s="20" t="str">
        <f>IF(Working!B24="","",Working!B24)</f>
        <v/>
      </c>
      <c r="E23" s="20" t="str">
        <f>IF(Working!C24="","",Working!C24)</f>
        <v/>
      </c>
      <c r="F23" s="25" t="str">
        <f t="shared" si="0"/>
        <v/>
      </c>
      <c r="I23" t="str">
        <f>IF(Working!F24="","",Working!F24)</f>
        <v>Columbus</v>
      </c>
      <c r="J23" s="20">
        <f>IF(Working!G24="","",Working!G24)</f>
        <v>8702.9619999999995</v>
      </c>
      <c r="K23" s="20">
        <f>IF(Working!H24="","",Working!H24)</f>
        <v>3173.357</v>
      </c>
      <c r="L23" s="25">
        <f t="shared" si="1"/>
        <v>1.7425095884263886</v>
      </c>
      <c r="O23" t="str">
        <f>Working!A43</f>
        <v>Paper</v>
      </c>
      <c r="P23" s="20">
        <f>Working!B43</f>
        <v>7025.7059999999965</v>
      </c>
      <c r="Q23" s="20">
        <f>Working!C43</f>
        <v>6180.4999999999982</v>
      </c>
      <c r="R23" s="25">
        <f t="shared" si="2"/>
        <v>0.1367536607070623</v>
      </c>
      <c r="U23" t="str">
        <f>Working!F43</f>
        <v>Richmond</v>
      </c>
      <c r="V23" s="20">
        <f>Working!G43</f>
        <v>5094.46</v>
      </c>
      <c r="W23" s="20">
        <f>Working!H43</f>
        <v>0</v>
      </c>
      <c r="X23" s="25" t="e">
        <f t="shared" si="3"/>
        <v>#DIV/0!</v>
      </c>
    </row>
    <row r="24" spans="3:24" x14ac:dyDescent="0.3">
      <c r="C24" t="str">
        <f>IF(Working!A25="","",Working!A25)</f>
        <v/>
      </c>
      <c r="D24" s="20" t="str">
        <f>IF(Working!B25="","",Working!B25)</f>
        <v/>
      </c>
      <c r="E24" s="20" t="str">
        <f>IF(Working!C25="","",Working!C25)</f>
        <v/>
      </c>
      <c r="F24" s="25" t="str">
        <f t="shared" si="0"/>
        <v/>
      </c>
      <c r="I24" t="str">
        <f>IF(Working!F25="","",Working!F25)</f>
        <v>Chicago</v>
      </c>
      <c r="J24" s="20">
        <f>IF(Working!G25="","",Working!G25)</f>
        <v>4717.3459999999995</v>
      </c>
      <c r="K24" s="20">
        <f>IF(Working!H25="","",Working!H25)</f>
        <v>6332.9750000000004</v>
      </c>
      <c r="L24" s="25">
        <f t="shared" si="1"/>
        <v>-0.25511374985689994</v>
      </c>
      <c r="O24" t="str">
        <f>Working!A44</f>
        <v>Furnishings</v>
      </c>
      <c r="P24" s="20">
        <f>Working!B44</f>
        <v>7285.6260000000002</v>
      </c>
      <c r="Q24" s="20">
        <f>Working!C44</f>
        <v>4313.9319999999998</v>
      </c>
      <c r="R24" s="25">
        <f t="shared" si="2"/>
        <v>0.68885972240638016</v>
      </c>
      <c r="U24" t="str">
        <f>Working!F44</f>
        <v>Columbus</v>
      </c>
      <c r="V24" s="20">
        <f>Working!G44</f>
        <v>1938.1720000000003</v>
      </c>
      <c r="W24" s="20">
        <f>Working!H44</f>
        <v>3123.5650000000001</v>
      </c>
      <c r="X24" s="25">
        <f t="shared" si="3"/>
        <v>-0.37950002641212843</v>
      </c>
    </row>
    <row r="25" spans="3:24" ht="15" thickBot="1" x14ac:dyDescent="0.35">
      <c r="C25" s="22" t="s">
        <v>10992</v>
      </c>
      <c r="D25" s="23">
        <f>SUM(D15:D24)</f>
        <v>271730.81099999999</v>
      </c>
      <c r="E25" s="23">
        <f>SUM(E15:E24)</f>
        <v>226364.18000000005</v>
      </c>
      <c r="F25" s="26">
        <f t="shared" si="0"/>
        <v>0.20041435442657018</v>
      </c>
      <c r="G25" s="16"/>
      <c r="H25" s="16"/>
      <c r="I25" s="22" t="s">
        <v>10992</v>
      </c>
      <c r="J25" s="23">
        <f>SUM(J15:J24)</f>
        <v>142182.935</v>
      </c>
      <c r="K25" s="23">
        <f>SUM(K15:K24)</f>
        <v>106224.40400000001</v>
      </c>
      <c r="L25" s="26">
        <f t="shared" si="1"/>
        <v>0.33851478234700183</v>
      </c>
      <c r="M25" s="16"/>
      <c r="N25" s="16"/>
      <c r="O25" s="22" t="s">
        <v>10992</v>
      </c>
      <c r="P25" s="23">
        <f>SUM(P15:P24)</f>
        <v>150456.14349999998</v>
      </c>
      <c r="Q25" s="23">
        <f>SUM(Q15:Q24)</f>
        <v>93514.09599999999</v>
      </c>
      <c r="R25" s="26">
        <f t="shared" si="2"/>
        <v>0.60891405612261917</v>
      </c>
      <c r="S25" s="16"/>
      <c r="T25" s="16"/>
      <c r="U25" s="22" t="s">
        <v>10992</v>
      </c>
      <c r="V25" s="23">
        <f>SUM(V15:V24)</f>
        <v>86116.217000000033</v>
      </c>
      <c r="W25" s="23">
        <f>SUM(W15:W24)</f>
        <v>50073.157999999996</v>
      </c>
      <c r="X25" s="26">
        <f t="shared" si="3"/>
        <v>0.71980798574757432</v>
      </c>
    </row>
    <row r="26" spans="3:24" ht="15" thickTop="1" x14ac:dyDescent="0.3"/>
    <row r="29" spans="3:24" x14ac:dyDescent="0.3">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441960</xdr:colOff>
                    <xdr:row>29</xdr:row>
                    <xdr:rowOff>22860</xdr:rowOff>
                  </from>
                  <to>
                    <xdr:col>27</xdr:col>
                    <xdr:colOff>167640</xdr:colOff>
                    <xdr:row>31</xdr:row>
                    <xdr:rowOff>22860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441960</xdr:colOff>
                    <xdr:row>30</xdr:row>
                    <xdr:rowOff>137160</xdr:rowOff>
                  </from>
                  <to>
                    <xdr:col>27</xdr:col>
                    <xdr:colOff>22860</xdr:colOff>
                    <xdr:row>32</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workbookViewId="0">
      <selection activeCell="C12" sqref="C12"/>
    </sheetView>
  </sheetViews>
  <sheetFormatPr defaultColWidth="8.77734375" defaultRowHeight="14.4" x14ac:dyDescent="0.3"/>
  <cols>
    <col min="1" max="1" width="12.5546875" bestFit="1" customWidth="1"/>
    <col min="2" max="2" width="15.5546875" bestFit="1" customWidth="1"/>
    <col min="3" max="3" width="9.33203125" bestFit="1" customWidth="1"/>
    <col min="4" max="4" width="14.88671875" bestFit="1" customWidth="1"/>
    <col min="5" max="5" width="11.77734375" bestFit="1" customWidth="1"/>
    <col min="6" max="6" width="12.5546875" bestFit="1" customWidth="1"/>
    <col min="7" max="7" width="15.5546875" bestFit="1" customWidth="1"/>
    <col min="8" max="8" width="9.33203125" bestFit="1" customWidth="1"/>
    <col min="9" max="10" width="10.77734375" bestFit="1" customWidth="1"/>
    <col min="11" max="11" width="9.77734375" bestFit="1" customWidth="1"/>
    <col min="12" max="14" width="10.77734375" bestFit="1" customWidth="1"/>
    <col min="15" max="16" width="9.77734375" bestFit="1" customWidth="1"/>
    <col min="17" max="18" width="10.77734375" bestFit="1" customWidth="1"/>
    <col min="19" max="20" width="9.77734375" bestFit="1" customWidth="1"/>
    <col min="21" max="21" width="10.77734375" bestFit="1" customWidth="1"/>
    <col min="22" max="22" width="9.77734375" bestFit="1" customWidth="1"/>
    <col min="23" max="25" width="10.77734375" bestFit="1" customWidth="1"/>
    <col min="26" max="32" width="9.77734375" bestFit="1" customWidth="1"/>
    <col min="33" max="34" width="10.77734375" bestFit="1" customWidth="1"/>
    <col min="35" max="35" width="9.77734375" bestFit="1" customWidth="1"/>
    <col min="36" max="36" width="10.77734375" bestFit="1" customWidth="1"/>
    <col min="37" max="38" width="9.77734375" bestFit="1" customWidth="1"/>
    <col min="39" max="43" width="10.77734375" bestFit="1" customWidth="1"/>
    <col min="44" max="46" width="9.77734375" bestFit="1" customWidth="1"/>
    <col min="47" max="49" width="10.77734375" bestFit="1" customWidth="1"/>
    <col min="50" max="50" width="11.77734375" bestFit="1" customWidth="1"/>
  </cols>
  <sheetData>
    <row r="3" spans="1:8" x14ac:dyDescent="0.3">
      <c r="A3" s="27" t="s">
        <v>10963</v>
      </c>
      <c r="B3" s="27" t="s">
        <v>10973</v>
      </c>
      <c r="C3" s="27" t="s">
        <v>10974</v>
      </c>
      <c r="E3" t="s">
        <v>10975</v>
      </c>
      <c r="F3" t="s">
        <v>10976</v>
      </c>
    </row>
    <row r="4" spans="1:8" x14ac:dyDescent="0.3">
      <c r="A4" s="13" t="s">
        <v>10971</v>
      </c>
      <c r="B4" s="18">
        <v>86269.328999999954</v>
      </c>
      <c r="C4" s="18">
        <v>16349.855299999981</v>
      </c>
    </row>
    <row r="5" spans="1:8" x14ac:dyDescent="0.3">
      <c r="A5" s="13" t="s">
        <v>10972</v>
      </c>
      <c r="B5" s="18">
        <v>113520.25499999998</v>
      </c>
      <c r="C5" s="18">
        <v>17593.452100000006</v>
      </c>
      <c r="E5" s="15">
        <f>B5/B4-1</f>
        <v>0.31588197469346313</v>
      </c>
      <c r="F5" s="15">
        <f>C5/C4-1</f>
        <v>7.6061639517997826E-2</v>
      </c>
    </row>
    <row r="6" spans="1:8" x14ac:dyDescent="0.3">
      <c r="A6" s="28" t="s">
        <v>10964</v>
      </c>
      <c r="B6" s="29">
        <v>199789.58399999992</v>
      </c>
      <c r="C6" s="29">
        <v>33943.307399999991</v>
      </c>
    </row>
    <row r="12" spans="1:8" x14ac:dyDescent="0.3">
      <c r="A12" t="s">
        <v>10981</v>
      </c>
    </row>
    <row r="14" spans="1:8" x14ac:dyDescent="0.3">
      <c r="A14" s="27" t="s">
        <v>10973</v>
      </c>
      <c r="B14" s="27" t="s">
        <v>10977</v>
      </c>
      <c r="C14" s="27"/>
      <c r="F14" s="27" t="s">
        <v>10973</v>
      </c>
      <c r="G14" s="27" t="s">
        <v>10977</v>
      </c>
      <c r="H14" s="27"/>
    </row>
    <row r="15" spans="1:8" x14ac:dyDescent="0.3">
      <c r="A15" s="27" t="s">
        <v>10963</v>
      </c>
      <c r="B15" s="27" t="s">
        <v>10972</v>
      </c>
      <c r="C15" s="27" t="s">
        <v>10971</v>
      </c>
      <c r="F15" s="27" t="s">
        <v>10963</v>
      </c>
      <c r="G15" s="27" t="s">
        <v>10972</v>
      </c>
      <c r="H15" s="27" t="s">
        <v>10971</v>
      </c>
    </row>
    <row r="16" spans="1:8" x14ac:dyDescent="0.3">
      <c r="A16" s="13" t="s">
        <v>71</v>
      </c>
      <c r="B16" s="14">
        <v>105340.51599999999</v>
      </c>
      <c r="C16" s="14">
        <v>78962.030000000028</v>
      </c>
      <c r="F16" s="13" t="s">
        <v>265</v>
      </c>
      <c r="G16" s="14">
        <v>41467.337999999996</v>
      </c>
      <c r="H16" s="14">
        <v>13725.88</v>
      </c>
    </row>
    <row r="17" spans="1:8" x14ac:dyDescent="0.3">
      <c r="A17" s="13" t="s">
        <v>1218</v>
      </c>
      <c r="B17" s="14">
        <v>62899.387999999984</v>
      </c>
      <c r="C17" s="14">
        <v>49599.41</v>
      </c>
      <c r="F17" s="13" t="s">
        <v>41</v>
      </c>
      <c r="G17" s="14">
        <v>19732.145999999997</v>
      </c>
      <c r="H17" s="14">
        <v>23554.874000000003</v>
      </c>
    </row>
    <row r="18" spans="1:8" x14ac:dyDescent="0.3">
      <c r="A18" s="13" t="s">
        <v>160</v>
      </c>
      <c r="B18" s="14">
        <v>59946.232000000004</v>
      </c>
      <c r="C18" s="14">
        <v>41895.854000000021</v>
      </c>
      <c r="F18" s="13" t="s">
        <v>94</v>
      </c>
      <c r="G18" s="14">
        <v>27221.642000000003</v>
      </c>
      <c r="H18" s="14">
        <v>4607.1200000000008</v>
      </c>
    </row>
    <row r="19" spans="1:8" x14ac:dyDescent="0.3">
      <c r="A19" s="13" t="s">
        <v>683</v>
      </c>
      <c r="B19" s="14">
        <v>43544.674999999996</v>
      </c>
      <c r="C19" s="14">
        <v>55906.885999999991</v>
      </c>
      <c r="F19" s="13" t="s">
        <v>145</v>
      </c>
      <c r="G19" s="14">
        <v>13399.863000000005</v>
      </c>
      <c r="H19" s="14">
        <v>17926.424999999996</v>
      </c>
    </row>
    <row r="20" spans="1:8" x14ac:dyDescent="0.3">
      <c r="F20" s="13" t="s">
        <v>126</v>
      </c>
      <c r="G20" s="14">
        <v>13866.374</v>
      </c>
      <c r="H20" s="14">
        <v>7033.0340000000006</v>
      </c>
    </row>
    <row r="21" spans="1:8" x14ac:dyDescent="0.3">
      <c r="F21" s="13" t="s">
        <v>4276</v>
      </c>
      <c r="G21" s="14">
        <v>509.13000000000005</v>
      </c>
      <c r="H21" s="14">
        <v>17499.95</v>
      </c>
    </row>
    <row r="22" spans="1:8" x14ac:dyDescent="0.3">
      <c r="F22" s="13" t="s">
        <v>606</v>
      </c>
      <c r="G22" s="14">
        <v>11299.367999999999</v>
      </c>
      <c r="H22" s="14">
        <v>1519.3389999999999</v>
      </c>
    </row>
    <row r="23" spans="1:8" x14ac:dyDescent="0.3">
      <c r="F23" s="13" t="s">
        <v>949</v>
      </c>
      <c r="G23" s="14">
        <v>1266.7660000000001</v>
      </c>
      <c r="H23" s="14">
        <v>10851.449999999999</v>
      </c>
    </row>
    <row r="24" spans="1:8" x14ac:dyDescent="0.3">
      <c r="F24" s="13" t="s">
        <v>496</v>
      </c>
      <c r="G24" s="14">
        <v>8702.9619999999995</v>
      </c>
      <c r="H24" s="14">
        <v>3173.357</v>
      </c>
    </row>
    <row r="25" spans="1:8" x14ac:dyDescent="0.3">
      <c r="F25" s="13" t="s">
        <v>302</v>
      </c>
      <c r="G25" s="14">
        <v>4717.3459999999995</v>
      </c>
      <c r="H25" s="14">
        <v>6332.9750000000004</v>
      </c>
    </row>
    <row r="31" spans="1:8" x14ac:dyDescent="0.3">
      <c r="A31" t="s">
        <v>10982</v>
      </c>
    </row>
    <row r="33" spans="1:8" x14ac:dyDescent="0.3">
      <c r="A33" s="27" t="s">
        <v>10973</v>
      </c>
      <c r="B33" s="27" t="s">
        <v>10977</v>
      </c>
      <c r="C33" s="27"/>
      <c r="F33" s="27" t="s">
        <v>10973</v>
      </c>
      <c r="G33" s="27" t="s">
        <v>10977</v>
      </c>
      <c r="H33" s="27"/>
    </row>
    <row r="34" spans="1:8" x14ac:dyDescent="0.3">
      <c r="A34" s="27" t="s">
        <v>10963</v>
      </c>
      <c r="B34" s="27" t="s">
        <v>10972</v>
      </c>
      <c r="C34" s="27" t="s">
        <v>10971</v>
      </c>
      <c r="F34" s="27" t="s">
        <v>10963</v>
      </c>
      <c r="G34" s="27" t="s">
        <v>10972</v>
      </c>
      <c r="H34" s="27" t="s">
        <v>10971</v>
      </c>
    </row>
    <row r="35" spans="1:8" x14ac:dyDescent="0.3">
      <c r="A35" s="13" t="s">
        <v>71</v>
      </c>
      <c r="B35" s="14">
        <v>27113.101999999999</v>
      </c>
      <c r="C35" s="14">
        <v>22678.616000000002</v>
      </c>
      <c r="F35" s="13" t="s">
        <v>265</v>
      </c>
      <c r="G35" s="14">
        <v>27751.081000000002</v>
      </c>
      <c r="H35" s="14">
        <v>9541.123999999998</v>
      </c>
    </row>
    <row r="36" spans="1:8" x14ac:dyDescent="0.3">
      <c r="A36" s="13" t="s">
        <v>58</v>
      </c>
      <c r="B36" s="14">
        <v>17112.079999999994</v>
      </c>
      <c r="C36" s="14">
        <v>13123.953999999998</v>
      </c>
      <c r="F36" s="13" t="s">
        <v>41</v>
      </c>
      <c r="G36" s="14">
        <v>15548.799000000003</v>
      </c>
      <c r="H36" s="14">
        <v>11948.950999999999</v>
      </c>
    </row>
    <row r="37" spans="1:8" x14ac:dyDescent="0.3">
      <c r="A37" s="13" t="s">
        <v>1218</v>
      </c>
      <c r="B37" s="14">
        <v>23079.77</v>
      </c>
      <c r="C37" s="14">
        <v>6899.86</v>
      </c>
      <c r="F37" s="13" t="s">
        <v>94</v>
      </c>
      <c r="G37" s="14">
        <v>13504.155999999999</v>
      </c>
      <c r="H37" s="14">
        <v>893.00400000000002</v>
      </c>
    </row>
    <row r="38" spans="1:8" x14ac:dyDescent="0.3">
      <c r="A38" s="13" t="s">
        <v>35</v>
      </c>
      <c r="B38" s="14">
        <v>16568.930999999997</v>
      </c>
      <c r="C38" s="14">
        <v>9314.973</v>
      </c>
      <c r="F38" s="13" t="s">
        <v>145</v>
      </c>
      <c r="G38" s="14">
        <v>5933.5969999999998</v>
      </c>
      <c r="H38" s="14">
        <v>7049.5649999999996</v>
      </c>
    </row>
    <row r="39" spans="1:8" x14ac:dyDescent="0.3">
      <c r="A39" s="13" t="s">
        <v>74</v>
      </c>
      <c r="B39" s="14">
        <v>9993.9750000000004</v>
      </c>
      <c r="C39" s="14">
        <v>14251.798000000001</v>
      </c>
      <c r="F39" s="13" t="s">
        <v>3585</v>
      </c>
      <c r="G39" s="14"/>
      <c r="H39" s="14">
        <v>10876.300000000001</v>
      </c>
    </row>
    <row r="40" spans="1:8" x14ac:dyDescent="0.3">
      <c r="A40" s="13" t="s">
        <v>55</v>
      </c>
      <c r="B40" s="14">
        <v>17450.886499999997</v>
      </c>
      <c r="C40" s="14">
        <v>5812.219000000001</v>
      </c>
      <c r="F40" s="13" t="s">
        <v>302</v>
      </c>
      <c r="G40" s="14">
        <v>6813.9569999999994</v>
      </c>
      <c r="H40" s="14">
        <v>3283.2909999999997</v>
      </c>
    </row>
    <row r="41" spans="1:8" x14ac:dyDescent="0.3">
      <c r="A41" s="13" t="s">
        <v>160</v>
      </c>
      <c r="B41" s="14">
        <v>12878.398000000001</v>
      </c>
      <c r="C41" s="14">
        <v>5765.92</v>
      </c>
      <c r="F41" s="13" t="s">
        <v>327</v>
      </c>
      <c r="G41" s="14">
        <v>5405.5729999999994</v>
      </c>
      <c r="H41" s="14">
        <v>2145.4</v>
      </c>
    </row>
    <row r="42" spans="1:8" x14ac:dyDescent="0.3">
      <c r="A42" s="13" t="s">
        <v>683</v>
      </c>
      <c r="B42" s="14">
        <v>11947.669</v>
      </c>
      <c r="C42" s="14">
        <v>5172.3239999999996</v>
      </c>
      <c r="F42" s="13" t="s">
        <v>126</v>
      </c>
      <c r="G42" s="14">
        <v>4126.4220000000005</v>
      </c>
      <c r="H42" s="14">
        <v>1211.9580000000001</v>
      </c>
    </row>
    <row r="43" spans="1:8" x14ac:dyDescent="0.3">
      <c r="A43" s="13" t="s">
        <v>89</v>
      </c>
      <c r="B43" s="14">
        <v>7025.7059999999965</v>
      </c>
      <c r="C43" s="14">
        <v>6180.4999999999982</v>
      </c>
      <c r="F43" s="13" t="s">
        <v>1468</v>
      </c>
      <c r="G43" s="14">
        <v>5094.46</v>
      </c>
      <c r="H43" s="14"/>
    </row>
    <row r="44" spans="1:8" x14ac:dyDescent="0.3">
      <c r="A44" s="13" t="s">
        <v>64</v>
      </c>
      <c r="B44" s="14">
        <v>7285.6260000000002</v>
      </c>
      <c r="C44" s="14">
        <v>4313.9319999999998</v>
      </c>
      <c r="F44" s="13" t="s">
        <v>496</v>
      </c>
      <c r="G44" s="14">
        <v>1938.1720000000003</v>
      </c>
      <c r="H44" s="14">
        <v>3123.5650000000001</v>
      </c>
    </row>
    <row r="50" spans="1:9" x14ac:dyDescent="0.3">
      <c r="A50" t="s">
        <v>10988</v>
      </c>
    </row>
    <row r="52" spans="1:9" x14ac:dyDescent="0.3">
      <c r="A52" s="27" t="s">
        <v>10984</v>
      </c>
      <c r="B52" s="27" t="s">
        <v>10985</v>
      </c>
      <c r="C52" s="27" t="s">
        <v>10973</v>
      </c>
      <c r="D52" s="27" t="s">
        <v>10983</v>
      </c>
      <c r="H52" t="s">
        <v>17</v>
      </c>
      <c r="I52" t="s">
        <v>10986</v>
      </c>
    </row>
    <row r="53" spans="1:9" x14ac:dyDescent="0.3">
      <c r="A53" t="s">
        <v>10965</v>
      </c>
      <c r="B53" t="s">
        <v>10966</v>
      </c>
      <c r="C53" s="14">
        <v>4135.07</v>
      </c>
      <c r="D53" s="14">
        <v>26</v>
      </c>
      <c r="F53" t="str">
        <f>A53</f>
        <v>2014</v>
      </c>
      <c r="G53" t="str">
        <f t="shared" ref="G53:H68" si="0">B53</f>
        <v>Qtr1</v>
      </c>
      <c r="H53" s="17">
        <f t="shared" si="0"/>
        <v>4135.07</v>
      </c>
      <c r="I53" s="17">
        <f>H53/D53</f>
        <v>159.04115384615383</v>
      </c>
    </row>
    <row r="54" spans="1:9" x14ac:dyDescent="0.3">
      <c r="B54" t="s">
        <v>10967</v>
      </c>
      <c r="C54" s="14">
        <v>4368.0779999999995</v>
      </c>
      <c r="D54" s="14">
        <v>54</v>
      </c>
      <c r="G54" t="str">
        <f t="shared" si="0"/>
        <v>Qtr2</v>
      </c>
      <c r="H54" s="17">
        <f t="shared" si="0"/>
        <v>4368.0779999999995</v>
      </c>
      <c r="I54" s="17">
        <f t="shared" ref="I54:I68" si="1">H54/D54</f>
        <v>80.890333333333331</v>
      </c>
    </row>
    <row r="55" spans="1:9" x14ac:dyDescent="0.3">
      <c r="B55" t="s">
        <v>10968</v>
      </c>
      <c r="C55" s="14">
        <v>4296.5840000000007</v>
      </c>
      <c r="D55" s="14">
        <v>63</v>
      </c>
      <c r="G55" t="str">
        <f t="shared" si="0"/>
        <v>Qtr3</v>
      </c>
      <c r="H55" s="17">
        <f t="shared" si="0"/>
        <v>4296.5840000000007</v>
      </c>
      <c r="I55" s="17">
        <f t="shared" si="1"/>
        <v>68.199746031746045</v>
      </c>
    </row>
    <row r="56" spans="1:9" x14ac:dyDescent="0.3">
      <c r="B56" t="s">
        <v>10969</v>
      </c>
      <c r="C56" s="14">
        <v>6451.0279999999984</v>
      </c>
      <c r="D56" s="14">
        <v>99</v>
      </c>
      <c r="G56" t="str">
        <f t="shared" si="0"/>
        <v>Qtr4</v>
      </c>
      <c r="H56" s="17">
        <f t="shared" si="0"/>
        <v>6451.0279999999984</v>
      </c>
      <c r="I56" s="17">
        <f t="shared" si="1"/>
        <v>65.161898989898972</v>
      </c>
    </row>
    <row r="57" spans="1:9" x14ac:dyDescent="0.3">
      <c r="A57" t="s">
        <v>10970</v>
      </c>
      <c r="B57" t="s">
        <v>10966</v>
      </c>
      <c r="C57" s="14">
        <v>5128.5539999999992</v>
      </c>
      <c r="D57" s="14">
        <v>63</v>
      </c>
      <c r="F57" t="str">
        <f t="shared" ref="F57:F65" si="2">A57</f>
        <v>2015</v>
      </c>
      <c r="G57" t="str">
        <f t="shared" si="0"/>
        <v>Qtr1</v>
      </c>
      <c r="H57" s="17">
        <f t="shared" si="0"/>
        <v>5128.5539999999992</v>
      </c>
      <c r="I57" s="17">
        <f t="shared" si="1"/>
        <v>81.405619047619041</v>
      </c>
    </row>
    <row r="58" spans="1:9" x14ac:dyDescent="0.3">
      <c r="B58" t="s">
        <v>10967</v>
      </c>
      <c r="C58" s="14">
        <v>3600.6220000000008</v>
      </c>
      <c r="D58" s="14">
        <v>48</v>
      </c>
      <c r="G58" t="str">
        <f t="shared" si="0"/>
        <v>Qtr2</v>
      </c>
      <c r="H58" s="17">
        <f t="shared" si="0"/>
        <v>3600.6220000000008</v>
      </c>
      <c r="I58" s="17">
        <f t="shared" si="1"/>
        <v>75.012958333333344</v>
      </c>
    </row>
    <row r="59" spans="1:9" x14ac:dyDescent="0.3">
      <c r="B59" t="s">
        <v>10968</v>
      </c>
      <c r="C59" s="14">
        <v>8495.8359999999993</v>
      </c>
      <c r="D59" s="14">
        <v>71</v>
      </c>
      <c r="G59" t="str">
        <f t="shared" si="0"/>
        <v>Qtr3</v>
      </c>
      <c r="H59" s="17">
        <f t="shared" si="0"/>
        <v>8495.8359999999993</v>
      </c>
      <c r="I59" s="17">
        <f t="shared" si="1"/>
        <v>119.65966197183097</v>
      </c>
    </row>
    <row r="60" spans="1:9" x14ac:dyDescent="0.3">
      <c r="B60" t="s">
        <v>10969</v>
      </c>
      <c r="C60" s="14">
        <v>10317.530000000001</v>
      </c>
      <c r="D60" s="14">
        <v>76</v>
      </c>
      <c r="G60" t="str">
        <f t="shared" si="0"/>
        <v>Qtr4</v>
      </c>
      <c r="H60" s="17">
        <f t="shared" si="0"/>
        <v>10317.530000000001</v>
      </c>
      <c r="I60" s="17">
        <f t="shared" si="1"/>
        <v>135.75697368421052</v>
      </c>
    </row>
    <row r="61" spans="1:9" x14ac:dyDescent="0.3">
      <c r="A61" t="s">
        <v>10971</v>
      </c>
      <c r="B61" t="s">
        <v>10966</v>
      </c>
      <c r="C61" s="14">
        <v>3688.44</v>
      </c>
      <c r="D61" s="14">
        <v>56</v>
      </c>
      <c r="F61" t="str">
        <f t="shared" si="2"/>
        <v>2016</v>
      </c>
      <c r="G61" t="str">
        <f t="shared" si="0"/>
        <v>Qtr1</v>
      </c>
      <c r="H61" s="17">
        <f t="shared" si="0"/>
        <v>3688.44</v>
      </c>
      <c r="I61" s="17">
        <f t="shared" si="1"/>
        <v>65.864999999999995</v>
      </c>
    </row>
    <row r="62" spans="1:9" x14ac:dyDescent="0.3">
      <c r="B62" t="s">
        <v>10967</v>
      </c>
      <c r="C62" s="14">
        <v>15429.702000000001</v>
      </c>
      <c r="D62" s="14">
        <v>53</v>
      </c>
      <c r="G62" t="str">
        <f t="shared" si="0"/>
        <v>Qtr2</v>
      </c>
      <c r="H62" s="17">
        <f t="shared" si="0"/>
        <v>15429.702000000001</v>
      </c>
      <c r="I62" s="17">
        <f t="shared" si="1"/>
        <v>291.12645283018873</v>
      </c>
    </row>
    <row r="63" spans="1:9" x14ac:dyDescent="0.3">
      <c r="B63" t="s">
        <v>10968</v>
      </c>
      <c r="C63" s="14">
        <v>5679.5189999999993</v>
      </c>
      <c r="D63" s="14">
        <v>94</v>
      </c>
      <c r="G63" t="str">
        <f t="shared" si="0"/>
        <v>Qtr3</v>
      </c>
      <c r="H63" s="17">
        <f t="shared" si="0"/>
        <v>5679.5189999999993</v>
      </c>
      <c r="I63" s="17">
        <f t="shared" si="1"/>
        <v>60.420414893617014</v>
      </c>
    </row>
    <row r="64" spans="1:9" x14ac:dyDescent="0.3">
      <c r="B64" t="s">
        <v>10969</v>
      </c>
      <c r="C64" s="14">
        <v>25655.401999999998</v>
      </c>
      <c r="D64" s="14">
        <v>123</v>
      </c>
      <c r="G64" t="str">
        <f t="shared" si="0"/>
        <v>Qtr4</v>
      </c>
      <c r="H64" s="17">
        <f t="shared" si="0"/>
        <v>25655.401999999998</v>
      </c>
      <c r="I64" s="17">
        <f t="shared" si="1"/>
        <v>208.58050406504063</v>
      </c>
    </row>
    <row r="65" spans="1:10" x14ac:dyDescent="0.3">
      <c r="A65" t="s">
        <v>10972</v>
      </c>
      <c r="B65" t="s">
        <v>10966</v>
      </c>
      <c r="C65" s="14">
        <v>6405.5739999999987</v>
      </c>
      <c r="D65" s="14">
        <v>71</v>
      </c>
      <c r="F65" t="str">
        <f t="shared" si="2"/>
        <v>2017</v>
      </c>
      <c r="G65" t="str">
        <f t="shared" si="0"/>
        <v>Qtr1</v>
      </c>
      <c r="H65" s="17">
        <f t="shared" si="0"/>
        <v>6405.5739999999987</v>
      </c>
      <c r="I65" s="17">
        <f t="shared" si="1"/>
        <v>90.219352112676034</v>
      </c>
    </row>
    <row r="66" spans="1:10" x14ac:dyDescent="0.3">
      <c r="B66" t="s">
        <v>10967</v>
      </c>
      <c r="C66" s="14">
        <v>6531.0420000000004</v>
      </c>
      <c r="D66" s="14">
        <v>81</v>
      </c>
      <c r="G66" t="str">
        <f t="shared" si="0"/>
        <v>Qtr2</v>
      </c>
      <c r="H66" s="17">
        <f t="shared" si="0"/>
        <v>6531.0420000000004</v>
      </c>
      <c r="I66" s="17">
        <f t="shared" si="1"/>
        <v>80.630148148148152</v>
      </c>
    </row>
    <row r="67" spans="1:10" x14ac:dyDescent="0.3">
      <c r="B67" t="s">
        <v>10968</v>
      </c>
      <c r="C67" s="14">
        <v>16528.959999999995</v>
      </c>
      <c r="D67" s="14">
        <v>139</v>
      </c>
      <c r="G67" t="str">
        <f t="shared" si="0"/>
        <v>Qtr3</v>
      </c>
      <c r="H67" s="17">
        <f t="shared" si="0"/>
        <v>16528.959999999995</v>
      </c>
      <c r="I67" s="17">
        <f t="shared" si="1"/>
        <v>118.913381294964</v>
      </c>
    </row>
    <row r="68" spans="1:10" x14ac:dyDescent="0.3">
      <c r="B68" t="s">
        <v>10969</v>
      </c>
      <c r="C68" s="14">
        <v>14288.429999999997</v>
      </c>
      <c r="D68" s="14">
        <v>152</v>
      </c>
      <c r="G68" t="str">
        <f t="shared" si="0"/>
        <v>Qtr4</v>
      </c>
      <c r="H68" s="17">
        <f t="shared" si="0"/>
        <v>14288.429999999997</v>
      </c>
      <c r="I68" s="17">
        <f t="shared" si="1"/>
        <v>94.0028289473684</v>
      </c>
    </row>
    <row r="69" spans="1:10" x14ac:dyDescent="0.3">
      <c r="A69" s="27" t="s">
        <v>10964</v>
      </c>
      <c r="B69" s="27"/>
      <c r="C69" s="30">
        <v>141000.37099999998</v>
      </c>
      <c r="D69" s="30">
        <v>1269</v>
      </c>
    </row>
    <row r="72" spans="1:10" x14ac:dyDescent="0.3">
      <c r="A72" t="s">
        <v>10989</v>
      </c>
    </row>
    <row r="73" spans="1:10" x14ac:dyDescent="0.3">
      <c r="D73" t="s">
        <v>10987</v>
      </c>
      <c r="G73">
        <v>1</v>
      </c>
    </row>
    <row r="74" spans="1:10" x14ac:dyDescent="0.3">
      <c r="A74" s="27" t="s">
        <v>10</v>
      </c>
      <c r="B74" s="27" t="s">
        <v>10973</v>
      </c>
      <c r="D74" t="s">
        <v>10</v>
      </c>
      <c r="E74" t="s">
        <v>17</v>
      </c>
      <c r="I74" t="str" cm="1">
        <f t="array" ref="I74">_xlfn.SWITCH(G73,1,"Highest",2,"Lowest")</f>
        <v>Highest</v>
      </c>
      <c r="J74" t="str">
        <f>CONCATENATE("States with ",I74," all time sales")</f>
        <v>States with Highest all time sales</v>
      </c>
    </row>
    <row r="75" spans="1:10" x14ac:dyDescent="0.3">
      <c r="A75" t="s">
        <v>42</v>
      </c>
      <c r="B75" s="14">
        <v>21290.094000000001</v>
      </c>
      <c r="D75" t="str" cm="1">
        <f t="array" ref="D75:E123">_xlfn.SWITCH(G73,1,_xlfn._xlws.SORT(A75:B123,2,-1,FALSE),2,_xlfn._xlws.SORT(A75:B123,2,1,FALSE))</f>
        <v>California</v>
      </c>
      <c r="E75" s="14">
        <v>21290.094000000001</v>
      </c>
    </row>
    <row r="76" spans="1:10" x14ac:dyDescent="0.3">
      <c r="A76" t="s">
        <v>253</v>
      </c>
      <c r="B76" s="14">
        <v>18152.210000000003</v>
      </c>
      <c r="D76" t="str">
        <v>Indiana</v>
      </c>
      <c r="E76" s="14">
        <v>18152.210000000003</v>
      </c>
    </row>
    <row r="77" spans="1:10" x14ac:dyDescent="0.3">
      <c r="A77" t="s">
        <v>266</v>
      </c>
      <c r="B77" s="14">
        <v>15272.343999999994</v>
      </c>
      <c r="D77" t="str">
        <v>New York</v>
      </c>
      <c r="E77" s="14">
        <v>15272.343999999994</v>
      </c>
    </row>
    <row r="78" spans="1:10" x14ac:dyDescent="0.3">
      <c r="A78" t="s">
        <v>789</v>
      </c>
      <c r="B78" s="14">
        <v>10816.12</v>
      </c>
      <c r="D78" t="str">
        <v>New Jersey</v>
      </c>
      <c r="E78" s="14">
        <v>10816.12</v>
      </c>
    </row>
    <row r="79" spans="1:10" x14ac:dyDescent="0.3">
      <c r="A79" t="s">
        <v>103</v>
      </c>
      <c r="B79" s="14">
        <v>10723.103999999999</v>
      </c>
      <c r="D79" t="str">
        <v>Texas</v>
      </c>
      <c r="E79" s="14">
        <v>10723.103999999999</v>
      </c>
    </row>
    <row r="80" spans="1:10" x14ac:dyDescent="0.3">
      <c r="A80" t="s">
        <v>146</v>
      </c>
      <c r="B80" s="14">
        <v>9213.8940000000002</v>
      </c>
      <c r="D80" t="str">
        <v>Pennsylvania</v>
      </c>
      <c r="E80" s="14">
        <v>9213.8940000000002</v>
      </c>
    </row>
    <row r="81" spans="1:5" x14ac:dyDescent="0.3">
      <c r="A81" t="s">
        <v>318</v>
      </c>
      <c r="B81" s="14">
        <v>6230.28</v>
      </c>
      <c r="D81" t="str">
        <v>Virginia</v>
      </c>
      <c r="E81" s="14">
        <v>6230.28</v>
      </c>
    </row>
    <row r="82" spans="1:5" x14ac:dyDescent="0.3">
      <c r="A82" t="s">
        <v>596</v>
      </c>
      <c r="B82" s="14">
        <v>5547.45</v>
      </c>
      <c r="D82" t="str">
        <v>Missouri</v>
      </c>
      <c r="E82" s="14">
        <v>5547.45</v>
      </c>
    </row>
    <row r="83" spans="1:5" x14ac:dyDescent="0.3">
      <c r="A83" t="s">
        <v>210</v>
      </c>
      <c r="B83" s="14">
        <v>5441.4800000000005</v>
      </c>
      <c r="D83" t="str">
        <v>Illinois</v>
      </c>
      <c r="E83" s="14">
        <v>5441.4800000000005</v>
      </c>
    </row>
    <row r="84" spans="1:5" x14ac:dyDescent="0.3">
      <c r="A84" t="s">
        <v>497</v>
      </c>
      <c r="B84" s="14">
        <v>5291.3219999999983</v>
      </c>
      <c r="D84" t="str">
        <v>Ohio</v>
      </c>
      <c r="E84" s="14">
        <v>5291.3219999999983</v>
      </c>
    </row>
    <row r="85" spans="1:5" x14ac:dyDescent="0.3">
      <c r="A85" t="s">
        <v>95</v>
      </c>
      <c r="B85" s="14">
        <v>4907.7699999999986</v>
      </c>
      <c r="D85" t="str">
        <v>Washington</v>
      </c>
      <c r="E85" s="14">
        <v>4907.7699999999986</v>
      </c>
    </row>
    <row r="86" spans="1:5" x14ac:dyDescent="0.3">
      <c r="A86" t="s">
        <v>334</v>
      </c>
      <c r="B86" s="14">
        <v>2639.8480000000004</v>
      </c>
      <c r="D86" t="str">
        <v>Tennessee</v>
      </c>
      <c r="E86" s="14">
        <v>2639.8480000000004</v>
      </c>
    </row>
    <row r="87" spans="1:5" x14ac:dyDescent="0.3">
      <c r="A87" t="s">
        <v>53</v>
      </c>
      <c r="B87" s="14">
        <v>2498.5789999999997</v>
      </c>
      <c r="D87" t="str">
        <v>Florida</v>
      </c>
      <c r="E87" s="14">
        <v>2498.5789999999997</v>
      </c>
    </row>
    <row r="88" spans="1:5" x14ac:dyDescent="0.3">
      <c r="A88" t="s">
        <v>1395</v>
      </c>
      <c r="B88" s="14">
        <v>2396.4</v>
      </c>
      <c r="D88" t="str">
        <v>Nevada</v>
      </c>
      <c r="E88" s="14">
        <v>2396.4</v>
      </c>
    </row>
    <row r="89" spans="1:5" x14ac:dyDescent="0.3">
      <c r="A89" t="s">
        <v>87</v>
      </c>
      <c r="B89" s="14">
        <v>2315.3519999999999</v>
      </c>
      <c r="D89" t="str">
        <v>North Carolina</v>
      </c>
      <c r="E89" s="14">
        <v>2315.3519999999999</v>
      </c>
    </row>
    <row r="90" spans="1:5" x14ac:dyDescent="0.3">
      <c r="A90" t="s">
        <v>113</v>
      </c>
      <c r="B90" s="14">
        <v>2236.7299999999996</v>
      </c>
      <c r="D90" t="str">
        <v>Wisconsin</v>
      </c>
      <c r="E90" s="14">
        <v>2236.7299999999996</v>
      </c>
    </row>
    <row r="91" spans="1:5" x14ac:dyDescent="0.3">
      <c r="A91" t="s">
        <v>2741</v>
      </c>
      <c r="B91" s="14">
        <v>2126.8900000000003</v>
      </c>
      <c r="D91" t="str">
        <v>Maryland</v>
      </c>
      <c r="E91" s="14">
        <v>2126.8900000000003</v>
      </c>
    </row>
    <row r="92" spans="1:5" x14ac:dyDescent="0.3">
      <c r="A92" t="s">
        <v>1274</v>
      </c>
      <c r="B92" s="14">
        <v>1545.03</v>
      </c>
      <c r="D92" t="str">
        <v>Georgia</v>
      </c>
      <c r="E92" s="14">
        <v>1545.03</v>
      </c>
    </row>
    <row r="93" spans="1:5" x14ac:dyDescent="0.3">
      <c r="A93" t="s">
        <v>419</v>
      </c>
      <c r="B93" s="14">
        <v>1454.3440000000001</v>
      </c>
      <c r="D93" t="str">
        <v>Oregon</v>
      </c>
      <c r="E93" s="14">
        <v>1454.3440000000001</v>
      </c>
    </row>
    <row r="94" spans="1:5" x14ac:dyDescent="0.3">
      <c r="A94" t="s">
        <v>357</v>
      </c>
      <c r="B94" s="14">
        <v>1397.97</v>
      </c>
      <c r="D94" t="str">
        <v>Alabama</v>
      </c>
      <c r="E94" s="14">
        <v>1397.97</v>
      </c>
    </row>
    <row r="95" spans="1:5" x14ac:dyDescent="0.3">
      <c r="A95" t="s">
        <v>309</v>
      </c>
      <c r="B95" s="14">
        <v>1378.098</v>
      </c>
      <c r="D95" t="str">
        <v>Arizona</v>
      </c>
      <c r="E95" s="14">
        <v>1378.098</v>
      </c>
    </row>
    <row r="96" spans="1:5" x14ac:dyDescent="0.3">
      <c r="A96" t="s">
        <v>748</v>
      </c>
      <c r="B96" s="14">
        <v>941.94</v>
      </c>
      <c r="D96" t="str">
        <v>Connecticut</v>
      </c>
      <c r="E96" s="14">
        <v>941.94</v>
      </c>
    </row>
    <row r="97" spans="1:5" x14ac:dyDescent="0.3">
      <c r="A97" t="s">
        <v>228</v>
      </c>
      <c r="B97" s="14">
        <v>727.9</v>
      </c>
      <c r="D97" t="str">
        <v>Minnesota</v>
      </c>
      <c r="E97" s="14">
        <v>727.9</v>
      </c>
    </row>
    <row r="98" spans="1:5" x14ac:dyDescent="0.3">
      <c r="A98" t="s">
        <v>5242</v>
      </c>
      <c r="B98" s="14">
        <v>693.27</v>
      </c>
      <c r="D98" t="str">
        <v>Maine</v>
      </c>
      <c r="E98" s="14">
        <v>693.27</v>
      </c>
    </row>
    <row r="99" spans="1:5" x14ac:dyDescent="0.3">
      <c r="A99" t="s">
        <v>668</v>
      </c>
      <c r="B99" s="14">
        <v>662.04</v>
      </c>
      <c r="D99" t="str">
        <v>New Mexico</v>
      </c>
      <c r="E99" s="14">
        <v>662.04</v>
      </c>
    </row>
    <row r="100" spans="1:5" x14ac:dyDescent="0.3">
      <c r="A100" t="s">
        <v>382</v>
      </c>
      <c r="B100" s="14">
        <v>629.95000000000005</v>
      </c>
      <c r="D100" t="str">
        <v>South Carolina</v>
      </c>
      <c r="E100" s="14">
        <v>629.95000000000005</v>
      </c>
    </row>
    <row r="101" spans="1:5" x14ac:dyDescent="0.3">
      <c r="A101" t="s">
        <v>1711</v>
      </c>
      <c r="B101" s="14">
        <v>544.51</v>
      </c>
      <c r="D101" t="str">
        <v>Arkansas</v>
      </c>
      <c r="E101" s="14">
        <v>544.51</v>
      </c>
    </row>
    <row r="102" spans="1:5" x14ac:dyDescent="0.3">
      <c r="A102" t="s">
        <v>456</v>
      </c>
      <c r="B102" s="14">
        <v>432.55999999999995</v>
      </c>
      <c r="D102" t="str">
        <v>Colorado</v>
      </c>
      <c r="E102" s="14">
        <v>432.55999999999995</v>
      </c>
    </row>
    <row r="103" spans="1:5" x14ac:dyDescent="0.3">
      <c r="A103" t="s">
        <v>1247</v>
      </c>
      <c r="B103" s="14">
        <v>408.28000000000003</v>
      </c>
      <c r="D103" t="str">
        <v>Massachusetts</v>
      </c>
      <c r="E103" s="14">
        <v>408.28000000000003</v>
      </c>
    </row>
    <row r="104" spans="1:5" x14ac:dyDescent="0.3">
      <c r="A104" t="s">
        <v>5333</v>
      </c>
      <c r="B104" s="14">
        <v>392.94000000000005</v>
      </c>
      <c r="D104" t="str">
        <v>South Dakota</v>
      </c>
      <c r="E104" s="14">
        <v>392.94000000000005</v>
      </c>
    </row>
    <row r="105" spans="1:5" x14ac:dyDescent="0.3">
      <c r="A105" t="s">
        <v>237</v>
      </c>
      <c r="B105" s="14">
        <v>383.93</v>
      </c>
      <c r="D105" t="str">
        <v>Michigan</v>
      </c>
      <c r="E105" s="14">
        <v>383.93</v>
      </c>
    </row>
    <row r="106" spans="1:5" x14ac:dyDescent="0.3">
      <c r="A106" t="s">
        <v>5211</v>
      </c>
      <c r="B106" s="14">
        <v>305.01</v>
      </c>
      <c r="D106" t="str">
        <v>Vermont</v>
      </c>
      <c r="E106" s="14">
        <v>305.01</v>
      </c>
    </row>
    <row r="107" spans="1:5" x14ac:dyDescent="0.3">
      <c r="A107" t="s">
        <v>6267</v>
      </c>
      <c r="B107" s="14">
        <v>304.77600000000001</v>
      </c>
      <c r="D107" t="str">
        <v>Idaho</v>
      </c>
      <c r="E107" s="14">
        <v>304.77600000000001</v>
      </c>
    </row>
    <row r="108" spans="1:5" x14ac:dyDescent="0.3">
      <c r="A108" t="s">
        <v>244</v>
      </c>
      <c r="B108" s="14">
        <v>300.89</v>
      </c>
      <c r="D108" t="str">
        <v>Delaware</v>
      </c>
      <c r="E108" s="14">
        <v>300.89</v>
      </c>
    </row>
    <row r="109" spans="1:5" x14ac:dyDescent="0.3">
      <c r="A109" t="s">
        <v>4538</v>
      </c>
      <c r="B109" s="14">
        <v>257.98</v>
      </c>
      <c r="D109" t="str">
        <v>Kansas</v>
      </c>
      <c r="E109" s="14">
        <v>257.98</v>
      </c>
    </row>
    <row r="110" spans="1:5" x14ac:dyDescent="0.3">
      <c r="A110" t="s">
        <v>1491</v>
      </c>
      <c r="B110" s="14">
        <v>239.7</v>
      </c>
      <c r="D110" t="str">
        <v>Mississippi</v>
      </c>
      <c r="E110" s="14">
        <v>239.7</v>
      </c>
    </row>
    <row r="111" spans="1:5" x14ac:dyDescent="0.3">
      <c r="A111" t="s">
        <v>488</v>
      </c>
      <c r="B111" s="14">
        <v>207</v>
      </c>
      <c r="D111" t="str">
        <v>Iowa</v>
      </c>
      <c r="E111" s="14">
        <v>207</v>
      </c>
    </row>
    <row r="112" spans="1:5" x14ac:dyDescent="0.3">
      <c r="A112" t="s">
        <v>2700</v>
      </c>
      <c r="B112" s="14">
        <v>159.97999999999999</v>
      </c>
      <c r="D112" t="str">
        <v>New Hampshire</v>
      </c>
      <c r="E112" s="14">
        <v>159.97999999999999</v>
      </c>
    </row>
    <row r="113" spans="1:5" x14ac:dyDescent="0.3">
      <c r="A113" t="s">
        <v>120</v>
      </c>
      <c r="B113" s="14">
        <v>128.70600000000002</v>
      </c>
      <c r="D113" t="str">
        <v>Utah</v>
      </c>
      <c r="E113" s="14">
        <v>128.70600000000002</v>
      </c>
    </row>
    <row r="114" spans="1:5" x14ac:dyDescent="0.3">
      <c r="A114" t="s">
        <v>1402</v>
      </c>
      <c r="B114" s="14">
        <v>105.98</v>
      </c>
      <c r="D114" t="str">
        <v>Rhode Island</v>
      </c>
      <c r="E114" s="14">
        <v>105.98</v>
      </c>
    </row>
    <row r="115" spans="1:5" x14ac:dyDescent="0.3">
      <c r="A115" t="s">
        <v>737</v>
      </c>
      <c r="B115" s="14">
        <v>99.98</v>
      </c>
      <c r="D115" t="str">
        <v>Louisiana</v>
      </c>
      <c r="E115" s="14">
        <v>99.98</v>
      </c>
    </row>
    <row r="116" spans="1:5" x14ac:dyDescent="0.3">
      <c r="A116" t="s">
        <v>137</v>
      </c>
      <c r="B116" s="14">
        <v>89.97</v>
      </c>
      <c r="D116" t="str">
        <v>Nebraska</v>
      </c>
      <c r="E116" s="14">
        <v>89.97</v>
      </c>
    </row>
    <row r="117" spans="1:5" x14ac:dyDescent="0.3">
      <c r="A117" t="s">
        <v>649</v>
      </c>
      <c r="B117" s="14">
        <v>70.78</v>
      </c>
      <c r="D117" t="str">
        <v>Oklahoma</v>
      </c>
      <c r="E117" s="14">
        <v>70.78</v>
      </c>
    </row>
    <row r="118" spans="1:5" x14ac:dyDescent="0.3">
      <c r="A118" t="s">
        <v>28</v>
      </c>
      <c r="B118" s="14">
        <v>36.99</v>
      </c>
      <c r="D118" t="str">
        <v>Kentucky</v>
      </c>
      <c r="E118" s="14">
        <v>36.99</v>
      </c>
    </row>
    <row r="119" spans="1:5" x14ac:dyDescent="0.3">
      <c r="D119">
        <v>0</v>
      </c>
      <c r="E119" s="14">
        <v>0</v>
      </c>
    </row>
    <row r="120" spans="1:5" x14ac:dyDescent="0.3">
      <c r="D120">
        <v>0</v>
      </c>
      <c r="E120" s="14">
        <v>0</v>
      </c>
    </row>
    <row r="121" spans="1:5" x14ac:dyDescent="0.3">
      <c r="D121">
        <v>0</v>
      </c>
      <c r="E121" s="14">
        <v>0</v>
      </c>
    </row>
    <row r="122" spans="1:5" x14ac:dyDescent="0.3">
      <c r="D122">
        <v>0</v>
      </c>
      <c r="E122" s="14">
        <v>0</v>
      </c>
    </row>
    <row r="123" spans="1:5" x14ac:dyDescent="0.3">
      <c r="D123">
        <v>0</v>
      </c>
      <c r="E123" s="1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activeCell="S12" sqref="S12"/>
    </sheetView>
  </sheetViews>
  <sheetFormatPr defaultColWidth="8.77734375" defaultRowHeight="14.4" x14ac:dyDescent="0.3"/>
  <cols>
    <col min="3" max="4" width="10.55468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topLeftCell="C99" workbookViewId="0">
      <selection activeCell="H18" sqref="H18"/>
    </sheetView>
  </sheetViews>
  <sheetFormatPr defaultColWidth="8.77734375" defaultRowHeight="14.4" x14ac:dyDescent="0.3"/>
  <sheetData>
    <row r="2" spans="2:25" x14ac:dyDescent="0.3">
      <c r="B2" s="2"/>
      <c r="C2" s="3"/>
      <c r="H2" s="10"/>
      <c r="I2" s="11"/>
      <c r="J2" s="11" t="s">
        <v>10956</v>
      </c>
      <c r="K2" s="11"/>
      <c r="L2" s="11"/>
      <c r="M2" s="11"/>
      <c r="N2" s="11"/>
      <c r="O2" s="12"/>
      <c r="R2" s="10"/>
      <c r="S2" s="11"/>
      <c r="T2" s="11" t="s">
        <v>10957</v>
      </c>
      <c r="U2" s="11"/>
      <c r="V2" s="11"/>
      <c r="W2" s="11"/>
      <c r="X2" s="11"/>
      <c r="Y2" s="12"/>
    </row>
    <row r="3" spans="2:25" x14ac:dyDescent="0.3">
      <c r="B3" s="4" t="s">
        <v>10939</v>
      </c>
      <c r="C3" s="5"/>
    </row>
    <row r="4" spans="2:25" x14ac:dyDescent="0.3">
      <c r="B4" s="6"/>
      <c r="C4" s="7"/>
    </row>
    <row r="6" spans="2:25" x14ac:dyDescent="0.3">
      <c r="C6" s="2"/>
      <c r="D6" s="8"/>
      <c r="E6" s="3"/>
      <c r="G6" s="2"/>
      <c r="H6" s="8"/>
      <c r="I6" s="3"/>
      <c r="K6" s="2"/>
      <c r="L6" s="8"/>
      <c r="M6" s="3"/>
      <c r="O6" s="2"/>
      <c r="P6" s="8"/>
      <c r="Q6" s="3"/>
      <c r="S6" s="2"/>
      <c r="T6" s="8"/>
      <c r="U6" s="3"/>
      <c r="W6" s="2"/>
      <c r="X6" s="8"/>
      <c r="Y6" s="3"/>
    </row>
    <row r="7" spans="2:25" x14ac:dyDescent="0.3">
      <c r="C7" s="4"/>
      <c r="D7" t="s">
        <v>10940</v>
      </c>
      <c r="E7" s="5"/>
      <c r="G7" s="4"/>
      <c r="H7" t="s">
        <v>10941</v>
      </c>
      <c r="I7" s="5"/>
      <c r="K7" s="4"/>
      <c r="L7" t="s">
        <v>10942</v>
      </c>
      <c r="M7" s="5"/>
      <c r="O7" s="4"/>
      <c r="P7" t="s">
        <v>10943</v>
      </c>
      <c r="Q7" s="5"/>
      <c r="S7" s="4"/>
      <c r="T7" t="s">
        <v>10944</v>
      </c>
      <c r="U7" s="5"/>
      <c r="W7" s="4"/>
      <c r="X7" t="s">
        <v>10945</v>
      </c>
      <c r="Y7" s="5"/>
    </row>
    <row r="8" spans="2:25" x14ac:dyDescent="0.3">
      <c r="C8" s="4" t="s">
        <v>10949</v>
      </c>
      <c r="E8" s="5"/>
      <c r="G8" s="4" t="s">
        <v>10950</v>
      </c>
      <c r="I8" s="5"/>
      <c r="K8" s="4"/>
      <c r="L8" t="s">
        <v>10951</v>
      </c>
      <c r="M8" s="5"/>
      <c r="O8" s="4"/>
      <c r="P8" t="s">
        <v>10952</v>
      </c>
      <c r="Q8" s="5"/>
      <c r="S8" s="4"/>
      <c r="T8" t="s">
        <v>10953</v>
      </c>
      <c r="U8" s="5"/>
      <c r="W8" s="4"/>
      <c r="X8" t="s">
        <v>10951</v>
      </c>
      <c r="Y8" s="5"/>
    </row>
    <row r="9" spans="2:25" x14ac:dyDescent="0.3">
      <c r="C9" s="6"/>
      <c r="D9" s="9"/>
      <c r="E9" s="7"/>
      <c r="G9" s="6"/>
      <c r="H9" s="9"/>
      <c r="I9" s="7"/>
      <c r="K9" s="6"/>
      <c r="L9" s="9"/>
      <c r="M9" s="7"/>
      <c r="O9" s="6"/>
      <c r="P9" s="9"/>
      <c r="Q9" s="7"/>
      <c r="S9" s="6"/>
      <c r="T9" s="9"/>
      <c r="U9" s="7"/>
      <c r="W9" s="6"/>
      <c r="X9" s="9"/>
      <c r="Y9" s="7"/>
    </row>
    <row r="12" spans="2:25" x14ac:dyDescent="0.3">
      <c r="C12" s="10"/>
      <c r="D12" s="11"/>
      <c r="E12" s="11" t="s">
        <v>10956</v>
      </c>
      <c r="F12" s="11"/>
      <c r="G12" s="11"/>
      <c r="H12" s="11"/>
      <c r="I12" s="11"/>
      <c r="J12" s="12"/>
      <c r="O12" s="10"/>
      <c r="P12" s="11"/>
      <c r="Q12" s="11" t="s">
        <v>10957</v>
      </c>
      <c r="R12" s="11"/>
      <c r="S12" s="11"/>
      <c r="T12" s="11"/>
      <c r="U12" s="11"/>
      <c r="V12" s="12"/>
    </row>
    <row r="14" spans="2:25" x14ac:dyDescent="0.3">
      <c r="C14" s="2"/>
      <c r="D14" s="8"/>
      <c r="E14" s="8"/>
      <c r="F14" s="8"/>
      <c r="G14" s="3"/>
      <c r="I14" s="2"/>
      <c r="J14" s="8"/>
      <c r="K14" s="8"/>
      <c r="L14" s="8"/>
      <c r="M14" s="3"/>
      <c r="O14" s="2"/>
      <c r="P14" s="8"/>
      <c r="Q14" s="8"/>
      <c r="R14" s="8"/>
      <c r="S14" s="3"/>
      <c r="U14" s="2"/>
      <c r="V14" s="8"/>
      <c r="W14" s="8"/>
      <c r="X14" s="8"/>
      <c r="Y14" s="3"/>
    </row>
    <row r="15" spans="2:25" x14ac:dyDescent="0.3">
      <c r="C15" s="4"/>
      <c r="G15" s="5"/>
      <c r="I15" s="4"/>
      <c r="M15" s="5"/>
      <c r="O15" s="4"/>
      <c r="S15" s="5"/>
      <c r="U15" s="4"/>
      <c r="Y15" s="5"/>
    </row>
    <row r="16" spans="2:25" x14ac:dyDescent="0.3">
      <c r="C16" s="4"/>
      <c r="G16" s="5"/>
      <c r="I16" s="4"/>
      <c r="M16" s="5"/>
      <c r="O16" s="4"/>
      <c r="S16" s="5"/>
      <c r="U16" s="4"/>
      <c r="Y16" s="5"/>
    </row>
    <row r="17" spans="3:25" x14ac:dyDescent="0.3">
      <c r="C17" s="4"/>
      <c r="G17" s="5"/>
      <c r="I17" s="4"/>
      <c r="M17" s="5"/>
      <c r="O17" s="4"/>
      <c r="S17" s="5"/>
      <c r="U17" s="4"/>
      <c r="Y17" s="5"/>
    </row>
    <row r="18" spans="3:25" x14ac:dyDescent="0.3">
      <c r="C18" s="4"/>
      <c r="D18" t="s">
        <v>10946</v>
      </c>
      <c r="G18" s="5"/>
      <c r="I18" s="4"/>
      <c r="J18" t="s">
        <v>10978</v>
      </c>
      <c r="M18" s="5"/>
      <c r="O18" s="4"/>
      <c r="P18" t="s">
        <v>10979</v>
      </c>
      <c r="S18" s="5"/>
      <c r="U18" s="4"/>
      <c r="V18" t="s">
        <v>10980</v>
      </c>
      <c r="Y18" s="5"/>
    </row>
    <row r="19" spans="3:25" x14ac:dyDescent="0.3">
      <c r="C19" s="4" t="s">
        <v>10954</v>
      </c>
      <c r="G19" s="5"/>
      <c r="I19" s="4" t="s">
        <v>10955</v>
      </c>
      <c r="M19" s="5"/>
      <c r="O19" s="4" t="s">
        <v>10954</v>
      </c>
      <c r="S19" s="5"/>
      <c r="U19" s="4" t="s">
        <v>10955</v>
      </c>
      <c r="Y19" s="5"/>
    </row>
    <row r="20" spans="3:25" x14ac:dyDescent="0.3">
      <c r="C20" s="4"/>
      <c r="G20" s="5"/>
      <c r="I20" s="4"/>
      <c r="M20" s="5"/>
      <c r="O20" s="4"/>
      <c r="S20" s="5"/>
      <c r="U20" s="4"/>
      <c r="Y20" s="5"/>
    </row>
    <row r="21" spans="3:25" x14ac:dyDescent="0.3">
      <c r="C21" s="4"/>
      <c r="G21" s="5"/>
      <c r="I21" s="4"/>
      <c r="M21" s="5"/>
      <c r="O21" s="4"/>
      <c r="S21" s="5"/>
      <c r="U21" s="4"/>
      <c r="Y21" s="5"/>
    </row>
    <row r="22" spans="3:25" x14ac:dyDescent="0.3">
      <c r="C22" s="4"/>
      <c r="G22" s="5"/>
      <c r="I22" s="4"/>
      <c r="M22" s="5"/>
      <c r="O22" s="4"/>
      <c r="S22" s="5"/>
      <c r="U22" s="4"/>
      <c r="Y22" s="5"/>
    </row>
    <row r="23" spans="3:25" x14ac:dyDescent="0.3">
      <c r="C23" s="4"/>
      <c r="G23" s="5"/>
      <c r="I23" s="4"/>
      <c r="M23" s="5"/>
      <c r="O23" s="4"/>
      <c r="S23" s="5"/>
      <c r="U23" s="4"/>
      <c r="Y23" s="5"/>
    </row>
    <row r="24" spans="3:25" x14ac:dyDescent="0.3">
      <c r="C24" s="4"/>
      <c r="G24" s="5"/>
      <c r="I24" s="4"/>
      <c r="M24" s="5"/>
      <c r="O24" s="4"/>
      <c r="S24" s="5"/>
      <c r="U24" s="4"/>
      <c r="Y24" s="5"/>
    </row>
    <row r="25" spans="3:25" x14ac:dyDescent="0.3">
      <c r="C25" s="4"/>
      <c r="G25" s="5"/>
      <c r="I25" s="4"/>
      <c r="M25" s="5"/>
      <c r="O25" s="4"/>
      <c r="S25" s="5"/>
      <c r="U25" s="4"/>
      <c r="Y25" s="5"/>
    </row>
    <row r="26" spans="3:25" x14ac:dyDescent="0.3">
      <c r="C26" s="4"/>
      <c r="G26" s="5"/>
      <c r="I26" s="4"/>
      <c r="M26" s="5"/>
      <c r="O26" s="4"/>
      <c r="S26" s="5"/>
      <c r="U26" s="4"/>
      <c r="Y26" s="5"/>
    </row>
    <row r="27" spans="3:25" x14ac:dyDescent="0.3">
      <c r="C27" s="4"/>
      <c r="G27" s="5"/>
      <c r="I27" s="4"/>
      <c r="M27" s="5"/>
      <c r="O27" s="4"/>
      <c r="S27" s="5"/>
      <c r="U27" s="4"/>
      <c r="Y27" s="5"/>
    </row>
    <row r="28" spans="3:25" x14ac:dyDescent="0.3">
      <c r="C28" s="6"/>
      <c r="D28" s="9"/>
      <c r="E28" s="9"/>
      <c r="F28" s="9"/>
      <c r="G28" s="7"/>
      <c r="I28" s="6"/>
      <c r="J28" s="9"/>
      <c r="K28" s="9"/>
      <c r="L28" s="9"/>
      <c r="M28" s="7"/>
      <c r="O28" s="6"/>
      <c r="P28" s="9"/>
      <c r="Q28" s="9"/>
      <c r="R28" s="9"/>
      <c r="S28" s="7"/>
      <c r="U28" s="6"/>
      <c r="V28" s="9"/>
      <c r="W28" s="9"/>
      <c r="X28" s="9"/>
      <c r="Y28" s="7"/>
    </row>
    <row r="31" spans="3:25" x14ac:dyDescent="0.3">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3">
      <c r="C33" s="2"/>
      <c r="D33" s="8"/>
      <c r="E33" s="8"/>
      <c r="F33" s="8"/>
      <c r="G33" s="8"/>
      <c r="H33" s="8"/>
      <c r="I33" s="8"/>
      <c r="J33" s="8"/>
      <c r="K33" s="8"/>
      <c r="L33" s="8"/>
      <c r="M33" s="3"/>
      <c r="O33" s="2"/>
      <c r="P33" s="8"/>
      <c r="Q33" s="8"/>
      <c r="R33" s="8"/>
      <c r="S33" s="8"/>
      <c r="T33" s="8"/>
      <c r="U33" s="8"/>
      <c r="V33" s="8"/>
      <c r="W33" s="8"/>
      <c r="X33" s="8"/>
      <c r="Y33" s="3"/>
    </row>
    <row r="34" spans="3:25" x14ac:dyDescent="0.3">
      <c r="C34" s="4"/>
      <c r="M34" s="5"/>
      <c r="O34" s="4"/>
      <c r="Y34" s="5"/>
    </row>
    <row r="35" spans="3:25" x14ac:dyDescent="0.3">
      <c r="C35" s="4"/>
      <c r="M35" s="5"/>
      <c r="O35" s="4"/>
      <c r="Y35" s="5"/>
    </row>
    <row r="36" spans="3:25" x14ac:dyDescent="0.3">
      <c r="C36" s="4"/>
      <c r="E36" t="s">
        <v>10947</v>
      </c>
      <c r="M36" s="5"/>
      <c r="O36" s="4"/>
      <c r="Q36" t="s">
        <v>10948</v>
      </c>
      <c r="Y36" s="5"/>
    </row>
    <row r="37" spans="3:25" x14ac:dyDescent="0.3">
      <c r="C37" s="4"/>
      <c r="E37" t="s">
        <v>10961</v>
      </c>
      <c r="M37" s="5"/>
      <c r="O37" s="4"/>
      <c r="Q37" t="s">
        <v>10962</v>
      </c>
      <c r="Y37" s="5"/>
    </row>
    <row r="38" spans="3:25" x14ac:dyDescent="0.3">
      <c r="C38" s="4"/>
      <c r="M38" s="5"/>
      <c r="O38" s="4"/>
      <c r="Y38" s="5"/>
    </row>
    <row r="39" spans="3:25" x14ac:dyDescent="0.3">
      <c r="C39" s="4"/>
      <c r="M39" s="5"/>
      <c r="O39" s="4"/>
      <c r="Y39" s="5"/>
    </row>
    <row r="40" spans="3:25" x14ac:dyDescent="0.3">
      <c r="C40" s="4"/>
      <c r="M40" s="5"/>
      <c r="O40" s="4"/>
      <c r="Y40" s="5"/>
    </row>
    <row r="41" spans="3:25" x14ac:dyDescent="0.3">
      <c r="C41" s="4"/>
      <c r="M41" s="5"/>
      <c r="O41" s="4"/>
      <c r="Y41" s="5"/>
    </row>
    <row r="42" spans="3:25" x14ac:dyDescent="0.3">
      <c r="C42" s="4"/>
      <c r="M42" s="5"/>
      <c r="O42" s="4"/>
      <c r="Y42" s="5"/>
    </row>
    <row r="43" spans="3:25" x14ac:dyDescent="0.3">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Dashboard_final</vt: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ACHIEVER 2023</cp:lastModifiedBy>
  <cp:lastPrinted>2024-09-25T09:44:07Z</cp:lastPrinted>
  <dcterms:created xsi:type="dcterms:W3CDTF">2023-03-16T03:39:10Z</dcterms:created>
  <dcterms:modified xsi:type="dcterms:W3CDTF">2024-09-25T09:44:53Z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2024-02-11T14:21:01Z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4c8a6932-fc31-4c5c-a7ff-f0cc1ab0f16b</vt:lpwstr>
  </property>
  <property fmtid="{D5CDD505-2E9C-101B-9397-08002B2CF9AE}" pid="7" name="MSIP_Label_defa4170-0d19-0005-0004-bc88714345d2_ActionId">
    <vt:lpwstr>7c20dbe3-bd85-485a-a46d-68be1f326044</vt:lpwstr>
  </property>
  <property fmtid="{D5CDD505-2E9C-101B-9397-08002B2CF9AE}" pid="8" name="MSIP_Label_defa4170-0d19-0005-0004-bc88714345d2_ContentBits">
    <vt:lpwstr>0</vt:lpwstr>
  </property>
</Properties>
</file>