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F861F848-A828-4ADA-AD1F-8BFFEBD2A908}" xr6:coauthVersionLast="45" xr6:coauthVersionMax="45" xr10:uidLastSave="{00000000-0000-0000-0000-000000000000}"/>
  <bookViews>
    <workbookView xWindow="150" yWindow="780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S46" i="1" s="1"/>
  <c r="M46" i="1" l="1"/>
  <c r="N46" i="1"/>
  <c r="P46" i="1"/>
  <c r="Q46" i="1"/>
  <c r="R46" i="1"/>
  <c r="S21" i="1"/>
  <c r="R21" i="1"/>
  <c r="Q21" i="1"/>
  <c r="P21" i="1"/>
  <c r="N21" i="1"/>
  <c r="M21" i="1"/>
  <c r="S52" i="1"/>
  <c r="R52" i="1"/>
  <c r="Q52" i="1"/>
  <c r="P52" i="1"/>
  <c r="N52" i="1"/>
  <c r="M52" i="1"/>
  <c r="S51" i="1"/>
  <c r="R51" i="1"/>
  <c r="Q51" i="1"/>
  <c r="P51" i="1"/>
  <c r="N51" i="1"/>
  <c r="M51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Q27" i="1" l="1"/>
  <c r="P27" i="1"/>
  <c r="R27" i="1"/>
  <c r="S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5" i="1" l="1"/>
  <c r="N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<sst xmlns="http://schemas.openxmlformats.org/spreadsheetml/2006/main" count="341" uniqueCount="298">
  <si>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</si>
  <si>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</si>
  <si>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</si>
  <si>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</si>
  <si>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</si>
  <si>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</si>
  <si>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</si>
  <si>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</si>
  <si>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</si>
  <si>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</si>
  <si>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</si>
  <si>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</si>
  <si>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</si>
  <si>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</si>
  <si>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</si>
  <si>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</si>
  <si>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</si>
  <si>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</si>
  <si>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</si>
  <si>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</si>
  <si>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</si>
  <si>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</si>
  <si>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</si>
  <si>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</si>
  <si>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</si>
  <si>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</si>
  <si>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</si>
  <si>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</si>
  <si>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</si>
  <si>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</si>
  <si>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</si>
  <si>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</si>
  <si>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</si>
  <si>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</si>
  <si>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</si>
  <si>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</si>
  <si>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</si>
  <si>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</si>
  <si>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</si>
  <si>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</si>
  <si>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</si>
  <si>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</si>
  <si>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</si>
  <si>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</si>
  <si>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</si>
  <si>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</si>
  <si>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</si>
  <si>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</si>
  <si>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</si>
  <si>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</si>
  <si>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</si>
  <si>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</si>
  <si>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</si>
  <si>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</si>
  <si>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</si>
  <si>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</si>
  <si>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</si>
  <si>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</si>
  <si>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</si>
  <si>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</si>
  <si>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</si>
  <si>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</si>
  <si>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</si>
  <si>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</si>
  <si>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</si>
  <si>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</si>
  <si>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</si>
  <si>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</si>
  <si>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</si>
  <si>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</si>
  <si>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</si>
  <si>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</si>
  <si>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</si>
  <si>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</si>
  <si>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</si>
  <si>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</si>
  <si>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</si>
  <si>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</si>
  <si>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</si>
  <si>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</si>
  <si>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</si>
  <si>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</si>
  <si>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</si>
  <si>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</si>
  <si>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</si>
  <si>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</si>
  <si>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</si>
  <si>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</si>
  <si>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</si>
  <si>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</si>
  <si>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</si>
  <si>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</si>
  <si>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</si>
  <si>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</si>
  <si>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</si>
  <si>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</si>
  <si>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</si>
  <si>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</si>
  <si>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</si>
  <si>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</si>
  <si>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</si>
  <si>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</si>
  <si>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</si>
  <si>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</si>
  <si>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</si>
  <si>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</si>
  <si>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</si>
  <si>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</si>
  <si>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</si>
  <si>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</si>
  <si>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</si>
  <si>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</si>
  <si>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</si>
  <si>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</si>
  <si>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</si>
  <si>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</si>
  <si>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</si>
  <si>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</si>
  <si>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</si>
  <si>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</si>
  <si>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</si>
  <si>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</si>
  <si>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</si>
  <si>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</si>
  <si>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</si>
  <si>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</si>
  <si>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</si>
  <si>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</si>
  <si>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</si>
  <si>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</si>
  <si>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</si>
  <si>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</si>
  <si>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</si>
  <si>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</si>
  <si>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</si>
  <si>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</si>
  <si>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</si>
  <si>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</si>
  <si>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</si>
  <si>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</si>
  <si>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</si>
  <si>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</si>
  <si>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</si>
  <si>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</si>
  <si>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</si>
  <si>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</si>
  <si>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</si>
  <si>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</si>
  <si>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</si>
  <si>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</si>
  <si>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</si>
  <si>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</si>
  <si>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</si>
  <si>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</si>
  <si>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</si>
  <si>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</si>
  <si>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</si>
  <si>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</si>
  <si>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</si>
  <si>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</si>
  <si>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</si>
  <si>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</si>
  <si>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</si>
  <si>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</si>
  <si>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</si>
  <si>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</si>
  <si>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</si>
  <si>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</si>
  <si>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</si>
  <si>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</si>
  <si>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</si>
  <si>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</si>
  <si>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</si>
  <si>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</si>
  <si>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</si>
  <si>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</si>
  <si>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</si>
  <si>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</si>
  <si>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</si>
  <si>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</si>
  <si>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</si>
  <si>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</si>
  <si>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</si>
  <si>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</si>
  <si>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</si>
  <si>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</si>
  <si>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</si>
  <si>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</si>
  <si>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</si>
  <si>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</si>
  <si>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</si>
  <si>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</si>
  <si>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</si>
  <si>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</si>
  <si>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</si>
  <si>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</si>
  <si>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</si>
  <si>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</si>
  <si>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</si>
  <si>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</si>
  <si>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</si>
  <si>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</si>
  <si>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</si>
  <si>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</si>
  <si>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</si>
  <si>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</si>
  <si>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</si>
  <si>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</si>
  <si>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</si>
  <si>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</si>
  <si>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</si>
  <si>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</si>
  <si>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</si>
  <si>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</si>
  <si>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</si>
  <si>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</si>
  <si>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</si>
  <si>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</si>
  <si>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</si>
  <si>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</si>
  <si>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</si>
  <si>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</si>
  <si>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</si>
  <si>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</si>
  <si>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</si>
  <si>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</si>
  <si>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</si>
  <si>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</si>
  <si>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</si>
  <si>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</si>
  <si>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</si>
  <si>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</si>
  <si>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</si>
  <si>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</si>
  <si>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</si>
  <si>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</si>
  <si>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</si>
  <si>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</si>
  <si>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</si>
  <si>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</si>
  <si>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</si>
  <si>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</si>
  <si>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</si>
  <si>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</si>
  <si>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</si>
  <si>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</si>
  <si>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</si>
  <si>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</si>
  <si>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</si>
  <si>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</si>
  <si>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</si>
  <si>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</si>
  <si>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</si>
  <si>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</si>
  <si>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</si>
  <si>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</si>
  <si>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</si>
  <si>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</si>
  <si>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</si>
  <si>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</si>
  <si>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</si>
  <si>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</si>
  <si>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</si>
  <si>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</si>
  <si>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</si>
  <si>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</si>
  <si>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</si>
  <si>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</si>
  <si>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Q11,Q12,Q13,Q14,Q15,Q16,Q17,Q18</t>
  </si>
  <si>
    <t>Q1,Q2,Q3,Q4</t>
  </si>
  <si>
    <t>IC1,IC2</t>
  </si>
  <si>
    <t>R9,R12,R15,R18</t>
  </si>
  <si>
    <t>R25,R27,R31,R32</t>
  </si>
  <si>
    <t>R11,R14,R17,R20,R35,R36,R37,R38,R48,R49,R55,R56</t>
  </si>
  <si>
    <t>LED1,LED2,LED3,LED4,LED5,LED6,LED7,LED10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</si>
  <si>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</si>
  <si>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</si>
  <si>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</si>
  <si>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</si>
  <si>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</si>
  <si>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</si>
  <si>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</si>
  <si>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</si>
  <si>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</si>
  <si>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16 POS Header</t>
  </si>
  <si>
    <t>HEADER 16P MICROFIT</t>
  </si>
  <si>
    <t>43045-1600</t>
  </si>
  <si>
    <t>WM4724-ND</t>
  </si>
  <si>
    <t>538-43045-1600</t>
  </si>
  <si>
    <t>C1,C3,C5,C7,C9,C13,C15,C29,C22,C21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</si>
  <si>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theme="1"/>
        <rFont val="Liberation Sans"/>
      </rPr>
      <t>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</si>
  <si>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</si>
  <si>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t>R1,R3,R5,R26,R28,R33,R34,R61,R69</t>
  </si>
  <si>
    <t>SP720APP</t>
  </si>
  <si>
    <t>TVS ARRAY ESD 14 INPUT 30V 16-DIP</t>
  </si>
  <si>
    <t>F2718-ND</t>
  </si>
  <si>
    <t>576-SP720APP</t>
  </si>
  <si>
    <r>
      <t>D2,D5,D6,D7,D9,D10,D11,D12,D18,</t>
    </r>
    <r>
      <rPr>
        <sz val="10"/>
        <color rgb="FF0070C0"/>
        <rFont val="Liberation Sans"/>
      </rPr>
      <t>D20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</si>
</sst>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topLeftCell="A7" zoomScale="113" zoomScaleNormal="113" workbookViewId="0">
      <selection activeCell="B16" sqref="B1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9.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221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267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250</v>
      </c>
      <c r="C10" s="3" t="s">
        <v>251</v>
      </c>
      <c r="D10" s="3" t="s">
        <v>253</v>
      </c>
      <c r="E10" s="3" t="s">
        <v>11</v>
      </c>
      <c r="F10" s="3"/>
      <c r="G10" s="3" t="s">
        <v>9</v>
      </c>
      <c r="H10" s="3" t="s">
        <v>252</v>
      </c>
      <c r="I10" s="2" t="s">
        <v>255</v>
      </c>
      <c r="J10" s="32" t="s">
        <v>254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274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10</v>
      </c>
      <c r="B16" s="4" t="s">
        <v>297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1.1000000000000001</v>
      </c>
      <c r="N16" s="6">
        <f>L16*A16</f>
        <v>1.1000000000000001</v>
      </c>
      <c r="O16" s="4"/>
      <c r="P16" s="4" t="str">
        <f t="shared" si="0"/>
        <v>10,1N4004-TPMSCT-ND</v>
      </c>
      <c r="Q16" t="str">
        <f>"Diode - " &amp;A16&amp;"x "&amp;C16</f>
        <v>Diode - 10x 1N4004</v>
      </c>
      <c r="R16" t="str">
        <f t="shared" si="4"/>
        <v>833-1N4004-TP|10</v>
      </c>
      <c r="S16" t="str">
        <f t="shared" si="5"/>
        <v>1N4004-TP 10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284</v>
      </c>
      <c r="D21" s="3" t="s">
        <v>285</v>
      </c>
      <c r="E21" s="3"/>
      <c r="F21" s="3"/>
      <c r="G21" s="3" t="s">
        <v>185</v>
      </c>
      <c r="H21" s="23" t="s">
        <v>286</v>
      </c>
      <c r="I21" s="26" t="s">
        <v>287</v>
      </c>
      <c r="J21" s="2" t="s">
        <v>288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4</v>
      </c>
      <c r="B25" s="4" t="s">
        <v>269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6.04</v>
      </c>
      <c r="N25" s="6">
        <f>L25*A25</f>
        <v>6.04</v>
      </c>
      <c r="O25" s="4"/>
      <c r="P25" s="4" t="str">
        <f t="shared" si="0"/>
        <v>4,497-5981-5-ND</v>
      </c>
      <c r="Q25" t="str">
        <f t="shared" si="7"/>
        <v>4x 62A MOSFET N-CH</v>
      </c>
      <c r="R25" t="str">
        <f t="shared" si="4"/>
        <v>511-STP62NS04Z|4</v>
      </c>
      <c r="S25" t="str">
        <f t="shared" si="5"/>
        <v>STP75NS04Z 4</v>
      </c>
    </row>
    <row r="26" spans="1:19" ht="26.25" thickBot="1">
      <c r="A26" s="17">
        <f>LEN(B26)-LEN(SUBSTITUTE(B26,",",""))+1</f>
        <v>8</v>
      </c>
      <c r="B26" s="4" t="s">
        <v>268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20.96</v>
      </c>
      <c r="N26" s="6">
        <f>L26*A26</f>
        <v>23.2</v>
      </c>
      <c r="O26" s="4"/>
      <c r="P26" s="4" t="str">
        <f t="shared" si="0"/>
        <v>8,ISL9V5036P3-F085-ND</v>
      </c>
      <c r="Q26" t="str">
        <f t="shared" si="7"/>
        <v>8x Ignition IGBT</v>
      </c>
      <c r="R26" t="str">
        <f t="shared" si="4"/>
        <v>512-ISL9V5036P3-F085
|8</v>
      </c>
      <c r="S26" t="str">
        <f t="shared" si="5"/>
        <v>ISL9V5036P3-F085 8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188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249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290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4</v>
      </c>
      <c r="B33" s="11" t="s">
        <v>271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0.88</v>
      </c>
      <c r="N33" s="6">
        <f t="shared" si="9"/>
        <v>0.6</v>
      </c>
      <c r="O33" s="11" t="s">
        <v>79</v>
      </c>
      <c r="P33" s="4" t="str">
        <f t="shared" si="10"/>
        <v>4,A105963CT-ND</v>
      </c>
      <c r="Q33" t="str">
        <f t="shared" si="11"/>
        <v>Resistor - 4x 680</v>
      </c>
      <c r="R33" t="str">
        <f t="shared" si="12"/>
        <v>279-LR1F680R|4</v>
      </c>
      <c r="S33" t="str">
        <f t="shared" si="13"/>
        <v>1622545-1 4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9</v>
      </c>
      <c r="B35" s="4" t="s">
        <v>292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12</v>
      </c>
      <c r="B37" s="4" t="s">
        <v>273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1.2000000000000002</v>
      </c>
      <c r="N37" s="6">
        <f t="shared" si="9"/>
        <v>1.2000000000000002</v>
      </c>
      <c r="O37" s="4"/>
      <c r="P37" s="4" t="str">
        <f t="shared" si="10"/>
        <v>12,100KXBK-ND</v>
      </c>
      <c r="Q37" t="str">
        <f t="shared" si="11"/>
        <v>Resistor - 12x 100k</v>
      </c>
      <c r="R37" t="str">
        <f t="shared" si="12"/>
        <v>603-FMF-25FTF52100K|12</v>
      </c>
      <c r="S37" t="str">
        <f t="shared" si="13"/>
        <v>MFR-25FBF52-100K 12</v>
      </c>
    </row>
    <row r="38" spans="1:19" ht="16.5" thickBot="1">
      <c r="A38" s="17">
        <f>LEN(B38)-LEN(SUBSTITUTE(B38,",",""))+1</f>
        <v>4</v>
      </c>
      <c r="B38" s="4" t="s">
        <v>272</v>
      </c>
      <c r="C38" s="3">
        <v>150</v>
      </c>
      <c r="D38" s="3" t="s">
        <v>261</v>
      </c>
      <c r="E38" s="3"/>
      <c r="F38" s="3"/>
      <c r="G38" s="3" t="s">
        <v>262</v>
      </c>
      <c r="H38" s="3" t="s">
        <v>264</v>
      </c>
      <c r="I38" s="2" t="s">
        <v>265</v>
      </c>
      <c r="J38" s="2" t="s">
        <v>263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266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270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293</v>
      </c>
      <c r="D46" s="3" t="s">
        <v>294</v>
      </c>
      <c r="E46" s="3" t="s">
        <v>239</v>
      </c>
      <c r="F46" s="12"/>
      <c r="G46" s="12" t="s">
        <v>152</v>
      </c>
      <c r="H46" s="12" t="s">
        <v>293</v>
      </c>
      <c r="I46" s="12" t="s">
        <v>295</v>
      </c>
      <c r="J46" s="2" t="s">
        <v>296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260</v>
      </c>
      <c r="C47" s="12" t="s">
        <v>257</v>
      </c>
      <c r="D47" s="3" t="s">
        <v>256</v>
      </c>
      <c r="E47" s="3" t="s">
        <v>210</v>
      </c>
      <c r="F47" s="12"/>
      <c r="G47" s="12" t="s">
        <v>38</v>
      </c>
      <c r="H47" s="12" t="s">
        <v>257</v>
      </c>
      <c r="I47" s="12" t="s">
        <v>258</v>
      </c>
      <c r="J47" s="2" t="s">
        <v>259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275</v>
      </c>
      <c r="D51" s="3" t="s">
        <v>276</v>
      </c>
      <c r="E51" s="3"/>
      <c r="F51" s="12"/>
      <c r="G51" s="12" t="s">
        <v>185</v>
      </c>
      <c r="H51" s="12" t="s">
        <v>277</v>
      </c>
      <c r="I51" s="12" t="s">
        <v>278</v>
      </c>
      <c r="J51" s="2" t="s">
        <v>279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280</v>
      </c>
      <c r="E52" s="3"/>
      <c r="F52" s="12"/>
      <c r="G52" s="12" t="s">
        <v>185</v>
      </c>
      <c r="H52" s="12" t="s">
        <v>281</v>
      </c>
      <c r="I52" s="12" t="s">
        <v>282</v>
      </c>
      <c r="J52" s="2" t="s">
        <v>283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246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24" customHeight="1" thickBot="1">
      <c r="A55" s="15"/>
      <c r="B55" s="4"/>
      <c r="C55" s="3"/>
      <c r="D55" s="3"/>
      <c r="E55" s="3"/>
      <c r="F55" s="20"/>
      <c r="G55" s="4"/>
      <c r="H55" s="33" t="s">
        <v>66</v>
      </c>
      <c r="I55" s="34"/>
      <c r="J55" s="29"/>
      <c r="K55" s="1" t="s">
        <v>64</v>
      </c>
      <c r="L55" s="1"/>
      <c r="M55" s="10">
        <f>SUM(M3:M52)</f>
        <v>106.93000000000002</v>
      </c>
      <c r="N55" s="10">
        <f>SUM(N3:N52)</f>
        <v>126.95099999999999</v>
      </c>
      <c r="O55" s="9" t="s">
        <v>65</v>
      </c>
    </row>
    <row r="59" spans="1:19">
      <c r="B59" t="s">
        <v>212</v>
      </c>
    </row>
    <row r="60" spans="1:19">
      <c r="B60" t="s">
        <v>248</v>
      </c>
    </row>
    <row r="61" spans="1:19">
      <c r="B61" t="s">
        <v>225</v>
      </c>
    </row>
    <row r="62" spans="1:19">
      <c r="B62" t="s">
        <v>247</v>
      </c>
    </row>
  </sheetData>
  <mergeCells count="1">
    <mergeCell ref="H55:I55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2021-05-26T12:18:30Z</dcterms:modified>
</cp:coreProperties>
</file>