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1\"/>
    </mc:Choice>
  </mc:AlternateContent>
  <xr:revisionPtr revIDLastSave="0" documentId="13_ncr:1_{3035F8BD-5956-45E5-9366-8E89803F818B}" xr6:coauthVersionLast="43" xr6:coauthVersionMax="43" xr10:uidLastSave="{00000000-0000-0000-0000-000000000000}"/>
  <bookViews>
    <workbookView xWindow="3075" yWindow="307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6" i="1" l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<sst xmlns="http://schemas.openxmlformats.org/spreadsheetml/2006/main" count="430" uniqueCount="319">
  <si>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</si>
  <si>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</si>
  <si>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</si>
  <si>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</si>
  <si>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</si>
  <si>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</si>
  <si>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</si>
  <si>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</si>
  <si>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</si>
  <si>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</si>
  <si>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</si>
  <si>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</si>
  <si>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</si>
  <si>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</si>
  <si>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</si>
  <si>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</si>
  <si>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</si>
  <si>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</si>
  <si>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</si>
  <si>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</si>
  <si>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</si>
  <si>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</si>
  <si>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</si>
  <si>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</si>
  <si>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</si>
  <si>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</si>
  <si>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</si>
  <si>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</si>
  <si>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</si>
  <si>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</si>
  <si>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</si>
  <si>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</si>
  <si>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</si>
  <si>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</si>
  <si>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</si>
  <si>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</si>
  <si>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</si>
  <si>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</si>
  <si>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</si>
  <si>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</si>
  <si>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</si>
  <si>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</si>
  <si>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</si>
  <si>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</si>
  <si>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</si>
  <si>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</si>
  <si>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</si>
  <si>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</si>
  <si>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</si>
  <si>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</si>
  <si>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</si>
  <si>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</si>
  <si>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</si>
  <si>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</si>
  <si>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</si>
  <si>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</si>
  <si>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</si>
  <si>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</si>
  <si>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</si>
  <si>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</si>
  <si>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</si>
  <si>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</si>
  <si>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</si>
  <si>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</si>
  <si>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</si>
  <si>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</si>
  <si>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</si>
  <si>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</si>
  <si>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</si>
  <si>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</si>
  <si>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</si>
  <si>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</si>
  <si>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</si>
  <si>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</si>
  <si>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</si>
  <si>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</si>
  <si>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</si>
  <si>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</si>
  <si>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</si>
  <si>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</si>
  <si>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</si>
  <si>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</si>
  <si>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</si>
  <si>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</si>
  <si>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</si>
  <si>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</si>
  <si>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</si>
  <si>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</si>
  <si>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</si>
  <si>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</si>
  <si>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</si>
  <si>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</si>
  <si>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</si>
  <si>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</si>
  <si>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</si>
  <si>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</si>
  <si>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</si>
  <si>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</si>
  <si>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</si>
  <si>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</si>
  <si>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</si>
  <si>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</si>
  <si>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</si>
  <si>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</si>
  <si>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</si>
  <si>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</si>
  <si>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</si>
  <si>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</si>
  <si>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</si>
  <si>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</si>
  <si>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</si>
  <si>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</si>
  <si>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</si>
  <si>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</si>
  <si>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</si>
  <si>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</si>
  <si>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</si>
  <si>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</si>
  <si>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</si>
  <si>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</si>
  <si>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</si>
  <si>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</si>
  <si>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</si>
  <si>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</si>
  <si>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</si>
  <si>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</si>
  <si>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</si>
  <si>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</si>
  <si>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</si>
  <si>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</si>
  <si>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</si>
  <si>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</si>
  <si>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</si>
  <si>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</si>
  <si>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</si>
  <si>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</si>
  <si>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</si>
  <si>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</si>
  <si>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</si>
  <si>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</si>
  <si>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</si>
  <si>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</si>
  <si>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</si>
  <si>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</si>
  <si>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</si>
  <si>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</si>
  <si>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</si>
  <si>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</si>
  <si>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</si>
  <si>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</si>
  <si>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</si>
  <si>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</si>
  <si>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</si>
  <si>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</si>
  <si>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</si>
  <si>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</si>
  <si>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</si>
  <si>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</si>
  <si>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</si>
  <si>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</si>
  <si>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</si>
  <si>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</si>
  <si>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</si>
  <si>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</si>
  <si>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</si>
  <si>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</si>
  <si>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</si>
  <si>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</si>
  <si>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</si>
  <si>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</si>
  <si>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</si>
  <si>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</si>
  <si>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</si>
  <si>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</si>
  <si>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</si>
  <si>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</si>
  <si>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</si>
  <si>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</si>
  <si>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</si>
  <si>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</si>
  <si>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</si>
  <si>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</si>
  <si>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</si>
  <si>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</si>
  <si>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</si>
  <si>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</si>
  <si>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</si>
  <si>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</si>
  <si>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</si>
  <si>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</si>
  <si>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</si>
  <si>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</si>
  <si>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</si>
  <si>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</si>
  <si>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</si>
  <si>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</si>
  <si>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</si>
  <si>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</si>
  <si>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</si>
  <si>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</si>
  <si>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</si>
  <si>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</si>
  <si>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</si>
  <si>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</si>
  <si>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</si>
  <si>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</si>
  <si>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</si>
  <si>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</si>
  <si>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</si>
  <si>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</si>
  <si>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</si>
  <si>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</si>
  <si>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</si>
  <si>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</si>
  <si>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</si>
  <si>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</si>
  <si>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</si>
  <si>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</si>
  <si>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</si>
  <si>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</si>
  <si>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</si>
  <si>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</si>
  <si>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</si>
  <si>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</si>
  <si>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</si>
  <si>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</si>
  <si>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</si>
  <si>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</si>
  <si>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</si>
  <si>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</si>
  <si>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</si>
  <si>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</si>
  <si>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</si>
  <si>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</si>
  <si>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</si>
  <si>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</si>
  <si>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</si>
  <si>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</si>
  <si>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</si>
  <si>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</si>
  <si>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</si>
  <si>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</si>
  <si>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</si>
  <si>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</si>
  <si>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</si>
  <si>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</si>
  <si>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</si>
  <si>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</si>
  <si>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</si>
  <si>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</si>
  <si>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</si>
  <si>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</si>
  <si>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</si>
  <si>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</si>
  <si>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</si>
  <si>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</si>
  <si>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</si>
  <si>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</si>
  <si>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</si>
  <si>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</si>
  <si>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</si>
  <si>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</si>
  <si>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</si>
  <si>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</si>
  <si>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</si>
  <si>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</si>
  <si>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</si>
  <si>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</si>
  <si>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</si>
  <si>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</si>
  <si>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</si>
  <si>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</si>
  <si>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</si>
  <si>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</si>
  <si>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</si>
  <si>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</si>
  <si>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</si>
  <si>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</si>
  <si>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</si>
  <si>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</si>
  <si>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</si>
  <si>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</si>
  <si>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</si>
  <si>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</si>
  <si>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</si>
  <si>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</si>
  <si>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</si>
  <si>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</si>
  <si>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</si>
  <si>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</si>
  <si>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</si>
  <si>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</si>
  <si>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</si>
  <si>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</si>
  <si>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</si>
  <si>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</si>
  <si>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</si>
  <si>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</si>
  <si>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</si>
  <si>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</si>
  <si>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</si>
  <si>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</si>
  <si>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</si>
  <si>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</si>
  <si>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</si>
  <si>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4-POS connector</t>
  </si>
  <si>
    <t>4 CKT RCPT HOUSING</t>
  </si>
  <si>
    <t>39-01-2040</t>
  </si>
  <si>
    <t>WM3701-ND</t>
  </si>
  <si>
    <t>538-39-01-2040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</si>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</sst>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28" zoomScale="113" workbookViewId="0">
      <selection activeCell="C34" sqref="C3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223</v>
      </c>
      <c r="D21" s="4" t="s">
        <v>82</v>
      </c>
      <c r="E21" s="3" t="s">
        <v>224</v>
      </c>
      <c r="F21" s="3" t="s">
        <v>311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312</v>
      </c>
      <c r="M21" s="30" t="s">
        <v>313</v>
      </c>
      <c r="N21" s="2" t="s">
        <v>314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6</v>
      </c>
      <c r="B25" s="18">
        <f t="shared" ref="B25" si="26">LEN(D25)-LEN(SUBSTITUTE(D25,",",""))+1</f>
        <v>6</v>
      </c>
      <c r="C25" s="4" t="s">
        <v>294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9.06</v>
      </c>
      <c r="R25" s="6">
        <f t="shared" si="6"/>
        <v>9.06</v>
      </c>
      <c r="S25" s="4"/>
      <c r="T25" s="4" t="str">
        <f t="shared" si="24"/>
        <v>6,497-5981-5-ND</v>
      </c>
      <c r="U25" s="4" t="str">
        <f t="shared" si="25"/>
        <v>6,497-5981-5-ND</v>
      </c>
      <c r="V25" t="str">
        <f>A25&amp;"x "&amp;E25</f>
        <v>6x 62A MOSFET N-CH</v>
      </c>
      <c r="W25" t="str">
        <f>IF(NOT(N25=""),N25&amp;"|"&amp;A25,"")</f>
        <v>511-STP62NS04Z|6</v>
      </c>
      <c r="X25" t="str">
        <f>L25&amp;" "&amp;A25</f>
        <v>STP75NS04Z 6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288</v>
      </c>
      <c r="D27" s="22" t="s">
        <v>107</v>
      </c>
      <c r="E27" s="3" t="s">
        <v>289</v>
      </c>
      <c r="F27" s="3" t="s">
        <v>290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291</v>
      </c>
      <c r="M27" s="30" t="s">
        <v>293</v>
      </c>
      <c r="N27" s="2" t="s">
        <v>292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14</v>
      </c>
      <c r="B31" s="18">
        <f t="shared" si="36"/>
        <v>13</v>
      </c>
      <c r="C31" s="4" t="s">
        <v>318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0.84</v>
      </c>
      <c r="R31" s="6">
        <f t="shared" si="6"/>
        <v>1.54</v>
      </c>
      <c r="S31" s="4"/>
      <c r="T31" s="4" t="str">
        <f t="shared" si="24"/>
        <v>14,1.00KXBK-ND</v>
      </c>
      <c r="U31" s="4" t="str">
        <f t="shared" si="25"/>
        <v>13,1.00KXBK-ND</v>
      </c>
      <c r="V31" t="str">
        <f t="shared" ref="V31:V37" si="40">"Resistor - " &amp; A31&amp;"x "&amp;E31</f>
        <v>Resistor - 14x 1k</v>
      </c>
      <c r="W31" t="str">
        <f t="shared" si="38"/>
        <v>603-MFR-25FBF52-1K|14</v>
      </c>
      <c r="X31" t="str">
        <f t="shared" si="39"/>
        <v>MFR-25FBF52-1K 14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285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9</v>
      </c>
      <c r="B36" s="18">
        <f>LEN(D36)-LEN(SUBSTITUTE(D36,",",""))+1</f>
        <v>8</v>
      </c>
      <c r="C36" s="4" t="s">
        <v>317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0.9</v>
      </c>
      <c r="R36" s="6">
        <f t="shared" si="6"/>
        <v>0.9</v>
      </c>
      <c r="S36" s="4"/>
      <c r="T36" s="4" t="str">
        <f t="shared" si="24"/>
        <v>9,100KXBK-ND</v>
      </c>
      <c r="U36" s="4" t="str">
        <f t="shared" si="25"/>
        <v>8,100KXBK-ND</v>
      </c>
      <c r="V36" t="str">
        <f t="shared" si="40"/>
        <v>Resistor - 9x 100k</v>
      </c>
      <c r="W36" t="str">
        <f t="shared" si="38"/>
        <v>603-FMF-25FTF52100K|9</v>
      </c>
      <c r="X36" t="str">
        <f t="shared" si="39"/>
        <v>MFR-25FBF52-100K 9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286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295</v>
      </c>
      <c r="D41" s="4" t="s">
        <v>61</v>
      </c>
      <c r="E41" s="3" t="s">
        <v>296</v>
      </c>
      <c r="F41" s="3" t="s">
        <v>297</v>
      </c>
      <c r="G41" s="3" t="s">
        <v>298</v>
      </c>
      <c r="H41" s="3"/>
      <c r="I41" s="3">
        <v>2</v>
      </c>
      <c r="J41" s="3" t="s">
        <v>39</v>
      </c>
      <c r="K41" s="3" t="s">
        <v>138</v>
      </c>
      <c r="L41" s="3" t="s">
        <v>296</v>
      </c>
      <c r="M41" s="34" t="s">
        <v>299</v>
      </c>
      <c r="N41" s="2" t="s">
        <v>300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301</v>
      </c>
      <c r="U41" s="4" t="s">
        <v>301</v>
      </c>
      <c r="V41" t="s">
        <v>302</v>
      </c>
      <c r="W41" t="s">
        <v>303</v>
      </c>
      <c r="X41" t="s">
        <v>304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277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280</v>
      </c>
      <c r="D48" s="12"/>
      <c r="E48" s="13" t="s">
        <v>281</v>
      </c>
      <c r="F48" s="3" t="s">
        <v>279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265</v>
      </c>
      <c r="D49" s="12" t="s">
        <v>144</v>
      </c>
      <c r="E49" s="13" t="s">
        <v>273</v>
      </c>
      <c r="F49" s="3" t="s">
        <v>272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274</v>
      </c>
      <c r="M49" s="13" t="s">
        <v>276</v>
      </c>
      <c r="N49" s="2" t="s">
        <v>275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266</v>
      </c>
      <c r="D50" s="12" t="s">
        <v>144</v>
      </c>
      <c r="E50" s="13" t="s">
        <v>267</v>
      </c>
      <c r="F50" s="3" t="s">
        <v>268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269</v>
      </c>
      <c r="M50" s="13" t="s">
        <v>270</v>
      </c>
      <c r="N50" s="2" t="s">
        <v>271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310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265</v>
      </c>
      <c r="D53" s="12" t="s">
        <v>144</v>
      </c>
      <c r="E53" s="13" t="s">
        <v>305</v>
      </c>
      <c r="F53" s="3" t="s">
        <v>306</v>
      </c>
      <c r="G53" s="3"/>
      <c r="H53" s="13"/>
      <c r="I53" s="13">
        <v>1</v>
      </c>
      <c r="J53" s="13" t="s">
        <v>225</v>
      </c>
      <c r="K53" s="25" t="s">
        <v>138</v>
      </c>
      <c r="L53" s="13" t="s">
        <v>307</v>
      </c>
      <c r="M53" s="13" t="s">
        <v>308</v>
      </c>
      <c r="N53" s="2" t="s">
        <v>309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266</v>
      </c>
      <c r="D54" s="12" t="s">
        <v>144</v>
      </c>
      <c r="E54" s="13" t="s">
        <v>267</v>
      </c>
      <c r="F54" s="3" t="s">
        <v>268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269</v>
      </c>
      <c r="M54" s="13" t="s">
        <v>270</v>
      </c>
      <c r="N54" s="2" t="s">
        <v>271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95</v>
      </c>
      <c r="R55" s="11">
        <f>SUM(R3:R50)</f>
        <v>112.96100000000001</v>
      </c>
      <c r="S55" s="10" t="s">
        <v>69</v>
      </c>
    </row>
    <row r="59" spans="1:24">
      <c r="C59" t="s">
        <v>253</v>
      </c>
    </row>
    <row r="60" spans="1:24">
      <c r="C60" t="s">
        <v>316</v>
      </c>
    </row>
    <row r="61" spans="1:24">
      <c r="C61" t="s">
        <v>282</v>
      </c>
    </row>
    <row r="62" spans="1:24">
      <c r="C62" t="s">
        <v>315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2019-05-01T17:56:40Z</dcterms:modified>
</cp:coreProperties>
</file>