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2-1.3\"/>
    </mc:Choice>
  </mc:AlternateContent>
  <xr:revisionPtr revIDLastSave="0" documentId="13_ncr:1_{0BA68B98-14BC-4528-8509-7B2872D31B48}" xr6:coauthVersionLast="41" xr6:coauthVersionMax="43" xr10:uidLastSave="{00000000-0000-0000-0000-000000000000}"/>
  <bookViews>
    <workbookView xWindow="0" yWindow="312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U10" i="1" l="1"/>
  <c r="A10" i="1"/>
  <c r="W10" i="1" s="1"/>
  <c r="A11" i="1"/>
  <c r="V11" i="1" s="1"/>
  <c r="B11" i="1"/>
  <c r="U11" i="1"/>
  <c r="Q10" i="1" l="1"/>
  <c r="V10" i="1"/>
  <c r="T10" i="1"/>
  <c r="X10" i="1"/>
  <c r="R10" i="1"/>
  <c r="T11" i="1"/>
  <c r="R11" i="1"/>
  <c r="Q11" i="1"/>
  <c r="X11" i="1"/>
  <c r="W11" i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Q51" i="1" l="1"/>
  <c r="R51" i="1"/>
  <c r="T51" i="1"/>
  <c r="U51" i="1"/>
  <c r="V51" i="1"/>
  <c r="W51" i="1"/>
  <c r="X51" i="1"/>
  <c r="B28" i="1" l="1"/>
  <c r="U28" i="1" s="1"/>
  <c r="A28" i="1"/>
  <c r="X28" i="1" s="1"/>
  <c r="R28" i="1" l="1"/>
  <c r="V28" i="1"/>
  <c r="W28" i="1"/>
  <c r="Q28" i="1"/>
  <c r="T28" i="1"/>
  <c r="X52" i="1"/>
  <c r="W52" i="1"/>
  <c r="V52" i="1"/>
  <c r="U52" i="1"/>
  <c r="T52" i="1"/>
  <c r="R52" i="1"/>
  <c r="Q52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15" i="1" l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R57" i="1" l="1"/>
  <c r="Q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<sst xmlns="http://schemas.openxmlformats.org/spreadsheetml/2006/main" count="439" uniqueCount="316">
  <si>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</si>
  <si>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</si>
  <si>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</si>
  <si>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</si>
  <si>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</si>
  <si>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</si>
  <si>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</si>
  <si>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</si>
  <si>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</si>
  <si>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</si>
  <si>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</si>
  <si>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</si>
  <si>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</si>
  <si>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</si>
  <si>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</si>
  <si>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</si>
  <si>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</si>
  <si>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</si>
  <si>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</si>
  <si>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</si>
  <si>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</si>
  <si>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</si>
  <si>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</si>
  <si>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</si>
  <si>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</si>
  <si>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</si>
  <si>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</si>
  <si>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</si>
  <si>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</si>
  <si>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</si>
  <si>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</si>
  <si>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</si>
  <si>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</si>
  <si>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</si>
  <si>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</si>
  <si>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</si>
  <si>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</si>
  <si>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</si>
  <si>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</si>
  <si>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</si>
  <si>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</si>
  <si>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</si>
  <si>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</si>
  <si>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</si>
  <si>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</si>
  <si>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</si>
  <si>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</si>
  <si>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</si>
  <si>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</si>
  <si>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</si>
  <si>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</si>
  <si>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</si>
  <si>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</si>
  <si>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</si>
  <si>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</si>
  <si>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</si>
  <si>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</si>
  <si>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</si>
  <si>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</si>
  <si>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</si>
  <si>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</si>
  <si>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</si>
  <si>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</si>
  <si>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</si>
  <si>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</si>
  <si>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</si>
  <si>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</si>
  <si>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</si>
  <si>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</si>
  <si>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</si>
  <si>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</si>
  <si>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</si>
  <si>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</si>
  <si>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</si>
  <si>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</si>
  <si>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</si>
  <si>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</si>
  <si>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</si>
  <si>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</si>
  <si>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</si>
  <si>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</si>
  <si>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</si>
  <si>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</si>
  <si>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</si>
  <si>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</si>
  <si>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</si>
  <si>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</si>
  <si>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</si>
  <si>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</si>
  <si>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</si>
  <si>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</si>
  <si>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</si>
  <si>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</si>
  <si>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</si>
  <si>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</si>
  <si>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</si>
  <si>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</si>
  <si>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</si>
  <si>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</si>
  <si>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</si>
  <si>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</si>
  <si>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</si>
  <si>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</si>
  <si>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</si>
  <si>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</si>
  <si>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</si>
  <si>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</si>
  <si>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</si>
  <si>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</si>
  <si>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</si>
  <si>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</si>
  <si>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</si>
  <si>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</si>
  <si>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</si>
  <si>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</si>
  <si>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</si>
  <si>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</si>
  <si>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</si>
  <si>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</si>
  <si>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</si>
  <si>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</si>
  <si>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</si>
  <si>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</si>
  <si>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</si>
  <si>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</si>
  <si>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</si>
  <si>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</si>
  <si>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</si>
  <si>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</si>
  <si>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</si>
  <si>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</si>
  <si>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</si>
  <si>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</si>
  <si>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</si>
  <si>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</si>
  <si>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</si>
  <si>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</si>
  <si>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</si>
  <si>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</si>
  <si>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</si>
  <si>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</si>
  <si>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</si>
  <si>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</si>
  <si>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</si>
  <si>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</si>
  <si>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</si>
  <si>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</si>
  <si>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</si>
  <si>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</si>
  <si>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</si>
  <si>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</si>
  <si>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</si>
  <si>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</si>
  <si>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</si>
  <si>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</si>
  <si>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</si>
  <si>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</si>
  <si>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</si>
  <si>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</si>
  <si>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</si>
  <si>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</si>
  <si>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</si>
  <si>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</si>
  <si>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</si>
  <si>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</si>
  <si>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</si>
  <si>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</si>
  <si>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</si>
  <si>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</si>
  <si>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</si>
  <si>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</si>
  <si>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</si>
  <si>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</si>
  <si>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</si>
  <si>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</si>
  <si>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</si>
  <si>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</si>
  <si>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</si>
  <si>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</si>
  <si>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</si>
  <si>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</si>
  <si>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</si>
  <si>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</si>
  <si>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</si>
  <si>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</si>
  <si>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</si>
  <si>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</si>
  <si>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</si>
  <si>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</si>
  <si>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</si>
  <si>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</si>
  <si>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</si>
  <si>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</si>
  <si>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</si>
  <si>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</si>
  <si>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</si>
  <si>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</si>
  <si>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</si>
  <si>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</si>
  <si>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</si>
  <si>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</si>
  <si>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</si>
  <si>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</si>
  <si>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</si>
  <si>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</si>
  <si>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</si>
  <si>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</si>
  <si>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</si>
  <si>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</si>
  <si>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</si>
  <si>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</si>
  <si>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</si>
  <si>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</si>
  <si>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</si>
  <si>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</si>
  <si>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</si>
  <si>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</si>
  <si>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</si>
  <si>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</si>
  <si>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</si>
  <si>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</si>
  <si>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</si>
  <si>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</si>
  <si>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</si>
  <si>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</si>
  <si>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</si>
  <si>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</si>
  <si>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</si>
  <si>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</si>
  <si>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</si>
  <si>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</si>
  <si>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</si>
  <si>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</si>
  <si>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</si>
  <si>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</si>
  <si>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</si>
  <si>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</si>
  <si>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</si>
  <si>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</si>
  <si>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</si>
  <si>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</si>
  <si>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</si>
  <si>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</si>
  <si>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</si>
  <si>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</si>
  <si>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</si>
  <si>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</si>
  <si>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</si>
  <si>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</si>
  <si>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</si>
  <si>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</si>
  <si>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</si>
  <si>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</si>
  <si>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</si>
  <si>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</si>
  <si>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</si>
  <si>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</si>
  <si>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</si>
  <si>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</si>
  <si>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</si>
  <si>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</si>
  <si>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</si>
  <si>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</si>
  <si>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</si>
  <si>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</si>
  <si>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</si>
  <si>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</si>
  <si>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</si>
  <si>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</si>
  <si>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</si>
  <si>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</si>
  <si>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</si>
  <si>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</si>
  <si>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</si>
  <si>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</si>
  <si>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</si>
  <si>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</si>
  <si>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</si>
  <si>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</si>
  <si>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</si>
  <si>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</si>
  <si>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</si>
  <si>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</si>
  <si>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</si>
  <si>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</si>
  <si>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</si>
  <si>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</si>
  <si>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</si>
  <si>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</si>
  <si>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</si>
  <si>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</si>
  <si>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</si>
  <si>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</si>
  <si>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</si>
  <si>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</si>
  <si>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</si>
  <si>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</si>
  <si>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</si>
  <si>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</si>
  <si>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</si>
  <si>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</si>
  <si>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</si>
  <si>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</si>
  <si>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</si>
  <si>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</si>
  <si>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</si>
  <si>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</si>
  <si>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</si>
  <si>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R11,R14,R35,R36,R37,R38,R48,R49,R55</t>
  </si>
  <si>
    <t>NOTE! Do not install R39,R40,R60 and R59 unless you plan to use Hall type crank/cam sensor. Stock sensors are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</si>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</sst>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13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296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310</v>
      </c>
      <c r="D10" s="22"/>
      <c r="E10" s="3" t="s">
        <v>311</v>
      </c>
      <c r="F10" s="3" t="s">
        <v>312</v>
      </c>
      <c r="G10" s="3" t="s">
        <v>12</v>
      </c>
      <c r="H10" s="3"/>
      <c r="I10" s="3"/>
      <c r="J10" s="3" t="s">
        <v>10</v>
      </c>
      <c r="K10" s="3"/>
      <c r="L10" s="3" t="s">
        <v>313</v>
      </c>
      <c r="M10" s="2" t="s">
        <v>314</v>
      </c>
      <c r="N10" s="38" t="s">
        <v>315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276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279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6</v>
      </c>
      <c r="B15" s="18">
        <f t="shared" si="9"/>
        <v>4</v>
      </c>
      <c r="C15" s="4" t="s">
        <v>304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2.82</v>
      </c>
      <c r="R15" s="6">
        <f t="shared" si="6"/>
        <v>0.60000000000000009</v>
      </c>
      <c r="S15" s="4"/>
      <c r="T15" s="4" t="str">
        <f t="shared" si="0"/>
        <v>6,160-1139-ND</v>
      </c>
      <c r="U15" s="4" t="str">
        <f t="shared" si="3"/>
        <v>4,160-1139-ND</v>
      </c>
      <c r="V15" t="str">
        <f t="shared" si="10"/>
        <v>Diode - 6x LED-Red</v>
      </c>
      <c r="W15" t="str">
        <f t="shared" si="4"/>
        <v>859-LTL-4221N|6</v>
      </c>
      <c r="X15" t="str">
        <f t="shared" si="5"/>
        <v>LTL-4221N 6</v>
      </c>
    </row>
    <row r="16" spans="1:24" ht="26.25" thickBot="1">
      <c r="A16" s="18">
        <f>LEN(C16)-LEN(SUBSTITUTE(C16,",",""))+1</f>
        <v>4</v>
      </c>
      <c r="B16" s="18">
        <f t="shared" si="9"/>
        <v>2</v>
      </c>
      <c r="C16" s="4" t="s">
        <v>306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0.44</v>
      </c>
      <c r="R16" s="6">
        <f t="shared" si="6"/>
        <v>0.44</v>
      </c>
      <c r="S16" s="4"/>
      <c r="T16" s="4" t="str">
        <f t="shared" si="0"/>
        <v>4,1N4004-TPMSCT-ND</v>
      </c>
      <c r="U16" s="4" t="str">
        <f t="shared" si="3"/>
        <v>2,1N4004-TPMSCT-ND</v>
      </c>
      <c r="V16" t="str">
        <f t="shared" si="10"/>
        <v>Diode - 4x 1N4004</v>
      </c>
      <c r="W16" t="str">
        <f t="shared" si="4"/>
        <v>833-1N4004-TP|4</v>
      </c>
      <c r="X16" t="str">
        <f t="shared" si="5"/>
        <v>1N4004-TP 4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219</v>
      </c>
      <c r="D22" s="4" t="s">
        <v>82</v>
      </c>
      <c r="E22" s="3" t="s">
        <v>257</v>
      </c>
      <c r="F22" s="3" t="s">
        <v>258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254</v>
      </c>
      <c r="M22" s="30" t="s">
        <v>256</v>
      </c>
      <c r="N22" s="2" t="s">
        <v>255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5</v>
      </c>
      <c r="B26" s="18">
        <f t="shared" ref="B26" si="26">LEN(D26)-LEN(SUBSTITUTE(D26,",",""))+1</f>
        <v>6</v>
      </c>
      <c r="C26" s="4" t="s">
        <v>303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7.55</v>
      </c>
      <c r="R26" s="6">
        <f t="shared" si="6"/>
        <v>7.55</v>
      </c>
      <c r="S26" s="4"/>
      <c r="T26" s="4" t="str">
        <f t="shared" si="24"/>
        <v>5,497-5981-5-ND</v>
      </c>
      <c r="U26" s="4" t="str">
        <f t="shared" si="25"/>
        <v>6,497-5981-5-ND</v>
      </c>
      <c r="V26" t="str">
        <f>A26&amp;"x "&amp;E26</f>
        <v>5x 62A MOSFET N-CH</v>
      </c>
      <c r="W26" t="str">
        <f>IF(NOT(N26=""),N26&amp;"|"&amp;A26,"")</f>
        <v>511-STP62NS04Z|5</v>
      </c>
      <c r="X26" t="str">
        <f>L26&amp;" "&amp;A26</f>
        <v>STP75NS04Z 5</v>
      </c>
    </row>
    <row r="27" spans="1:24" ht="26.25" thickBot="1">
      <c r="A27" s="18">
        <f>LEN(C27)-LEN(SUBSTITUTE(C27,",",""))+1</f>
        <v>4</v>
      </c>
      <c r="B27" s="18">
        <f t="shared" ref="B27:B28" si="27">LEN(D27)-LEN(SUBSTITUTE(D27,",",""))+1</f>
        <v>6</v>
      </c>
      <c r="C27" s="4" t="s">
        <v>299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10.48</v>
      </c>
      <c r="R27" s="6">
        <f t="shared" ref="R27:R28" si="28">P27*A27</f>
        <v>11.6</v>
      </c>
      <c r="S27" s="4"/>
      <c r="T27" s="4" t="str">
        <f t="shared" ref="T27" si="29">IF(NOT(M27=""),A27&amp;","&amp;M27,"")</f>
        <v>4,ISL9V5036P3-F085-ND</v>
      </c>
      <c r="U27" s="4" t="str">
        <f t="shared" si="25"/>
        <v>6,ISL9V5036P3-F085-ND</v>
      </c>
      <c r="V27" t="str">
        <f t="shared" ref="V27:V28" si="30">A27&amp;"x "&amp;E27</f>
        <v>4x Ignition IGBT</v>
      </c>
      <c r="W27" t="str">
        <f t="shared" ref="W27" si="31">IF(NOT(N27=""),N27&amp;"|"&amp;A27,"")</f>
        <v>512-ISL9V5036P3-F085
|4</v>
      </c>
      <c r="X27" t="str">
        <f t="shared" ref="X27" si="32">L27&amp;" "&amp;A27</f>
        <v>ISL9V5036P3-F085 4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280</v>
      </c>
      <c r="D28" s="22" t="s">
        <v>107</v>
      </c>
      <c r="E28" s="3" t="s">
        <v>281</v>
      </c>
      <c r="F28" s="3" t="s">
        <v>282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283</v>
      </c>
      <c r="M28" s="30" t="s">
        <v>285</v>
      </c>
      <c r="N28" s="2" t="s">
        <v>284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39" thickBot="1">
      <c r="A32" s="18"/>
      <c r="B32" s="18"/>
      <c r="C32" s="37" t="s">
        <v>309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>LEN(C33)-LEN(SUBSTITUTE(C33,",",""))+1</f>
        <v>16</v>
      </c>
      <c r="B33" s="18">
        <f t="shared" si="36"/>
        <v>13</v>
      </c>
      <c r="C33" s="4" t="s">
        <v>307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243</v>
      </c>
      <c r="O33" s="5">
        <v>0.06</v>
      </c>
      <c r="P33" s="5">
        <v>0.11</v>
      </c>
      <c r="Q33" s="6">
        <f t="shared" si="37"/>
        <v>0.96</v>
      </c>
      <c r="R33" s="6">
        <f t="shared" si="6"/>
        <v>1.76</v>
      </c>
      <c r="S33" s="4"/>
      <c r="T33" s="4" t="str">
        <f t="shared" si="24"/>
        <v>16,1.00KXBK-ND</v>
      </c>
      <c r="U33" s="4" t="str">
        <f t="shared" si="25"/>
        <v>13,1.00KXBK-ND</v>
      </c>
      <c r="V33" t="str">
        <f t="shared" ref="V33:V39" si="40">"Resistor - " &amp; A33&amp;"x "&amp;E33</f>
        <v>Resistor - 16x 1k</v>
      </c>
      <c r="W33" t="str">
        <f t="shared" si="38"/>
        <v>603-MFR-25FBF52-1K|16</v>
      </c>
      <c r="X33" t="str">
        <f t="shared" si="39"/>
        <v>MFR-25FBF52-1K 16</v>
      </c>
    </row>
    <row r="34" spans="1:24" ht="16.5" thickBot="1">
      <c r="A34" s="18">
        <f>LEN(C34)-LEN(SUBSTITUTE(C34,",",""))+1</f>
        <v>2</v>
      </c>
      <c r="B34" s="18">
        <f t="shared" si="36"/>
        <v>2</v>
      </c>
      <c r="C34" s="12" t="s">
        <v>305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0.44</v>
      </c>
      <c r="R34" s="6">
        <f t="shared" si="6"/>
        <v>0.3</v>
      </c>
      <c r="S34" s="12" t="s">
        <v>87</v>
      </c>
      <c r="T34" s="4" t="str">
        <f t="shared" si="24"/>
        <v>2,A105963CT-ND</v>
      </c>
      <c r="U34" s="4" t="str">
        <f t="shared" si="25"/>
        <v>2,A105963CT-ND</v>
      </c>
      <c r="V34" t="str">
        <f t="shared" si="40"/>
        <v>Resistor - 2x 680</v>
      </c>
      <c r="W34" t="str">
        <f t="shared" si="38"/>
        <v>279-LR1F680R|2</v>
      </c>
      <c r="X34" t="str">
        <f t="shared" si="39"/>
        <v>1622545-1 2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0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7</v>
      </c>
      <c r="B36" s="18">
        <f t="shared" si="36"/>
        <v>5</v>
      </c>
      <c r="C36" s="4" t="s">
        <v>297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37"/>
        <v>0.98000000000000009</v>
      </c>
      <c r="R36" s="6">
        <f t="shared" si="6"/>
        <v>1.1200000000000001</v>
      </c>
      <c r="S36" s="4"/>
      <c r="T36" s="4" t="str">
        <f t="shared" si="24"/>
        <v>7,2.49KXBK-ND</v>
      </c>
      <c r="U36" s="4" t="str">
        <f t="shared" si="25"/>
        <v>5,2.49KXBK-ND</v>
      </c>
      <c r="V36" t="str">
        <f t="shared" si="40"/>
        <v>Resistor - 7x 1% 2.49k</v>
      </c>
      <c r="W36" t="str">
        <f t="shared" si="38"/>
        <v>603-MFR-25FBF52-2K49|7</v>
      </c>
      <c r="X36" t="str">
        <f t="shared" si="39"/>
        <v>MFR-25FBF52-2K49 7</v>
      </c>
    </row>
    <row r="37" spans="1:24" ht="16.5" thickBot="1">
      <c r="A37" s="18">
        <v>1</v>
      </c>
      <c r="B37" s="18">
        <f t="shared" si="36"/>
        <v>1</v>
      </c>
      <c r="C37" s="4" t="s">
        <v>277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0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1">LEN(C38)-LEN(SUBSTITUTE(C38,",",""))+1</f>
        <v>9</v>
      </c>
      <c r="B38" s="18">
        <f>LEN(D38)-LEN(SUBSTITUTE(D38,",",""))+1</f>
        <v>8</v>
      </c>
      <c r="C38" s="4" t="s">
        <v>308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37"/>
        <v>0.9</v>
      </c>
      <c r="R38" s="6">
        <f t="shared" si="6"/>
        <v>0.9</v>
      </c>
      <c r="S38" s="4"/>
      <c r="T38" s="4" t="str">
        <f t="shared" si="24"/>
        <v>9,100KXBK-ND</v>
      </c>
      <c r="U38" s="4" t="str">
        <f t="shared" si="25"/>
        <v>8,100KXBK-ND</v>
      </c>
      <c r="V38" t="str">
        <f t="shared" si="40"/>
        <v>Resistor - 9x 100k</v>
      </c>
      <c r="W38" t="str">
        <f t="shared" si="38"/>
        <v>603-FMF-25FTF52100K|9</v>
      </c>
      <c r="X38" t="str">
        <f t="shared" si="39"/>
        <v>MFR-25FBF52-100K 9</v>
      </c>
    </row>
    <row r="39" spans="1:24" ht="16.5" thickBot="1">
      <c r="A39" s="18">
        <f>LEN(C39)-LEN(SUBSTITUTE(C39,",",""))+1</f>
        <v>4</v>
      </c>
      <c r="B39" s="18">
        <f>LEN(D39)-LEN(SUBSTITUTE(D39,",",""))+1</f>
        <v>2</v>
      </c>
      <c r="C39" s="4" t="s">
        <v>298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1.08</v>
      </c>
      <c r="R39" s="6">
        <f t="shared" si="6"/>
        <v>0.92</v>
      </c>
      <c r="S39" s="4"/>
      <c r="T39" s="4" t="str">
        <f t="shared" si="24"/>
        <v>4,160YCT-ND</v>
      </c>
      <c r="U39" s="4" t="str">
        <f t="shared" si="25"/>
        <v>2,160YCT-ND</v>
      </c>
      <c r="V39" t="str">
        <f t="shared" si="40"/>
        <v>Resistor - 4x 160</v>
      </c>
      <c r="W39" t="str">
        <f t="shared" si="38"/>
        <v>594-5083NW160R0J|4</v>
      </c>
      <c r="X39" t="str">
        <f t="shared" si="39"/>
        <v>FMP200FRF52-160R 4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278</v>
      </c>
      <c r="D40" s="22" t="s">
        <v>110</v>
      </c>
      <c r="E40" s="3" t="s">
        <v>210</v>
      </c>
      <c r="F40" s="3" t="s">
        <v>211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212</v>
      </c>
      <c r="M40" s="2"/>
      <c r="N40" s="2" t="s">
        <v>213</v>
      </c>
      <c r="O40" s="5"/>
      <c r="P40" s="5">
        <v>0.1</v>
      </c>
      <c r="Q40" s="6">
        <f t="shared" ref="Q40" si="42">O40*A40</f>
        <v>0</v>
      </c>
      <c r="R40" s="6">
        <f t="shared" ref="R40" si="43">P40*A40</f>
        <v>0.2</v>
      </c>
      <c r="S40" s="4"/>
      <c r="T40" s="4" t="str">
        <f t="shared" ref="T40" si="44">IF(NOT(M40=""),A40&amp;","&amp;M40,"")</f>
        <v/>
      </c>
      <c r="U40" s="4" t="str">
        <f t="shared" ref="U40" si="45">IF(NOT(M40=""),B40&amp;","&amp;M40,"")</f>
        <v/>
      </c>
      <c r="V40" t="str">
        <f t="shared" ref="V40" si="46">"Resistor - " &amp; A40&amp;"x "&amp;E40</f>
        <v>Resistor - 2x 7.5k</v>
      </c>
      <c r="W40" t="str">
        <f t="shared" ref="W40" si="47">IF(NOT(N40=""),N40&amp;"|"&amp;A40,"")</f>
        <v>603-MFR-25FBF52-7K5
|2</v>
      </c>
      <c r="X40" t="str">
        <f t="shared" ref="X40" si="48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49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286</v>
      </c>
      <c r="D43" s="4" t="s">
        <v>61</v>
      </c>
      <c r="E43" s="3" t="s">
        <v>287</v>
      </c>
      <c r="F43" s="3" t="s">
        <v>288</v>
      </c>
      <c r="G43" s="3" t="s">
        <v>289</v>
      </c>
      <c r="H43" s="3"/>
      <c r="I43" s="3">
        <v>2</v>
      </c>
      <c r="J43" s="3" t="s">
        <v>39</v>
      </c>
      <c r="K43" s="3" t="s">
        <v>138</v>
      </c>
      <c r="L43" s="3" t="s">
        <v>287</v>
      </c>
      <c r="M43" s="33" t="s">
        <v>290</v>
      </c>
      <c r="N43" s="2" t="s">
        <v>291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292</v>
      </c>
      <c r="U43" s="4" t="s">
        <v>292</v>
      </c>
      <c r="V43" t="s">
        <v>293</v>
      </c>
      <c r="W43" t="s">
        <v>294</v>
      </c>
      <c r="X43" t="s">
        <v>295</v>
      </c>
    </row>
    <row r="44" spans="1:24" ht="26.25" thickBot="1">
      <c r="A44" s="18">
        <v>1</v>
      </c>
      <c r="B44" s="18">
        <f t="shared" si="49"/>
        <v>1</v>
      </c>
      <c r="C44" s="22" t="s">
        <v>253</v>
      </c>
      <c r="D44" s="4" t="s">
        <v>79</v>
      </c>
      <c r="E44" s="3" t="s">
        <v>244</v>
      </c>
      <c r="F44" s="3" t="s">
        <v>245</v>
      </c>
      <c r="G44" s="3" t="s">
        <v>246</v>
      </c>
      <c r="H44" s="3"/>
      <c r="I44" s="3">
        <v>1</v>
      </c>
      <c r="J44" s="3" t="s">
        <v>62</v>
      </c>
      <c r="K44" s="3"/>
      <c r="L44" s="3" t="s">
        <v>250</v>
      </c>
      <c r="M44" s="31" t="s">
        <v>251</v>
      </c>
      <c r="N44" s="2" t="s">
        <v>252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0">L44&amp;" "&amp;A44</f>
        <v>MPXH6115A6U 1</v>
      </c>
    </row>
    <row r="45" spans="1:24" ht="26.25" thickBot="1">
      <c r="A45" s="18">
        <v>1</v>
      </c>
      <c r="B45" s="18">
        <f t="shared" si="49"/>
        <v>1</v>
      </c>
      <c r="C45" s="4" t="s">
        <v>79</v>
      </c>
      <c r="D45" s="4" t="s">
        <v>79</v>
      </c>
      <c r="E45" s="3" t="s">
        <v>209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49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1">P47*A47</f>
        <v>2.4</v>
      </c>
      <c r="S47" s="4"/>
      <c r="T47" s="4" t="str">
        <f t="shared" ref="T47" si="52">IF(NOT(M47=""),A47&amp;","&amp;M47,"")</f>
        <v>1,F2720-ND</v>
      </c>
      <c r="U47" s="4" t="str">
        <f t="shared" ref="U47" si="53">IF(NOT(M47=""),B47&amp;","&amp;M47,"")</f>
        <v>1,F2720-ND</v>
      </c>
      <c r="V47" t="str">
        <f t="shared" ref="V47" si="54">A47&amp;"x "&amp;E47</f>
        <v>1x SP721APP</v>
      </c>
      <c r="W47" t="str">
        <f t="shared" ref="W47" si="55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271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273</v>
      </c>
      <c r="D50" s="12"/>
      <c r="E50" s="13" t="s">
        <v>274</v>
      </c>
      <c r="F50" s="3" t="s">
        <v>272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6</v>
      </c>
      <c r="B51" s="26">
        <v>1</v>
      </c>
      <c r="C51" s="12" t="s">
        <v>260</v>
      </c>
      <c r="D51" s="12" t="s">
        <v>144</v>
      </c>
      <c r="E51" s="13" t="s">
        <v>261</v>
      </c>
      <c r="F51" s="3" t="s">
        <v>262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263</v>
      </c>
      <c r="M51" s="13" t="s">
        <v>264</v>
      </c>
      <c r="N51" s="2" t="s">
        <v>265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8">
        <v>1</v>
      </c>
      <c r="B52" s="26">
        <v>1</v>
      </c>
      <c r="C52" s="12" t="s">
        <v>259</v>
      </c>
      <c r="D52" s="12" t="s">
        <v>144</v>
      </c>
      <c r="E52" s="13" t="s">
        <v>267</v>
      </c>
      <c r="F52" s="3" t="s">
        <v>266</v>
      </c>
      <c r="G52" s="3"/>
      <c r="H52" s="13"/>
      <c r="I52" s="13">
        <v>1</v>
      </c>
      <c r="J52" s="13" t="s">
        <v>221</v>
      </c>
      <c r="K52" s="25" t="s">
        <v>138</v>
      </c>
      <c r="L52" s="13" t="s">
        <v>268</v>
      </c>
      <c r="M52" s="13" t="s">
        <v>270</v>
      </c>
      <c r="N52" s="2" t="s">
        <v>269</v>
      </c>
      <c r="O52" s="6">
        <v>0.33</v>
      </c>
      <c r="P52" s="6">
        <v>0.38200000000000001</v>
      </c>
      <c r="Q52" s="6">
        <f>O52*A52</f>
        <v>0.33</v>
      </c>
      <c r="R52" s="6">
        <f>P52*A52</f>
        <v>0.38200000000000001</v>
      </c>
      <c r="S52" s="4"/>
      <c r="T52" s="4" t="str">
        <f>IF(NOT(M52=""),A52&amp;","&amp;M52,"")</f>
        <v>1,WM3702-ND</v>
      </c>
      <c r="U52" s="4" t="str">
        <f>IF(NOT(M52=""),B52&amp;","&amp;M52,"")</f>
        <v>1,WM3702-ND</v>
      </c>
      <c r="V52" t="str">
        <f>A52&amp;"x "&amp;E52</f>
        <v>1x 6-POS connector</v>
      </c>
      <c r="W52" t="str">
        <f>IF(NOT(N52=""),N52&amp;"|"&amp;A52,"")</f>
        <v>538-39-01-2060|1</v>
      </c>
      <c r="X52" t="str">
        <f>L52&amp;" "&amp;A52</f>
        <v>39-01-2060 1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301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259</v>
      </c>
      <c r="D55" s="12" t="s">
        <v>144</v>
      </c>
      <c r="E55" s="13" t="s">
        <v>267</v>
      </c>
      <c r="F55" s="3" t="s">
        <v>266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268</v>
      </c>
      <c r="M55" s="13" t="s">
        <v>270</v>
      </c>
      <c r="N55" s="2" t="s">
        <v>269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260</v>
      </c>
      <c r="D56" s="12" t="s">
        <v>144</v>
      </c>
      <c r="E56" s="13" t="s">
        <v>261</v>
      </c>
      <c r="F56" s="3" t="s">
        <v>262</v>
      </c>
      <c r="G56" s="3"/>
      <c r="H56" s="13"/>
      <c r="I56" s="13">
        <v>1</v>
      </c>
      <c r="J56" s="13" t="s">
        <v>221</v>
      </c>
      <c r="K56" s="25" t="s">
        <v>138</v>
      </c>
      <c r="L56" s="13" t="s">
        <v>263</v>
      </c>
      <c r="M56" s="13" t="s">
        <v>264</v>
      </c>
      <c r="N56" s="2" t="s">
        <v>265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4"/>
      <c r="O57" s="1" t="s">
        <v>68</v>
      </c>
      <c r="P57" s="1"/>
      <c r="Q57" s="11">
        <f>SUM(Q3:Q56)</f>
        <v>90.019999999999982</v>
      </c>
      <c r="R57" s="11">
        <f>SUM(R3:R56)</f>
        <v>107.58000000000003</v>
      </c>
      <c r="S57" s="10" t="s">
        <v>69</v>
      </c>
    </row>
    <row r="61" spans="1:24">
      <c r="C61" t="s">
        <v>249</v>
      </c>
    </row>
    <row r="62" spans="1:24">
      <c r="C62" t="s">
        <v>300</v>
      </c>
    </row>
    <row r="63" spans="1:24">
      <c r="C63" t="s">
        <v>275</v>
      </c>
    </row>
    <row r="64" spans="1:24">
      <c r="C64" t="s">
        <v>302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2019-11-28T08:43:36Z</dcterms:modified>
</cp:coreProperties>
</file>