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8_{527D56A0-3427-4CDD-9E9C-91C3C9A7AD6C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/>
  <c r="W21" i="1"/>
  <c r="V21" i="1"/>
  <c r="U21" i="1"/>
  <c r="T21" i="1"/>
  <c r="R21" i="1"/>
  <c r="Q21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<sst xmlns="http://schemas.openxmlformats.org/spreadsheetml/2006/main" count="430" uniqueCount="319">
  <si>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</si>
  <si>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</si>
  <si>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</si>
  <si>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</si>
  <si>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</si>
  <si>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</si>
  <si>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</si>
  <si>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</si>
  <si>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</si>
  <si>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</si>
  <si>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</si>
  <si>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</si>
  <si>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</si>
  <si>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</si>
  <si>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</si>
  <si>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</si>
  <si>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</si>
  <si>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</si>
  <si>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</si>
  <si>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</si>
  <si>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</si>
  <si>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</si>
  <si>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</si>
  <si>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</si>
  <si>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</si>
  <si>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</si>
  <si>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</si>
  <si>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</si>
  <si>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</si>
  <si>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</si>
  <si>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</si>
  <si>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</si>
  <si>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</si>
  <si>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</si>
  <si>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</si>
  <si>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</si>
  <si>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</si>
  <si>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</si>
  <si>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</si>
  <si>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</si>
  <si>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</si>
  <si>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</si>
  <si>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</si>
  <si>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</si>
  <si>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</si>
  <si>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</si>
  <si>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</si>
  <si>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</si>
  <si>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</si>
  <si>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</si>
  <si>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</si>
  <si>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</si>
  <si>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</si>
  <si>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</si>
  <si>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</si>
  <si>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</si>
  <si>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</si>
  <si>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</si>
  <si>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</si>
  <si>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</si>
  <si>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</si>
  <si>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</si>
  <si>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</si>
  <si>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</si>
  <si>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</si>
  <si>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</si>
  <si>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</si>
  <si>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</si>
  <si>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</si>
  <si>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</si>
  <si>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</si>
  <si>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</si>
  <si>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</si>
  <si>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</si>
  <si>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</si>
  <si>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</si>
  <si>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</si>
  <si>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</si>
  <si>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</si>
  <si>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</si>
  <si>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</si>
  <si>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</si>
  <si>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</si>
  <si>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</si>
  <si>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</si>
  <si>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</si>
  <si>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</si>
  <si>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</si>
  <si>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</si>
  <si>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</si>
  <si>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</si>
  <si>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</si>
  <si>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</si>
  <si>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</si>
  <si>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</si>
  <si>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</si>
  <si>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</si>
  <si>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</si>
  <si>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</si>
  <si>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</si>
  <si>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</si>
  <si>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</si>
  <si>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</si>
  <si>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</si>
  <si>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</si>
  <si>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</si>
  <si>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</si>
  <si>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</si>
  <si>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</si>
  <si>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</si>
  <si>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</si>
  <si>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</si>
  <si>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</si>
  <si>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</si>
  <si>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</si>
  <si>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</si>
  <si>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</si>
  <si>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</si>
  <si>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</si>
  <si>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</si>
  <si>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</si>
  <si>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</si>
  <si>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</si>
  <si>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</si>
  <si>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</si>
  <si>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</si>
  <si>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</si>
  <si>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</si>
  <si>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</si>
  <si>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</si>
  <si>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</si>
  <si>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</si>
  <si>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</si>
  <si>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</si>
  <si>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</si>
  <si>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</si>
  <si>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</si>
  <si>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</si>
  <si>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</si>
  <si>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</si>
  <si>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</si>
  <si>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</si>
  <si>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</si>
  <si>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</si>
  <si>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</si>
  <si>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</si>
  <si>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</si>
  <si>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</si>
  <si>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</si>
  <si>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</si>
  <si>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</si>
  <si>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</si>
  <si>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</si>
  <si>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</si>
  <si>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</si>
  <si>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</si>
  <si>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</si>
  <si>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</si>
  <si>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</si>
  <si>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</si>
  <si>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</si>
  <si>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</si>
  <si>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</si>
  <si>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</si>
  <si>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</si>
  <si>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</si>
  <si>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</si>
  <si>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</si>
  <si>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</si>
  <si>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</si>
  <si>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</si>
  <si>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</si>
  <si>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</si>
  <si>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</si>
  <si>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</si>
  <si>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</si>
  <si>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</si>
  <si>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</si>
  <si>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</si>
  <si>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</si>
  <si>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</si>
  <si>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</si>
  <si>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</si>
  <si>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</si>
  <si>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</si>
  <si>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</si>
  <si>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</si>
  <si>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</si>
  <si>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</si>
  <si>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</si>
  <si>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</si>
  <si>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</si>
  <si>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</si>
  <si>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</si>
  <si>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</si>
  <si>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</si>
  <si>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</si>
  <si>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</si>
  <si>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</si>
  <si>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</si>
  <si>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</si>
  <si>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</si>
  <si>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</si>
  <si>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</si>
  <si>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</si>
  <si>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</si>
  <si>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</si>
  <si>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</si>
  <si>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</si>
  <si>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</si>
  <si>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</si>
  <si>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</si>
  <si>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</si>
  <si>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</si>
  <si>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</si>
  <si>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</si>
  <si>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</si>
  <si>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</si>
  <si>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</si>
  <si>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</si>
  <si>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</si>
  <si>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</si>
  <si>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</si>
  <si>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</si>
  <si>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</si>
  <si>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</si>
  <si>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</si>
  <si>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</si>
  <si>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</si>
  <si>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</si>
  <si>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</si>
  <si>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</si>
  <si>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</si>
  <si>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</si>
  <si>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</si>
  <si>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</si>
  <si>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</si>
  <si>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</si>
  <si>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</si>
  <si>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</si>
  <si>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</si>
  <si>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</si>
  <si>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</si>
  <si>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</si>
  <si>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</si>
  <si>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</si>
  <si>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</si>
  <si>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</si>
  <si>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</si>
  <si>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</si>
  <si>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</si>
  <si>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</si>
  <si>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</si>
  <si>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</si>
  <si>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</si>
  <si>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</si>
  <si>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</si>
  <si>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</si>
  <si>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</si>
  <si>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</si>
  <si>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</si>
  <si>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</si>
  <si>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</si>
  <si>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</si>
  <si>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</si>
  <si>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</si>
  <si>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</si>
  <si>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</si>
  <si>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</si>
  <si>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</si>
  <si>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</si>
  <si>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</si>
  <si>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</si>
  <si>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</si>
  <si>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</si>
  <si>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</si>
  <si>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</si>
  <si>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</si>
  <si>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</si>
  <si>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</si>
  <si>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</si>
  <si>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</si>
  <si>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</si>
  <si>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</si>
  <si>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</si>
  <si>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</si>
  <si>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</si>
  <si>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</si>
  <si>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</si>
  <si>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</si>
  <si>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</si>
  <si>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</si>
  <si>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</si>
  <si>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</si>
  <si>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</si>
  <si>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</si>
  <si>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</si>
  <si>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</si>
  <si>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</si>
  <si>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</si>
  <si>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</si>
  <si>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</si>
  <si>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</si>
  <si>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</si>
  <si>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</si>
  <si>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</si>
  <si>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</si>
  <si>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</si>
  <si>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</si>
  <si>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</si>
  <si>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</si>
  <si>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</si>
  <si>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</si>
  <si>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</si>
  <si>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</si>
  <si>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</si>
  <si>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</si>
  <si>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</si>
  <si>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R11,R14,R35,R36,R37,R38,R48,R49,R55,R56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</si>
</sst>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22" zoomScale="113" workbookViewId="0">
      <selection activeCell="C32" sqref="C3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314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316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219</v>
      </c>
      <c r="D21" s="4" t="s">
        <v>82</v>
      </c>
      <c r="E21" s="3" t="s">
        <v>220</v>
      </c>
      <c r="F21" s="3" t="s">
        <v>302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303</v>
      </c>
      <c r="M21" s="30" t="s">
        <v>304</v>
      </c>
      <c r="N21" s="2" t="s">
        <v>305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5</v>
      </c>
      <c r="B25" s="18">
        <f t="shared" ref="B25" si="26">LEN(D25)-LEN(SUBSTITUTE(D25,",",""))+1</f>
        <v>6</v>
      </c>
      <c r="C25" s="4" t="s">
        <v>313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7.55</v>
      </c>
      <c r="R25" s="6">
        <f t="shared" si="6"/>
        <v>7.55</v>
      </c>
      <c r="S25" s="4"/>
      <c r="T25" s="4" t="str">
        <f t="shared" si="24"/>
        <v>5,497-5981-5-ND</v>
      </c>
      <c r="U25" s="4" t="str">
        <f t="shared" si="25"/>
        <v>6,497-5981-5-ND</v>
      </c>
      <c r="V25" t="str">
        <f>A25&amp;"x "&amp;E25</f>
        <v>5x 62A MOSFET N-CH</v>
      </c>
      <c r="W25" t="str">
        <f>IF(NOT(N25=""),N25&amp;"|"&amp;A25,"")</f>
        <v>511-STP62NS04Z|5</v>
      </c>
      <c r="X25" t="str">
        <f>L25&amp;" "&amp;A25</f>
        <v>STP75NS04Z 5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300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17</v>
      </c>
      <c r="B31" s="18">
        <f t="shared" si="36"/>
        <v>13</v>
      </c>
      <c r="C31" s="4" t="s">
        <v>317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0">"Resistor - " &amp; A31&amp;"x "&amp;E31</f>
        <v>Resistor - 17x 1k</v>
      </c>
      <c r="W31" t="str">
        <f t="shared" si="38"/>
        <v>603-MFR-25FBF52-1K|17</v>
      </c>
      <c r="X31" t="str">
        <f t="shared" si="39"/>
        <v>MFR-25FBF52-1K 17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315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298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278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10</v>
      </c>
      <c r="B36" s="18">
        <f>LEN(D36)-LEN(SUBSTITUTE(D36,",",""))+1</f>
        <v>8</v>
      </c>
      <c r="C36" s="4" t="s">
        <v>318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0"/>
        <v>Resistor - 10x 100k</v>
      </c>
      <c r="W36" t="str">
        <f t="shared" si="38"/>
        <v>603-FMF-25FTF52100K|10</v>
      </c>
      <c r="X36" t="str">
        <f t="shared" si="39"/>
        <v>MFR-25FBF52-100K 10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299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279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287</v>
      </c>
      <c r="D41" s="4" t="s">
        <v>61</v>
      </c>
      <c r="E41" s="3" t="s">
        <v>288</v>
      </c>
      <c r="F41" s="3" t="s">
        <v>289</v>
      </c>
      <c r="G41" s="3" t="s">
        <v>290</v>
      </c>
      <c r="H41" s="3"/>
      <c r="I41" s="3">
        <v>2</v>
      </c>
      <c r="J41" s="3" t="s">
        <v>39</v>
      </c>
      <c r="K41" s="3" t="s">
        <v>138</v>
      </c>
      <c r="L41" s="3" t="s">
        <v>288</v>
      </c>
      <c r="M41" s="33" t="s">
        <v>291</v>
      </c>
      <c r="N41" s="2" t="s">
        <v>292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293</v>
      </c>
      <c r="U41" s="4" t="s">
        <v>293</v>
      </c>
      <c r="V41" t="s">
        <v>294</v>
      </c>
      <c r="W41" t="s">
        <v>295</v>
      </c>
      <c r="X41" t="s">
        <v>296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274</v>
      </c>
      <c r="D48" s="12"/>
      <c r="E48" s="13" t="s">
        <v>275</v>
      </c>
      <c r="F48" s="3" t="s">
        <v>273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260</v>
      </c>
      <c r="D50" s="12" t="s">
        <v>144</v>
      </c>
      <c r="E50" s="13" t="s">
        <v>268</v>
      </c>
      <c r="F50" s="3" t="s">
        <v>267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269</v>
      </c>
      <c r="M50" s="13" t="s">
        <v>271</v>
      </c>
      <c r="N50" s="2" t="s">
        <v>270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306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260</v>
      </c>
      <c r="D53" s="12" t="s">
        <v>144</v>
      </c>
      <c r="E53" s="13" t="s">
        <v>307</v>
      </c>
      <c r="F53" s="3" t="s">
        <v>308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309</v>
      </c>
      <c r="M53" s="13" t="s">
        <v>310</v>
      </c>
      <c r="N53" s="2" t="s">
        <v>311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89.76</v>
      </c>
      <c r="R55" s="11">
        <f>SUM(R3:R54)</f>
        <v>107.48700000000001</v>
      </c>
      <c r="S55" s="10" t="s">
        <v>69</v>
      </c>
    </row>
    <row r="59" spans="1:24">
      <c r="C59" t="s">
        <v>249</v>
      </c>
    </row>
    <row r="60" spans="1:24">
      <c r="C60" t="s">
        <v>301</v>
      </c>
    </row>
    <row r="61" spans="1:24">
      <c r="C61" t="s">
        <v>276</v>
      </c>
    </row>
    <row r="62" spans="1:24">
      <c r="C62" t="s">
        <v>312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2019-04-24T15:02:33Z</dcterms:modified>
</cp:coreProperties>
</file>