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8_{F4D20191-8F05-4672-9A04-F99C62B47728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<sst xmlns="http://schemas.openxmlformats.org/spreadsheetml/2006/main" count="430" uniqueCount="319">
  <si>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</si>
  <si>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</si>
  <si>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</si>
  <si>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</si>
  <si>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</si>
  <si>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</si>
  <si>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</si>
  <si>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</si>
  <si>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</si>
  <si>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</si>
  <si>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</si>
  <si>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</si>
  <si>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</si>
  <si>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</si>
  <si>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</si>
  <si>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</si>
  <si>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</si>
  <si>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</si>
  <si>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</si>
  <si>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</si>
  <si>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</si>
  <si>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</si>
  <si>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</si>
  <si>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</si>
  <si>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</si>
  <si>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</si>
  <si>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</si>
  <si>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</si>
  <si>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</si>
  <si>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</si>
  <si>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</si>
  <si>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</si>
  <si>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</si>
  <si>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</si>
  <si>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</si>
  <si>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</si>
  <si>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</si>
  <si>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</si>
  <si>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</si>
  <si>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</si>
  <si>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</si>
  <si>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</si>
  <si>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</si>
  <si>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</si>
  <si>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</si>
  <si>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</si>
  <si>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</si>
  <si>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</si>
  <si>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</si>
  <si>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</si>
  <si>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</si>
  <si>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</si>
  <si>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</si>
  <si>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</si>
  <si>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</si>
  <si>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</si>
  <si>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</si>
  <si>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</si>
  <si>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</si>
  <si>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</si>
  <si>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</si>
  <si>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</si>
  <si>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</si>
  <si>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</si>
  <si>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</si>
  <si>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</si>
  <si>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</si>
  <si>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</si>
  <si>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</si>
  <si>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</si>
  <si>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</si>
  <si>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</si>
  <si>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</si>
  <si>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</si>
  <si>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</si>
  <si>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</si>
  <si>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</si>
  <si>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</si>
  <si>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</si>
  <si>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</si>
  <si>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</si>
  <si>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</si>
  <si>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</si>
  <si>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</si>
  <si>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</si>
  <si>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</si>
  <si>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</si>
  <si>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</si>
  <si>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</si>
  <si>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</si>
  <si>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</si>
  <si>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</si>
  <si>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</si>
  <si>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</si>
  <si>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</si>
  <si>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</si>
  <si>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</si>
  <si>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</si>
  <si>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</si>
  <si>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</si>
  <si>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</si>
  <si>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</si>
  <si>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</si>
  <si>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</si>
  <si>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</si>
  <si>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</si>
  <si>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</si>
  <si>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</si>
  <si>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</si>
  <si>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</si>
  <si>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</si>
  <si>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</si>
  <si>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</si>
  <si>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</si>
  <si>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</si>
  <si>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</si>
  <si>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</si>
  <si>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</si>
  <si>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</si>
  <si>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</si>
  <si>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</si>
  <si>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</si>
  <si>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</si>
  <si>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</si>
  <si>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</si>
  <si>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</si>
  <si>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</si>
  <si>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</si>
  <si>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</si>
  <si>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</si>
  <si>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</si>
  <si>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</si>
  <si>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</si>
  <si>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</si>
  <si>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</si>
  <si>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</si>
  <si>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</si>
  <si>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</si>
  <si>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</si>
  <si>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</si>
  <si>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</si>
  <si>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</si>
  <si>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</si>
  <si>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</si>
  <si>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</si>
  <si>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</si>
  <si>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</si>
  <si>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</si>
  <si>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</si>
  <si>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</si>
  <si>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</si>
  <si>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</si>
  <si>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</si>
  <si>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</si>
  <si>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</si>
  <si>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</si>
  <si>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</si>
  <si>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</si>
  <si>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</si>
  <si>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</si>
  <si>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</si>
  <si>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</si>
  <si>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</si>
  <si>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</si>
  <si>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</si>
  <si>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</si>
  <si>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</si>
  <si>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</si>
  <si>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</si>
  <si>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</si>
  <si>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</si>
  <si>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</si>
  <si>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</si>
  <si>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</si>
  <si>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</si>
  <si>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</si>
  <si>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</si>
  <si>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</si>
  <si>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</si>
  <si>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</si>
  <si>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</si>
  <si>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</si>
  <si>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</si>
  <si>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</si>
  <si>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</si>
  <si>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</si>
  <si>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</si>
  <si>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</si>
  <si>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</si>
  <si>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</si>
  <si>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</si>
  <si>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</si>
  <si>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</si>
  <si>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</si>
  <si>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</si>
  <si>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</si>
  <si>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</si>
  <si>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</si>
  <si>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</si>
  <si>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</si>
  <si>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</si>
  <si>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</si>
  <si>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</si>
  <si>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</si>
  <si>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</si>
  <si>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</si>
  <si>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</si>
  <si>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</si>
  <si>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</si>
  <si>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</si>
  <si>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</si>
  <si>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</si>
  <si>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</si>
  <si>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</si>
  <si>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</si>
  <si>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</si>
  <si>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</si>
  <si>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</si>
  <si>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</si>
  <si>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</si>
  <si>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</si>
  <si>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</si>
  <si>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</si>
  <si>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</si>
  <si>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</si>
  <si>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</si>
  <si>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</si>
  <si>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</si>
  <si>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</si>
  <si>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</si>
  <si>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</si>
  <si>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</si>
  <si>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</si>
  <si>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</si>
  <si>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</si>
  <si>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</si>
  <si>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</si>
  <si>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</si>
  <si>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</si>
  <si>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</si>
  <si>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</si>
  <si>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</si>
  <si>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</si>
  <si>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</si>
  <si>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</si>
  <si>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</si>
  <si>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</si>
  <si>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</si>
  <si>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</si>
  <si>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</si>
  <si>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</si>
  <si>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</si>
  <si>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</si>
  <si>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</si>
  <si>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</si>
  <si>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</si>
  <si>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</si>
  <si>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</si>
  <si>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</si>
  <si>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</si>
  <si>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</si>
  <si>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</si>
  <si>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</si>
  <si>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</si>
  <si>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</si>
  <si>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</si>
  <si>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</si>
  <si>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</si>
  <si>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</si>
  <si>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</si>
  <si>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</si>
  <si>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</si>
  <si>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</si>
  <si>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</si>
  <si>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</si>
  <si>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</si>
  <si>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</si>
  <si>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</si>
  <si>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</si>
  <si>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</si>
  <si>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</si>
  <si>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</si>
  <si>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</si>
  <si>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</si>
  <si>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</si>
  <si>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</si>
  <si>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</si>
  <si>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</si>
  <si>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</si>
  <si>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</si>
  <si>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</si>
  <si>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</si>
  <si>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</si>
  <si>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</si>
  <si>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</si>
  <si>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</si>
  <si>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</si>
  <si>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</si>
  <si>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</si>
  <si>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</si>
  <si>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</si>
  <si>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R11,R14,R17,R20,R35,R36,R37,R38,R48,R49,R55,R56</t>
  </si>
  <si>
    <t>R1,R3,R26,R28,R33,R34,R61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</si>
  <si>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</si>
  <si>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</si>
  <si>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</si>
  <si>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</si>
  <si>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</si>
  <si>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</si>
  <si>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</si>
  <si>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</si>
  <si>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</si>
  <si>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</si>
  <si>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</si>
  <si>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</si>
  <si>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t>HEADER 4P MINIFIT</t>
  </si>
  <si>
    <t>39-30-0040</t>
  </si>
  <si>
    <t>WM21352-ND</t>
  </si>
  <si>
    <t>538-39-30-0040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</si>
</sst>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zoomScale="113" workbookViewId="0">
      <selection activeCell="C18" sqref="C18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305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8" t="s">
        <v>219</v>
      </c>
      <c r="D21" s="4" t="s">
        <v>82</v>
      </c>
      <c r="E21" s="3" t="s">
        <v>220</v>
      </c>
      <c r="F21" s="3" t="s">
        <v>315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316</v>
      </c>
      <c r="M21" s="30" t="s">
        <v>317</v>
      </c>
      <c r="N21" s="2" t="s">
        <v>318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298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8</v>
      </c>
      <c r="B26" s="18">
        <f t="shared" ref="B26:B27" si="27">LEN(D26)-LEN(SUBSTITUTE(D26,",",""))+1</f>
        <v>6</v>
      </c>
      <c r="C26" s="4" t="s">
        <v>306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20.96</v>
      </c>
      <c r="R26" s="6">
        <f t="shared" ref="R26:R27" si="28">P26*A26</f>
        <v>23.2</v>
      </c>
      <c r="S26" s="4"/>
      <c r="T26" s="4" t="str">
        <f t="shared" ref="T26" si="29">IF(NOT(M26=""),A26&amp;","&amp;M26,"")</f>
        <v>8,ISL9V5036P3-F085-ND</v>
      </c>
      <c r="U26" s="4" t="str">
        <f t="shared" si="25"/>
        <v>6,ISL9V5036P3-F085-ND</v>
      </c>
      <c r="V26" t="str">
        <f t="shared" ref="V26:V27" si="30">A26&amp;"x "&amp;E26</f>
        <v>8x Ignition IGBT</v>
      </c>
      <c r="W26" t="str">
        <f t="shared" ref="W26" si="31">IF(NOT(N26=""),N26&amp;"|"&amp;A26,"")</f>
        <v>512-ISL9V5036P3-F085
|8</v>
      </c>
      <c r="X26" t="str">
        <f t="shared" ref="X26" si="32">L26&amp;" "&amp;A26</f>
        <v>ISL9V5036P3-F085 8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282</v>
      </c>
      <c r="D27" s="22" t="s">
        <v>107</v>
      </c>
      <c r="E27" s="3" t="s">
        <v>283</v>
      </c>
      <c r="F27" s="3" t="s">
        <v>284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285</v>
      </c>
      <c r="M27" s="30" t="s">
        <v>287</v>
      </c>
      <c r="N27" s="2" t="s">
        <v>286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17</v>
      </c>
      <c r="B31" s="18">
        <f t="shared" si="36"/>
        <v>13</v>
      </c>
      <c r="C31" s="4" t="s">
        <v>303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0">"Resistor - " &amp; A31&amp;"x "&amp;E31</f>
        <v>Resistor - 17x 1k</v>
      </c>
      <c r="W31" t="str">
        <f t="shared" si="38"/>
        <v>603-MFR-25FBF52-1K|17</v>
      </c>
      <c r="X31" t="str">
        <f t="shared" si="39"/>
        <v>MFR-25FBF52-1K 17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302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279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12</v>
      </c>
      <c r="B36" s="18">
        <f>LEN(D36)-LEN(SUBSTITUTE(D36,",",""))+1</f>
        <v>8</v>
      </c>
      <c r="C36" s="4" t="s">
        <v>301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1.2000000000000002</v>
      </c>
      <c r="R36" s="6">
        <f t="shared" si="6"/>
        <v>1.2000000000000002</v>
      </c>
      <c r="S36" s="4"/>
      <c r="T36" s="4" t="str">
        <f t="shared" si="24"/>
        <v>12,100KXBK-ND</v>
      </c>
      <c r="U36" s="4" t="str">
        <f t="shared" si="25"/>
        <v>8,100KXBK-ND</v>
      </c>
      <c r="V36" t="str">
        <f t="shared" si="40"/>
        <v>Resistor - 12x 100k</v>
      </c>
      <c r="W36" t="str">
        <f t="shared" si="38"/>
        <v>603-FMF-25FTF52100K|12</v>
      </c>
      <c r="X36" t="str">
        <f t="shared" si="39"/>
        <v>MFR-25FBF52-100K 12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304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280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288</v>
      </c>
      <c r="D41" s="4" t="s">
        <v>61</v>
      </c>
      <c r="E41" s="3" t="s">
        <v>289</v>
      </c>
      <c r="F41" s="3" t="s">
        <v>290</v>
      </c>
      <c r="G41" s="3" t="s">
        <v>291</v>
      </c>
      <c r="H41" s="3"/>
      <c r="I41" s="3">
        <v>2</v>
      </c>
      <c r="J41" s="3" t="s">
        <v>39</v>
      </c>
      <c r="K41" s="3" t="s">
        <v>138</v>
      </c>
      <c r="L41" s="3" t="s">
        <v>289</v>
      </c>
      <c r="M41" s="34" t="s">
        <v>292</v>
      </c>
      <c r="N41" s="2" t="s">
        <v>293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294</v>
      </c>
      <c r="U41" s="4" t="s">
        <v>294</v>
      </c>
      <c r="V41" t="s">
        <v>295</v>
      </c>
      <c r="W41" t="s">
        <v>296</v>
      </c>
      <c r="X41" t="s">
        <v>297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272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275</v>
      </c>
      <c r="D48" s="12"/>
      <c r="E48" s="13" t="s">
        <v>276</v>
      </c>
      <c r="F48" s="3" t="s">
        <v>274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260</v>
      </c>
      <c r="D49" s="12" t="s">
        <v>144</v>
      </c>
      <c r="E49" s="13" t="s">
        <v>268</v>
      </c>
      <c r="F49" s="3" t="s">
        <v>267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269</v>
      </c>
      <c r="M49" s="13" t="s">
        <v>271</v>
      </c>
      <c r="N49" s="2" t="s">
        <v>270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261</v>
      </c>
      <c r="D50" s="12" t="s">
        <v>144</v>
      </c>
      <c r="E50" s="13" t="s">
        <v>262</v>
      </c>
      <c r="F50" s="3" t="s">
        <v>263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264</v>
      </c>
      <c r="M50" s="13" t="s">
        <v>265</v>
      </c>
      <c r="N50" s="2" t="s">
        <v>266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309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7" t="s">
        <v>260</v>
      </c>
      <c r="D53" s="12" t="s">
        <v>144</v>
      </c>
      <c r="E53" s="13" t="s">
        <v>310</v>
      </c>
      <c r="F53" s="3" t="s">
        <v>311</v>
      </c>
      <c r="G53" s="3"/>
      <c r="H53" s="13"/>
      <c r="I53" s="13">
        <v>1</v>
      </c>
      <c r="J53" s="13" t="s">
        <v>221</v>
      </c>
      <c r="K53" s="25" t="s">
        <v>138</v>
      </c>
      <c r="L53" s="13" t="s">
        <v>312</v>
      </c>
      <c r="M53" s="13" t="s">
        <v>313</v>
      </c>
      <c r="N53" s="2" t="s">
        <v>314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7" t="s">
        <v>261</v>
      </c>
      <c r="D54" s="12" t="s">
        <v>144</v>
      </c>
      <c r="E54" s="13" t="s">
        <v>262</v>
      </c>
      <c r="F54" s="3" t="s">
        <v>263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264</v>
      </c>
      <c r="M54" s="13" t="s">
        <v>265</v>
      </c>
      <c r="N54" s="2" t="s">
        <v>266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5" t="s">
        <v>70</v>
      </c>
      <c r="M55" s="36"/>
      <c r="N55" s="33"/>
      <c r="O55" s="1" t="s">
        <v>68</v>
      </c>
      <c r="P55" s="1"/>
      <c r="Q55" s="11">
        <f>SUM(Q3:Q50)</f>
        <v>103.91</v>
      </c>
      <c r="R55" s="11">
        <f>SUM(R3:R50)</f>
        <v>121.75100000000003</v>
      </c>
      <c r="S55" s="10" t="s">
        <v>69</v>
      </c>
    </row>
    <row r="59" spans="1:24">
      <c r="C59" t="s">
        <v>249</v>
      </c>
    </row>
    <row r="60" spans="1:24">
      <c r="C60" t="s">
        <v>307</v>
      </c>
    </row>
    <row r="61" spans="1:24">
      <c r="C61" t="s">
        <v>277</v>
      </c>
    </row>
    <row r="62" spans="1:24">
      <c r="C62" t="s">
        <v>308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2019-04-24T14:23:34Z</dcterms:modified>
</cp:coreProperties>
</file>