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0\"/>
    </mc:Choice>
  </mc:AlternateContent>
  <xr:revisionPtr revIDLastSave="0" documentId="13_ncr:1_{E5B381A1-B6AC-4E87-843F-F1347CA081FD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7" i="1" l="1"/>
  <c r="S28" i="1"/>
  <c r="S29" i="1"/>
  <c r="R28" i="1"/>
  <c r="R29" i="1"/>
  <c r="P28" i="1"/>
  <c r="P29" i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N28" i="1" l="1"/>
  <c r="Q28" i="1"/>
  <c r="M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<sst xmlns="http://schemas.openxmlformats.org/spreadsheetml/2006/main" count="362" uniqueCount="298">
  <si>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</si>
  <si>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</si>
  <si>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</si>
  <si>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</si>
  <si>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</si>
  <si>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</si>
  <si>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</si>
  <si>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</si>
  <si>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</si>
  <si>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</si>
  <si>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</si>
  <si>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</si>
  <si>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</si>
  <si>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</si>
  <si>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</si>
  <si>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</si>
  <si>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</si>
  <si>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</si>
  <si>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</si>
  <si>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</si>
  <si>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</si>
  <si>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</si>
  <si>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</si>
  <si>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</si>
  <si>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</si>
  <si>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</si>
  <si>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</si>
  <si>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</si>
  <si>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</si>
  <si>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</si>
  <si>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</si>
  <si>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</si>
  <si>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</si>
  <si>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</si>
  <si>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</si>
  <si>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</si>
  <si>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</si>
  <si>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</si>
  <si>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</si>
  <si>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</si>
  <si>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</si>
  <si>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</si>
  <si>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</si>
  <si>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</si>
  <si>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</si>
  <si>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</si>
  <si>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</si>
  <si>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</si>
  <si>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</si>
  <si>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</si>
  <si>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</si>
  <si>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</si>
  <si>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</si>
  <si>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</si>
  <si>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</si>
  <si>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</si>
  <si>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</si>
  <si>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</si>
  <si>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</si>
  <si>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</si>
  <si>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</si>
  <si>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</si>
  <si>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</si>
  <si>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</si>
  <si>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</si>
  <si>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</si>
  <si>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</si>
  <si>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</si>
  <si>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</si>
  <si>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</si>
  <si>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</si>
  <si>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</si>
  <si>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</si>
  <si>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</si>
  <si>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</si>
  <si>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</si>
  <si>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</si>
  <si>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</si>
  <si>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</si>
  <si>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</si>
  <si>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</si>
  <si>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</si>
  <si>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</si>
  <si>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</si>
  <si>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</si>
  <si>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</si>
  <si>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</si>
  <si>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</si>
  <si>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</si>
  <si>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</si>
  <si>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</si>
  <si>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</si>
  <si>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</si>
  <si>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</si>
  <si>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</si>
  <si>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</si>
  <si>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</si>
  <si>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</si>
  <si>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</si>
  <si>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</si>
  <si>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</si>
  <si>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</si>
  <si>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</si>
  <si>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</si>
  <si>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</si>
  <si>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</si>
  <si>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</si>
  <si>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</si>
  <si>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</si>
  <si>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</si>
  <si>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</si>
  <si>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</si>
  <si>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</si>
  <si>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</si>
  <si>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</si>
  <si>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</si>
  <si>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</si>
  <si>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</si>
  <si>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</si>
  <si>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</si>
  <si>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</si>
  <si>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</si>
  <si>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</si>
  <si>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</si>
  <si>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</si>
  <si>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</si>
  <si>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</si>
  <si>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</si>
  <si>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</si>
  <si>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</si>
  <si>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</si>
  <si>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</si>
  <si>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</si>
  <si>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</si>
  <si>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</si>
  <si>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</si>
  <si>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</si>
  <si>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</si>
  <si>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</si>
  <si>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</si>
  <si>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</si>
  <si>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</si>
  <si>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</si>
  <si>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</si>
  <si>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</si>
  <si>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</si>
  <si>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</si>
  <si>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</si>
  <si>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</si>
  <si>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</si>
  <si>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</si>
  <si>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</si>
  <si>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</si>
  <si>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</si>
  <si>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</si>
  <si>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</si>
  <si>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</si>
  <si>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</si>
  <si>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</si>
  <si>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</si>
  <si>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</si>
  <si>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</si>
  <si>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</si>
  <si>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</si>
  <si>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</si>
  <si>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</si>
  <si>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</si>
  <si>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</si>
  <si>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</si>
  <si>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</si>
  <si>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</si>
  <si>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</si>
  <si>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</si>
  <si>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</si>
  <si>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</si>
  <si>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</si>
  <si>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</si>
  <si>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</si>
  <si>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</si>
  <si>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</si>
  <si>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</si>
  <si>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</si>
  <si>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</si>
  <si>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</si>
  <si>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</si>
  <si>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</si>
  <si>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</si>
  <si>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</si>
  <si>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</si>
  <si>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</si>
  <si>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</si>
  <si>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</si>
  <si>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</si>
  <si>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</si>
  <si>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</si>
  <si>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</si>
  <si>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</si>
  <si>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</si>
  <si>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</si>
  <si>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</si>
  <si>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</si>
  <si>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</si>
  <si>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</si>
  <si>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</si>
  <si>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</si>
  <si>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</si>
  <si>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</si>
  <si>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</si>
  <si>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</si>
  <si>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</si>
  <si>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</si>
  <si>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</si>
  <si>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</si>
  <si>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</si>
  <si>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</si>
  <si>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</si>
  <si>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</si>
  <si>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</si>
  <si>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</si>
  <si>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</si>
  <si>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</si>
  <si>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</si>
  <si>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</si>
  <si>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</si>
  <si>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</si>
  <si>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</si>
  <si>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</si>
  <si>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</si>
  <si>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</si>
  <si>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</si>
  <si>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</si>
  <si>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</si>
  <si>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</si>
  <si>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</si>
  <si>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</si>
  <si>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</si>
  <si>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</si>
  <si>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</si>
  <si>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</si>
  <si>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</si>
  <si>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</si>
  <si>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</si>
  <si>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</si>
  <si>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</si>
  <si>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</si>
  <si>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</si>
  <si>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</si>
  <si>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</si>
  <si>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</si>
  <si>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</si>
  <si>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</si>
  <si>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</si>
  <si>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</si>
  <si>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</si>
  <si>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</si>
  <si>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</si>
  <si>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</si>
  <si>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</si>
  <si>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</si>
  <si>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</si>
  <si>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</si>
  <si>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</si>
  <si>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</si>
  <si>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</si>
  <si>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</si>
  <si>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</si>
  <si>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</si>
  <si>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</si>
  <si>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</si>
  <si>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</si>
  <si>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</si>
  <si>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</si>
  <si>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</si>
  <si>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</si>
  <si>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</si>
  <si>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</si>
  <si>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</si>
  <si>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</si>
  <si>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</si>
  <si>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</si>
  <si>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</si>
  <si>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</si>
  <si>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</si>
  <si>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</si>
  <si>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</si>
  <si>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</si>
  <si>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</si>
  <si>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</si>
  <si>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</si>
  <si>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R9,R12,R15</t>
  </si>
  <si>
    <r>
      <t>D9,D10,D11,D18,</t>
    </r>
    <r>
      <rPr>
        <sz val="10"/>
        <color rgb="FF0070C0"/>
        <rFont val="Liberation Sans"/>
      </rPr>
      <t>D20</t>
    </r>
  </si>
  <si>
    <t>Q1,Q2,Q3</t>
  </si>
  <si>
    <t>IC1,IC2</t>
  </si>
  <si>
    <t>R25,R27,R31</t>
  </si>
  <si>
    <t>LED1,LED2,LED3,LED5,LED6,LED10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</si>
  <si>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</si>
  <si>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R11,R14,R17,R35,R37,R38,R48,R49,R55,R56</t>
  </si>
  <si>
    <t>R1,R3,R26,R28,R33,R61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</si>
</sst>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J1" zoomScale="113" zoomScaleNormal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1.12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288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3</v>
      </c>
      <c r="B26" s="4" t="s">
        <v>291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4.53</v>
      </c>
      <c r="N26" s="6">
        <f>L26*A26</f>
        <v>4.53</v>
      </c>
      <c r="O26" s="4"/>
      <c r="P26" s="4" t="str">
        <f t="shared" si="0"/>
        <v>3,497-5981-5-ND</v>
      </c>
      <c r="Q26" t="str">
        <f t="shared" si="7"/>
        <v>3x 62A MOSFET N-CH</v>
      </c>
      <c r="R26" t="str">
        <f t="shared" si="4"/>
        <v>511-STP62NS04Z|3</v>
      </c>
      <c r="S26" t="str">
        <f t="shared" si="5"/>
        <v>STP75NS04Z 3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16.5" thickBot="1">
      <c r="A33" s="17">
        <f>LEN(B33)-LEN(SUBSTITUTE(B33,",",""))+1</f>
        <v>15</v>
      </c>
      <c r="B33" s="4" t="s">
        <v>295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0.89999999999999991</v>
      </c>
      <c r="N33" s="6">
        <f t="shared" ref="N33:N40" si="9">L33*A33</f>
        <v>1.65</v>
      </c>
      <c r="O33" s="4"/>
      <c r="P33" s="4" t="str">
        <f t="shared" ref="P33:P42" si="10">IF(NOT(I33=""),A33&amp;","&amp;I33,"")</f>
        <v>15,1.00KXBK-ND</v>
      </c>
      <c r="Q33" t="str">
        <f t="shared" ref="Q33:Q40" si="11">"Resistor - " &amp; A33&amp;"x "&amp;C33</f>
        <v>Resistor - 15x 1k</v>
      </c>
      <c r="R33" t="str">
        <f t="shared" ref="R33:R42" si="12">IF(NOT(J33=""),J33&amp;"|"&amp;A33,"")</f>
        <v>603-MFR-25FBF52-1K|15</v>
      </c>
      <c r="S33" t="str">
        <f t="shared" ref="S33:S42" si="13">H33&amp;" "&amp;A33</f>
        <v>MFR-25FBF52-1K 15</v>
      </c>
    </row>
    <row r="34" spans="1:19" ht="16.5" thickBot="1">
      <c r="A34" s="17">
        <f>LEN(B34)-LEN(SUBSTITUTE(B34,",",""))+1</f>
        <v>3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0.66</v>
      </c>
      <c r="N34" s="6">
        <f t="shared" si="9"/>
        <v>0.44999999999999996</v>
      </c>
      <c r="O34" s="11" t="s">
        <v>79</v>
      </c>
      <c r="P34" s="4" t="str">
        <f t="shared" si="10"/>
        <v>3,A105963CT-ND</v>
      </c>
      <c r="Q34" t="str">
        <f t="shared" si="11"/>
        <v>Resistor - 3x 680</v>
      </c>
      <c r="R34" t="str">
        <f t="shared" si="12"/>
        <v>279-LR1F680R|3</v>
      </c>
      <c r="S34" t="str">
        <f t="shared" si="13"/>
        <v>1622545-1 3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6</v>
      </c>
      <c r="B36" s="4" t="s">
        <v>297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0.84000000000000008</v>
      </c>
      <c r="N36" s="6">
        <f t="shared" si="9"/>
        <v>0.96</v>
      </c>
      <c r="O36" s="4"/>
      <c r="P36" s="4" t="str">
        <f t="shared" si="10"/>
        <v>6,2.49KXBK-ND</v>
      </c>
      <c r="Q36" t="str">
        <f t="shared" si="11"/>
        <v>Resistor - 6x 1% 2.49k</v>
      </c>
      <c r="R36" t="str">
        <f t="shared" si="12"/>
        <v>603-MFR-25FBF52-2K49|6</v>
      </c>
      <c r="S36" t="str">
        <f t="shared" si="13"/>
        <v>MFR-25FBF52-2K49 6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10</v>
      </c>
      <c r="B38" s="4" t="s">
        <v>296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</v>
      </c>
      <c r="N38" s="6">
        <f t="shared" si="9"/>
        <v>1</v>
      </c>
      <c r="O38" s="4"/>
      <c r="P38" s="4" t="str">
        <f t="shared" si="10"/>
        <v>10,100KXBK-ND</v>
      </c>
      <c r="Q38" t="str">
        <f t="shared" si="11"/>
        <v>Resistor - 10x 100k</v>
      </c>
      <c r="R38" t="str">
        <f t="shared" si="12"/>
        <v>603-FMF-25FTF52100K|10</v>
      </c>
      <c r="S38" t="str">
        <f t="shared" si="13"/>
        <v>MFR-25FBF52-100K 10</v>
      </c>
    </row>
    <row r="39" spans="1:19" ht="16.5" thickBot="1">
      <c r="A39" s="17">
        <f>LEN(B39)-LEN(SUBSTITUTE(B39,",",""))+1</f>
        <v>3</v>
      </c>
      <c r="B39" s="4" t="s">
        <v>293</v>
      </c>
      <c r="C39" s="3">
        <v>150</v>
      </c>
      <c r="D39" s="3" t="s">
        <v>282</v>
      </c>
      <c r="E39" s="3"/>
      <c r="F39" s="3"/>
      <c r="G39" s="3" t="s">
        <v>283</v>
      </c>
      <c r="H39" s="3" t="s">
        <v>285</v>
      </c>
      <c r="I39" s="2" t="s">
        <v>286</v>
      </c>
      <c r="J39" s="2" t="s">
        <v>284</v>
      </c>
      <c r="K39" s="5">
        <v>0.27</v>
      </c>
      <c r="L39" s="5">
        <v>0.23</v>
      </c>
      <c r="M39" s="6">
        <f t="shared" si="8"/>
        <v>0.81</v>
      </c>
      <c r="N39" s="6">
        <f t="shared" si="9"/>
        <v>0.69000000000000006</v>
      </c>
      <c r="O39" s="4"/>
      <c r="P39" s="4" t="str">
        <f t="shared" si="10"/>
        <v>3,PPC150W-1CT-ND</v>
      </c>
      <c r="Q39" t="str">
        <f t="shared" si="11"/>
        <v>Resistor - 3x 150</v>
      </c>
      <c r="R39" t="str">
        <f t="shared" si="12"/>
        <v>594-5073NW150R0J|3</v>
      </c>
      <c r="S39" t="str">
        <f t="shared" si="13"/>
        <v>PR01000101500JR500 3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287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292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281</v>
      </c>
      <c r="C48" s="12" t="s">
        <v>278</v>
      </c>
      <c r="D48" s="3" t="s">
        <v>277</v>
      </c>
      <c r="E48" s="3" t="s">
        <v>217</v>
      </c>
      <c r="F48" s="12"/>
      <c r="G48" s="12" t="s">
        <v>38</v>
      </c>
      <c r="H48" s="12" t="s">
        <v>278</v>
      </c>
      <c r="I48" s="12" t="s">
        <v>279</v>
      </c>
      <c r="J48" s="2" t="s">
        <v>280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95.3</v>
      </c>
      <c r="N58" s="10">
        <f>SUM(N3:N53)</f>
        <v>114.94200000000001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2020-04-07T06:22:43Z</dcterms:modified>
</cp:coreProperties>
</file>