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6500D560-59F1-4CB1-847A-54ECD9E10086}" xr6:coauthVersionLast="41" xr6:coauthVersionMax="43" xr10:uidLastSave="{00000000-0000-0000-0000-000000000000}"/>
  <bookViews>
    <workbookView xWindow="5325" yWindow="217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A10" i="1"/>
  <c r="X10" i="1" s="1"/>
  <c r="Q10" i="1" l="1"/>
  <c r="V10" i="1"/>
  <c r="W10" i="1"/>
  <c r="R10" i="1"/>
  <c r="T10" i="1"/>
  <c r="Q50" i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1" i="1"/>
  <c r="W21" i="1"/>
  <c r="V21" i="1"/>
  <c r="U21" i="1"/>
  <c r="T21" i="1"/>
  <c r="R21" i="1"/>
  <c r="Q21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8" i="1"/>
  <c r="Q20" i="1"/>
  <c r="Q35" i="1"/>
  <c r="Q40" i="1"/>
  <c r="Q43" i="1"/>
  <c r="Q44" i="1"/>
  <c r="Q45" i="1"/>
  <c r="W45" i="1"/>
  <c r="V45" i="1"/>
  <c r="U45" i="1"/>
  <c r="T45" i="1"/>
  <c r="R45" i="1"/>
  <c r="W12" i="1"/>
  <c r="W17" i="1"/>
  <c r="W18" i="1"/>
  <c r="W19" i="1"/>
  <c r="W20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5" i="1"/>
  <c r="U25" i="1" s="1"/>
  <c r="B3" i="1"/>
  <c r="U3" i="1" s="1"/>
  <c r="R4" i="1"/>
  <c r="R18" i="1"/>
  <c r="R20" i="1"/>
  <c r="R30" i="1"/>
  <c r="R35" i="1"/>
  <c r="R40" i="1"/>
  <c r="R43" i="1"/>
  <c r="R44" i="1"/>
  <c r="U29" i="1"/>
  <c r="U39" i="1"/>
  <c r="U46" i="1"/>
  <c r="U12" i="1"/>
  <c r="U17" i="1"/>
  <c r="U19" i="1"/>
  <c r="U20" i="1"/>
  <c r="U24" i="1"/>
  <c r="U2" i="1"/>
  <c r="V44" i="1"/>
  <c r="T44" i="1"/>
  <c r="V7" i="1"/>
  <c r="V43" i="1"/>
  <c r="V40" i="1"/>
  <c r="V35" i="1"/>
  <c r="V17" i="1"/>
  <c r="V18" i="1"/>
  <c r="V19" i="1"/>
  <c r="V20" i="1"/>
  <c r="V24" i="1"/>
  <c r="V2" i="1"/>
  <c r="T7" i="1"/>
  <c r="T12" i="1"/>
  <c r="T17" i="1"/>
  <c r="T18" i="1"/>
  <c r="T19" i="1"/>
  <c r="T20" i="1"/>
  <c r="T24" i="1"/>
  <c r="T29" i="1"/>
  <c r="T35" i="1"/>
  <c r="T39" i="1"/>
  <c r="T40" i="1"/>
  <c r="T43" i="1"/>
  <c r="T46" i="1"/>
  <c r="T2" i="1"/>
  <c r="R15" i="1" l="1"/>
  <c r="R6" i="1"/>
  <c r="V4" i="1"/>
  <c r="T4" i="1"/>
  <c r="T9" i="1"/>
  <c r="T25" i="1"/>
  <c r="V5" i="1"/>
  <c r="R9" i="1"/>
  <c r="R36" i="1"/>
  <c r="R25" i="1"/>
  <c r="R14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5" i="1"/>
  <c r="T6" i="1"/>
  <c r="R7" i="1"/>
  <c r="W32" i="1"/>
  <c r="Q13" i="1"/>
  <c r="Q3" i="1"/>
  <c r="X36" i="1"/>
  <c r="X7" i="1"/>
  <c r="X5" i="1"/>
  <c r="Q38" i="1"/>
  <c r="W38" i="1"/>
  <c r="V26" i="1"/>
  <c r="T11" i="1"/>
  <c r="R11" i="1"/>
  <c r="Q11" i="1"/>
  <c r="W11" i="1"/>
  <c r="V11" i="1"/>
  <c r="X8" i="1"/>
  <c r="W34" i="1"/>
  <c r="Q31" i="1"/>
  <c r="X9" i="1"/>
  <c r="V8" i="1"/>
  <c r="R8" i="1"/>
  <c r="W8" i="1"/>
  <c r="T8" i="1"/>
  <c r="T34" i="1"/>
  <c r="W37" i="1"/>
  <c r="T3" i="1"/>
  <c r="R34" i="1"/>
  <c r="R13" i="1"/>
  <c r="R3" i="1"/>
  <c r="T30" i="1"/>
  <c r="T16" i="1"/>
  <c r="V37" i="1"/>
  <c r="V32" i="1"/>
  <c r="V15" i="1"/>
  <c r="R37" i="1"/>
  <c r="R32" i="1"/>
  <c r="Q15" i="1"/>
  <c r="X37" i="1"/>
  <c r="T13" i="1"/>
  <c r="V30" i="1"/>
  <c r="V34" i="1"/>
  <c r="V3" i="1"/>
  <c r="V13" i="1"/>
  <c r="W30" i="1"/>
  <c r="W16" i="1"/>
  <c r="Q28" i="1"/>
  <c r="V28" i="1"/>
  <c r="R28" i="1"/>
  <c r="X28" i="1"/>
  <c r="T14" i="1"/>
  <c r="R16" i="1"/>
  <c r="Q33" i="1"/>
  <c r="W14" i="1"/>
  <c r="T31" i="1"/>
  <c r="V31" i="1"/>
  <c r="V16" i="1"/>
  <c r="R33" i="1"/>
  <c r="W3" i="1"/>
  <c r="W31" i="1"/>
  <c r="W13" i="1"/>
  <c r="Q32" i="1"/>
  <c r="Q14" i="1"/>
  <c r="X33" i="1"/>
  <c r="X31" i="1"/>
  <c r="X16" i="1"/>
  <c r="X14" i="1"/>
  <c r="R38" i="1"/>
  <c r="V38" i="1"/>
  <c r="Q26" i="1"/>
  <c r="T33" i="1"/>
  <c r="V33" i="1"/>
  <c r="W15" i="1"/>
  <c r="Q34" i="1"/>
  <c r="Q30" i="1"/>
  <c r="T26" i="1"/>
  <c r="T28" i="1"/>
  <c r="Q51" i="1" l="1"/>
  <c r="R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<sst xmlns="http://schemas.openxmlformats.org/spreadsheetml/2006/main" count="409" uniqueCount="313">
  <si>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</si>
  <si>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</si>
  <si>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</si>
  <si>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</si>
  <si>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</si>
  <si>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</si>
  <si>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</si>
  <si>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</si>
  <si>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</si>
  <si>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</si>
  <si>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</si>
  <si>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</si>
  <si>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</si>
  <si>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</si>
  <si>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</si>
  <si>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</si>
  <si>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</si>
  <si>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</si>
  <si>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</si>
  <si>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</si>
  <si>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</si>
  <si>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</si>
  <si>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</si>
  <si>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</si>
  <si>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</si>
  <si>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</si>
  <si>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</si>
  <si>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</si>
  <si>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</si>
  <si>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</si>
  <si>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</si>
  <si>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</si>
  <si>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</si>
  <si>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</si>
  <si>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</si>
  <si>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</si>
  <si>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</si>
  <si>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</si>
  <si>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</si>
  <si>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</si>
  <si>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</si>
  <si>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</si>
  <si>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</si>
  <si>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</si>
  <si>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</si>
  <si>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</si>
  <si>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</si>
  <si>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</si>
  <si>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</si>
  <si>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</si>
  <si>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</si>
  <si>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</si>
  <si>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</si>
  <si>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</si>
  <si>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</si>
  <si>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</si>
  <si>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</si>
  <si>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</si>
  <si>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</si>
  <si>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</si>
  <si>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</si>
  <si>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</si>
  <si>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</si>
  <si>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</si>
  <si>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</si>
  <si>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</si>
  <si>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</si>
  <si>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</si>
  <si>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</si>
  <si>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</si>
  <si>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</si>
  <si>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</si>
  <si>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</si>
  <si>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</si>
  <si>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</si>
  <si>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</si>
  <si>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</si>
  <si>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</si>
  <si>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</si>
  <si>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</si>
  <si>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</si>
  <si>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</si>
  <si>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</si>
  <si>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</si>
  <si>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</si>
  <si>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</si>
  <si>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</si>
  <si>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</si>
  <si>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</si>
  <si>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</si>
  <si>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</si>
  <si>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</si>
  <si>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</si>
  <si>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</si>
  <si>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</si>
  <si>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</si>
  <si>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</si>
  <si>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</si>
  <si>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</si>
  <si>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</si>
  <si>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</si>
  <si>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</si>
  <si>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</si>
  <si>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</si>
  <si>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</si>
  <si>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</si>
  <si>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</si>
  <si>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</si>
  <si>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</si>
  <si>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</si>
  <si>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</si>
  <si>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</si>
  <si>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</si>
  <si>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</si>
  <si>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</si>
  <si>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</si>
  <si>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</si>
  <si>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</si>
  <si>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</si>
  <si>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</si>
  <si>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</si>
  <si>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</si>
  <si>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</si>
  <si>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</si>
  <si>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</si>
  <si>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</si>
  <si>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</si>
  <si>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</si>
  <si>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</si>
  <si>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</si>
  <si>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</si>
  <si>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</si>
  <si>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</si>
  <si>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</si>
  <si>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</si>
  <si>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</si>
  <si>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</si>
  <si>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</si>
  <si>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</si>
  <si>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</si>
  <si>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</si>
  <si>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</si>
  <si>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</si>
  <si>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</si>
  <si>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</si>
  <si>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</si>
  <si>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</si>
  <si>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</si>
  <si>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</si>
  <si>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</si>
  <si>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</si>
  <si>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</si>
  <si>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</si>
  <si>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</si>
  <si>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</si>
  <si>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</si>
  <si>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</si>
  <si>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</si>
  <si>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</si>
  <si>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</si>
  <si>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</si>
  <si>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</si>
  <si>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</si>
  <si>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</si>
  <si>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</si>
  <si>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</si>
  <si>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</si>
  <si>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</si>
  <si>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</si>
  <si>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</si>
  <si>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</si>
  <si>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</si>
  <si>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</si>
  <si>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</si>
  <si>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</si>
  <si>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</si>
  <si>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</si>
  <si>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</si>
  <si>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</si>
  <si>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</si>
  <si>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</si>
  <si>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</si>
  <si>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</si>
  <si>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</si>
  <si>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</si>
  <si>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</si>
  <si>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</si>
  <si>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</si>
  <si>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</si>
  <si>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</si>
  <si>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</si>
  <si>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</si>
  <si>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</si>
  <si>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</si>
  <si>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</si>
  <si>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</si>
  <si>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</si>
  <si>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</si>
  <si>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</si>
  <si>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</si>
  <si>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</si>
  <si>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</si>
  <si>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</si>
  <si>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</si>
  <si>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</si>
  <si>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</si>
  <si>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</si>
  <si>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</si>
  <si>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</si>
  <si>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</si>
  <si>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</si>
  <si>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</si>
  <si>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</si>
  <si>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</si>
  <si>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</si>
  <si>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</si>
  <si>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</si>
  <si>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</si>
  <si>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</si>
  <si>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</si>
  <si>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</si>
  <si>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</si>
  <si>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</si>
  <si>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</si>
  <si>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</si>
  <si>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</si>
  <si>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</si>
  <si>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</si>
  <si>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</si>
  <si>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</si>
  <si>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</si>
  <si>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</si>
  <si>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</si>
  <si>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</si>
  <si>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</si>
  <si>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</si>
  <si>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</si>
  <si>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</si>
  <si>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</si>
  <si>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</si>
  <si>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</si>
  <si>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</si>
  <si>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</si>
  <si>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</si>
  <si>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</si>
  <si>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</si>
  <si>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</si>
  <si>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</si>
  <si>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</si>
  <si>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</si>
  <si>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</si>
  <si>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</si>
  <si>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</si>
  <si>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</si>
  <si>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</si>
  <si>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</si>
  <si>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</si>
  <si>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</si>
  <si>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</si>
  <si>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</si>
  <si>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</si>
  <si>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</si>
  <si>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</si>
  <si>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</si>
  <si>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</si>
  <si>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</si>
  <si>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</si>
  <si>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</si>
  <si>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</si>
  <si>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</si>
  <si>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</si>
  <si>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</si>
  <si>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</si>
  <si>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</si>
  <si>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</si>
  <si>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</si>
  <si>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</si>
  <si>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</si>
  <si>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</si>
  <si>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</si>
  <si>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</si>
  <si>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</si>
  <si>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</si>
  <si>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</si>
  <si>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</si>
  <si>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</si>
  <si>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</si>
  <si>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</si>
  <si>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</si>
  <si>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</si>
  <si>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</si>
  <si>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</si>
  <si>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</si>
  <si>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</si>
  <si>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</si>
  <si>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</si>
  <si>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</si>
  <si>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</si>
  <si>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</si>
  <si>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</si>
  <si>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</si>
  <si>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</si>
  <si>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</si>
  <si>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</si>
  <si>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B050"/>
        <rFont val="Calibri"/>
        <family val="2"/>
        <scheme val="minor"/>
      </rPr>
      <t xml:space="preserve">Green </t>
    </r>
    <r>
      <rPr>
        <sz val="12"/>
        <color theme="1"/>
        <rFont val="Calibri"/>
        <family val="2"/>
        <scheme val="minor"/>
      </rPr>
      <t>ones are only installed if hall crank sensor is used, instead of stock vr-sensor(s). In that case the vr-conditioner is not installed at all.</t>
    </r>
  </si>
  <si>
    <t>R11,R14,R17,R20,R35,R37,R38,R48,R49,R55</t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</si>
  <si>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,R65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</si>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</sst>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7"/>
  <sheetViews>
    <sheetView tabSelected="1" zoomScale="113" workbookViewId="0">
      <selection activeCell="C11" sqref="C1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303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307</v>
      </c>
      <c r="D10" s="22"/>
      <c r="E10" s="3" t="s">
        <v>308</v>
      </c>
      <c r="F10" s="3" t="s">
        <v>309</v>
      </c>
      <c r="G10" s="3" t="s">
        <v>12</v>
      </c>
      <c r="H10" s="3"/>
      <c r="I10" s="3"/>
      <c r="J10" s="3" t="s">
        <v>10</v>
      </c>
      <c r="K10" s="3"/>
      <c r="L10" s="3" t="s">
        <v>310</v>
      </c>
      <c r="M10" s="2" t="s">
        <v>311</v>
      </c>
      <c r="N10" s="37" t="s">
        <v>312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282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285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281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223</v>
      </c>
      <c r="D21" s="4" t="s">
        <v>82</v>
      </c>
      <c r="E21" s="3" t="s">
        <v>261</v>
      </c>
      <c r="F21" s="3" t="s">
        <v>262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258</v>
      </c>
      <c r="M21" s="30" t="s">
        <v>260</v>
      </c>
      <c r="N21" s="2" t="s">
        <v>259</v>
      </c>
      <c r="O21" s="6">
        <v>1</v>
      </c>
      <c r="P21" s="28">
        <v>0.88200000000000001</v>
      </c>
      <c r="Q21" s="6">
        <f>O21*A21</f>
        <v>1</v>
      </c>
      <c r="R21" s="6">
        <f t="shared" ref="R21" si="12">P21*A21</f>
        <v>0.88200000000000001</v>
      </c>
      <c r="S21" s="4"/>
      <c r="T21" s="4" t="str">
        <f t="shared" ref="T21" si="13">IF(NOT(M21=""),A21&amp;","&amp;M21,"")</f>
        <v>1,WM1353-ND</v>
      </c>
      <c r="U21" s="4" t="str">
        <f t="shared" ref="U21" si="14">IF(NOT(M21=""),B21&amp;","&amp;M21,"")</f>
        <v>4,WM1353-ND</v>
      </c>
      <c r="V21" t="str">
        <f t="shared" ref="V21" si="15">A21&amp;"x "&amp;E21</f>
        <v>1x 6 POS Header</v>
      </c>
      <c r="W21" t="str">
        <f t="shared" ref="W21" si="16">IF(NOT(N21=""),N21&amp;"|"&amp;A21,"")</f>
        <v>538-39-30-1060|1</v>
      </c>
      <c r="X21" t="str">
        <f t="shared" ref="X21" si="17">L21&amp;" "&amp;A21</f>
        <v>39-30-1060 1</v>
      </c>
    </row>
    <row r="22" spans="1:24" ht="16.5" thickBot="1">
      <c r="A22" s="18">
        <v>1</v>
      </c>
      <c r="B22" s="18">
        <v>4</v>
      </c>
      <c r="C22" s="4" t="s">
        <v>234</v>
      </c>
      <c r="D22" s="4" t="s">
        <v>82</v>
      </c>
      <c r="E22" s="3" t="s">
        <v>224</v>
      </c>
      <c r="F22" s="3" t="s">
        <v>236</v>
      </c>
      <c r="G22" s="3"/>
      <c r="H22" s="3"/>
      <c r="I22" s="3">
        <v>1</v>
      </c>
      <c r="J22" s="3" t="s">
        <v>238</v>
      </c>
      <c r="K22" s="3" t="s">
        <v>139</v>
      </c>
      <c r="L22" s="27" t="s">
        <v>239</v>
      </c>
      <c r="M22" s="30" t="s">
        <v>244</v>
      </c>
      <c r="N22" s="2" t="s">
        <v>243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235</v>
      </c>
      <c r="F23" s="3" t="s">
        <v>237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240</v>
      </c>
      <c r="M23" s="30" t="s">
        <v>242</v>
      </c>
      <c r="N23" s="2" t="s">
        <v>241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302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6</v>
      </c>
      <c r="B26" s="18">
        <f t="shared" ref="B26:B27" si="27">LEN(D26)-LEN(SUBSTITUTE(D26,",",""))+1</f>
        <v>6</v>
      </c>
      <c r="C26" s="4" t="s">
        <v>217</v>
      </c>
      <c r="D26" s="22" t="s">
        <v>107</v>
      </c>
      <c r="E26" s="3" t="s">
        <v>218</v>
      </c>
      <c r="F26" s="3" t="s">
        <v>219</v>
      </c>
      <c r="G26" s="3" t="s">
        <v>220</v>
      </c>
      <c r="H26" s="3"/>
      <c r="I26" s="3">
        <v>8</v>
      </c>
      <c r="J26" s="3" t="s">
        <v>21</v>
      </c>
      <c r="K26" s="3" t="s">
        <v>138</v>
      </c>
      <c r="L26" s="3" t="s">
        <v>221</v>
      </c>
      <c r="M26" s="29" t="s">
        <v>231</v>
      </c>
      <c r="N26" s="2" t="s">
        <v>222</v>
      </c>
      <c r="O26" s="6">
        <v>2.62</v>
      </c>
      <c r="P26" s="6">
        <v>2.9</v>
      </c>
      <c r="Q26" s="6">
        <f>O26*A26</f>
        <v>15.72</v>
      </c>
      <c r="R26" s="6">
        <f t="shared" ref="R26:R27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:V27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286</v>
      </c>
      <c r="D27" s="22" t="s">
        <v>107</v>
      </c>
      <c r="E27" s="3" t="s">
        <v>287</v>
      </c>
      <c r="F27" s="3" t="s">
        <v>288</v>
      </c>
      <c r="G27" s="3" t="s">
        <v>228</v>
      </c>
      <c r="H27" s="3"/>
      <c r="I27" s="3">
        <v>8</v>
      </c>
      <c r="J27" s="3" t="s">
        <v>21</v>
      </c>
      <c r="K27" s="3" t="s">
        <v>138</v>
      </c>
      <c r="L27" s="3" t="s">
        <v>289</v>
      </c>
      <c r="M27" s="30" t="s">
        <v>291</v>
      </c>
      <c r="N27" s="2" t="s">
        <v>290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245</v>
      </c>
      <c r="D28" s="22" t="s">
        <v>107</v>
      </c>
      <c r="E28" s="3" t="s">
        <v>227</v>
      </c>
      <c r="F28" s="3" t="s">
        <v>226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229</v>
      </c>
      <c r="M28" s="30" t="s">
        <v>232</v>
      </c>
      <c r="N28" s="2" t="s">
        <v>230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246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17</v>
      </c>
      <c r="B31" s="18">
        <f t="shared" si="36"/>
        <v>13</v>
      </c>
      <c r="C31" s="4" t="s">
        <v>306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247</v>
      </c>
      <c r="O31" s="5">
        <v>0.06</v>
      </c>
      <c r="P31" s="5">
        <v>0.11</v>
      </c>
      <c r="Q31" s="6">
        <f t="shared" si="37"/>
        <v>1.02</v>
      </c>
      <c r="R31" s="6">
        <f t="shared" si="6"/>
        <v>1.87</v>
      </c>
      <c r="S31" s="4"/>
      <c r="T31" s="4" t="str">
        <f t="shared" si="24"/>
        <v>17,1.00KXBK-ND</v>
      </c>
      <c r="U31" s="4" t="str">
        <f t="shared" si="25"/>
        <v>13,1.00KXBK-ND</v>
      </c>
      <c r="V31" t="str">
        <f t="shared" ref="V31:V37" si="40">"Resistor - " &amp; A31&amp;"x "&amp;E31</f>
        <v>Resistor - 17x 1k</v>
      </c>
      <c r="W31" t="str">
        <f t="shared" si="38"/>
        <v>603-MFR-25FBF52-1K|17</v>
      </c>
      <c r="X31" t="str">
        <f t="shared" si="39"/>
        <v>MFR-25FBF52-1K 17</v>
      </c>
    </row>
    <row r="32" spans="1:24" ht="16.5" thickBot="1">
      <c r="A32" s="18">
        <f>LEN(C32)-LEN(SUBSTITUTE(C32,",",""))+1</f>
        <v>3</v>
      </c>
      <c r="B32" s="18">
        <f t="shared" si="36"/>
        <v>2</v>
      </c>
      <c r="C32" s="12" t="s">
        <v>209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0.66</v>
      </c>
      <c r="R32" s="6">
        <f t="shared" si="6"/>
        <v>0.44999999999999996</v>
      </c>
      <c r="S32" s="12" t="s">
        <v>87</v>
      </c>
      <c r="T32" s="4" t="str">
        <f t="shared" si="24"/>
        <v>3,A105963CT-ND</v>
      </c>
      <c r="U32" s="4" t="str">
        <f t="shared" si="25"/>
        <v>2,A105963CT-ND</v>
      </c>
      <c r="V32" t="str">
        <f t="shared" si="40"/>
        <v>Resistor - 3x 680</v>
      </c>
      <c r="W32" t="str">
        <f t="shared" si="38"/>
        <v>279-LR1F680R|3</v>
      </c>
      <c r="X32" t="str">
        <f t="shared" si="39"/>
        <v>1622545-1 3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6</v>
      </c>
      <c r="B34" s="18">
        <f t="shared" si="36"/>
        <v>5</v>
      </c>
      <c r="C34" s="4" t="s">
        <v>263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0.84000000000000008</v>
      </c>
      <c r="R34" s="6">
        <f t="shared" si="6"/>
        <v>0.96</v>
      </c>
      <c r="S34" s="4"/>
      <c r="T34" s="4" t="str">
        <f t="shared" si="24"/>
        <v>6,2.49KXBK-ND</v>
      </c>
      <c r="U34" s="4" t="str">
        <f t="shared" si="25"/>
        <v>5,2.49KXBK-ND</v>
      </c>
      <c r="V34" t="str">
        <f t="shared" si="40"/>
        <v>Resistor - 6x 1% 2.49k</v>
      </c>
      <c r="W34" t="str">
        <f t="shared" si="38"/>
        <v>603-MFR-25FBF52-2K49|6</v>
      </c>
      <c r="X34" t="str">
        <f t="shared" si="39"/>
        <v>MFR-25FBF52-2K49 6</v>
      </c>
    </row>
    <row r="35" spans="1:24" ht="16.5" thickBot="1">
      <c r="A35" s="18">
        <v>1</v>
      </c>
      <c r="B35" s="18">
        <f t="shared" si="36"/>
        <v>1</v>
      </c>
      <c r="C35" s="4" t="s">
        <v>283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10</v>
      </c>
      <c r="B36" s="18">
        <f>LEN(D36)-LEN(SUBSTITUTE(D36,",",""))+1</f>
        <v>8</v>
      </c>
      <c r="C36" s="4" t="s">
        <v>305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</v>
      </c>
      <c r="R36" s="6">
        <f t="shared" si="6"/>
        <v>1</v>
      </c>
      <c r="S36" s="4"/>
      <c r="T36" s="4" t="str">
        <f t="shared" si="24"/>
        <v>10,100KXBK-ND</v>
      </c>
      <c r="U36" s="4" t="str">
        <f t="shared" si="25"/>
        <v>8,100KXBK-ND</v>
      </c>
      <c r="V36" t="str">
        <f t="shared" si="40"/>
        <v>Resistor - 10x 100k</v>
      </c>
      <c r="W36" t="str">
        <f t="shared" si="38"/>
        <v>603-FMF-25FTF52100K|10</v>
      </c>
      <c r="X36" t="str">
        <f t="shared" si="39"/>
        <v>MFR-25FBF52-100K 10</v>
      </c>
    </row>
    <row r="37" spans="1:24" ht="16.5" thickBot="1">
      <c r="A37" s="18">
        <f>LEN(C37)-LEN(SUBSTITUTE(C37,",",""))+1</f>
        <v>3</v>
      </c>
      <c r="B37" s="18">
        <f>LEN(D37)-LEN(SUBSTITUTE(D37,",",""))+1</f>
        <v>2</v>
      </c>
      <c r="C37" s="4" t="s">
        <v>211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0.81</v>
      </c>
      <c r="R37" s="6">
        <f t="shared" si="6"/>
        <v>0.69000000000000006</v>
      </c>
      <c r="S37" s="4"/>
      <c r="T37" s="4" t="str">
        <f t="shared" si="24"/>
        <v>3,160YCT-ND</v>
      </c>
      <c r="U37" s="4" t="str">
        <f t="shared" si="25"/>
        <v>2,160YCT-ND</v>
      </c>
      <c r="V37" t="str">
        <f t="shared" si="40"/>
        <v>Resistor - 3x 160</v>
      </c>
      <c r="W37" t="str">
        <f t="shared" si="38"/>
        <v>594-5083NW160R0J|3</v>
      </c>
      <c r="X37" t="str">
        <f t="shared" si="39"/>
        <v>FMP200FRF52-160R 3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284</v>
      </c>
      <c r="D38" s="22" t="s">
        <v>110</v>
      </c>
      <c r="E38" s="3" t="s">
        <v>213</v>
      </c>
      <c r="F38" s="3" t="s">
        <v>214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215</v>
      </c>
      <c r="M38" s="2"/>
      <c r="N38" s="2" t="s">
        <v>216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292</v>
      </c>
      <c r="D41" s="4" t="s">
        <v>61</v>
      </c>
      <c r="E41" s="3" t="s">
        <v>293</v>
      </c>
      <c r="F41" s="3" t="s">
        <v>294</v>
      </c>
      <c r="G41" s="3" t="s">
        <v>295</v>
      </c>
      <c r="H41" s="3"/>
      <c r="I41" s="3">
        <v>2</v>
      </c>
      <c r="J41" s="3" t="s">
        <v>39</v>
      </c>
      <c r="K41" s="3" t="s">
        <v>138</v>
      </c>
      <c r="L41" s="3" t="s">
        <v>293</v>
      </c>
      <c r="M41" s="34" t="s">
        <v>296</v>
      </c>
      <c r="N41" s="2" t="s">
        <v>297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298</v>
      </c>
      <c r="U41" s="4" t="s">
        <v>298</v>
      </c>
      <c r="V41" t="s">
        <v>299</v>
      </c>
      <c r="W41" t="s">
        <v>300</v>
      </c>
      <c r="X41" t="s">
        <v>301</v>
      </c>
    </row>
    <row r="42" spans="1:24" ht="26.25" thickBot="1">
      <c r="A42" s="18">
        <v>1</v>
      </c>
      <c r="B42" s="18">
        <f t="shared" si="49"/>
        <v>1</v>
      </c>
      <c r="C42" s="22" t="s">
        <v>257</v>
      </c>
      <c r="D42" s="4" t="s">
        <v>79</v>
      </c>
      <c r="E42" s="3" t="s">
        <v>248</v>
      </c>
      <c r="F42" s="3" t="s">
        <v>249</v>
      </c>
      <c r="G42" s="3" t="s">
        <v>250</v>
      </c>
      <c r="H42" s="3"/>
      <c r="I42" s="3">
        <v>1</v>
      </c>
      <c r="J42" s="3" t="s">
        <v>62</v>
      </c>
      <c r="K42" s="3"/>
      <c r="L42" s="3" t="s">
        <v>254</v>
      </c>
      <c r="M42" s="31" t="s">
        <v>255</v>
      </c>
      <c r="N42" s="2" t="s">
        <v>256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212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276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278</v>
      </c>
      <c r="D48" s="12"/>
      <c r="E48" s="13" t="s">
        <v>279</v>
      </c>
      <c r="F48" s="3" t="s">
        <v>277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264</v>
      </c>
      <c r="D49" s="12" t="s">
        <v>144</v>
      </c>
      <c r="E49" s="13" t="s">
        <v>272</v>
      </c>
      <c r="F49" s="3" t="s">
        <v>271</v>
      </c>
      <c r="G49" s="3"/>
      <c r="H49" s="13"/>
      <c r="I49" s="13">
        <v>1</v>
      </c>
      <c r="J49" s="13" t="s">
        <v>225</v>
      </c>
      <c r="K49" s="25" t="s">
        <v>138</v>
      </c>
      <c r="L49" s="13" t="s">
        <v>273</v>
      </c>
      <c r="M49" s="13" t="s">
        <v>275</v>
      </c>
      <c r="N49" s="2" t="s">
        <v>274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265</v>
      </c>
      <c r="D50" s="12" t="s">
        <v>144</v>
      </c>
      <c r="E50" s="13" t="s">
        <v>266</v>
      </c>
      <c r="F50" s="3" t="s">
        <v>267</v>
      </c>
      <c r="G50" s="3"/>
      <c r="H50" s="13"/>
      <c r="I50" s="13">
        <v>1</v>
      </c>
      <c r="J50" s="13" t="s">
        <v>225</v>
      </c>
      <c r="K50" s="25" t="s">
        <v>138</v>
      </c>
      <c r="L50" s="13" t="s">
        <v>268</v>
      </c>
      <c r="M50" s="13" t="s">
        <v>269</v>
      </c>
      <c r="N50" s="2" t="s">
        <v>270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16"/>
      <c r="C51" s="4"/>
      <c r="D51" s="4"/>
      <c r="E51" s="3"/>
      <c r="F51" s="3"/>
      <c r="G51" s="3"/>
      <c r="H51" s="21"/>
      <c r="I51" s="8"/>
      <c r="J51" s="4"/>
      <c r="K51" s="8"/>
      <c r="L51" s="35" t="s">
        <v>70</v>
      </c>
      <c r="M51" s="36"/>
      <c r="N51" s="33"/>
      <c r="O51" s="1" t="s">
        <v>68</v>
      </c>
      <c r="P51" s="1"/>
      <c r="Q51" s="11">
        <f>SUM(Q3:Q50)</f>
        <v>96.07</v>
      </c>
      <c r="R51" s="11">
        <f>SUM(R3:R50)</f>
        <v>114.13</v>
      </c>
      <c r="S51" s="10" t="s">
        <v>69</v>
      </c>
    </row>
    <row r="55" spans="1:24">
      <c r="C55" t="s">
        <v>253</v>
      </c>
    </row>
    <row r="56" spans="1:24">
      <c r="C56" t="s">
        <v>304</v>
      </c>
    </row>
    <row r="57" spans="1:24">
      <c r="C57" t="s">
        <v>280</v>
      </c>
    </row>
  </sheetData>
  <mergeCells count="1">
    <mergeCell ref="L51:M51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2019-10-31T11:14:05Z</dcterms:modified>
</cp:coreProperties>
</file>