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1\"/>
    </mc:Choice>
  </mc:AlternateContent>
  <xr:revisionPtr revIDLastSave="0" documentId="13_ncr:1_{F300C94C-B60B-42FF-8791-E5A58EC77426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M46" i="1" l="1"/>
  <c r="N46" i="1"/>
  <c r="P46" i="1"/>
  <c r="Q46" i="1"/>
  <c r="R46" i="1"/>
  <c r="A32" i="1" l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R27" i="1" l="1"/>
  <c r="P27" i="1"/>
  <c r="S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<sst xmlns="http://schemas.openxmlformats.org/spreadsheetml/2006/main" count="340" uniqueCount="297">
  <si>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</si>
  <si>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</si>
  <si>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</si>
  <si>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</si>
  <si>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</si>
  <si>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</si>
  <si>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</si>
  <si>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</si>
  <si>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</si>
  <si>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</si>
  <si>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</si>
  <si>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</si>
  <si>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</si>
  <si>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</si>
  <si>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</si>
  <si>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</si>
  <si>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</si>
  <si>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</si>
  <si>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</si>
  <si>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</si>
  <si>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</si>
  <si>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</si>
  <si>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</si>
  <si>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</si>
  <si>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</si>
  <si>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</si>
  <si>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</si>
  <si>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</si>
  <si>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</si>
  <si>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</si>
  <si>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</si>
  <si>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</si>
  <si>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</si>
  <si>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</si>
  <si>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</si>
  <si>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</si>
  <si>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</si>
  <si>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</si>
  <si>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</si>
  <si>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</si>
  <si>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</si>
  <si>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</si>
  <si>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</si>
  <si>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</si>
  <si>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</si>
  <si>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</si>
  <si>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</si>
  <si>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</si>
  <si>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</si>
  <si>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</si>
  <si>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</si>
  <si>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</si>
  <si>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</si>
  <si>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</si>
  <si>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</si>
  <si>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</si>
  <si>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</si>
  <si>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</si>
  <si>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</si>
  <si>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</si>
  <si>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</si>
  <si>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</si>
  <si>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</si>
  <si>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</si>
  <si>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</si>
  <si>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</si>
  <si>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</si>
  <si>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</si>
  <si>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</si>
  <si>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</si>
  <si>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</si>
  <si>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</si>
  <si>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</si>
  <si>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</si>
  <si>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</si>
  <si>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</si>
  <si>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</si>
  <si>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</si>
  <si>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</si>
  <si>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</si>
  <si>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</si>
  <si>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</si>
  <si>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</si>
  <si>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</si>
  <si>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</si>
  <si>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</si>
  <si>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</si>
  <si>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</si>
  <si>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</si>
  <si>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</si>
  <si>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</si>
  <si>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</si>
  <si>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</si>
  <si>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</si>
  <si>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</si>
  <si>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</si>
  <si>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</si>
  <si>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</si>
  <si>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</si>
  <si>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</si>
  <si>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</si>
  <si>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</si>
  <si>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</si>
  <si>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</si>
  <si>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</si>
  <si>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</si>
  <si>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</si>
  <si>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</si>
  <si>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</si>
  <si>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</si>
  <si>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</si>
  <si>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</si>
  <si>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</si>
  <si>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</si>
  <si>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</si>
  <si>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</si>
  <si>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</si>
  <si>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</si>
  <si>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</si>
  <si>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</si>
  <si>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</si>
  <si>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</si>
  <si>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</si>
  <si>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</si>
  <si>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</si>
  <si>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</si>
  <si>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</si>
  <si>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</si>
  <si>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</si>
  <si>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</si>
  <si>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</si>
  <si>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</si>
  <si>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</si>
  <si>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</si>
  <si>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</si>
  <si>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</si>
  <si>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</si>
  <si>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</si>
  <si>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</si>
  <si>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</si>
  <si>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</si>
  <si>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</si>
  <si>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</si>
  <si>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</si>
  <si>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</si>
  <si>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</si>
  <si>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</si>
  <si>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</si>
  <si>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</si>
  <si>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</si>
  <si>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</si>
  <si>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</si>
  <si>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</si>
  <si>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</si>
  <si>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</si>
  <si>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</si>
  <si>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</si>
  <si>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</si>
  <si>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</si>
  <si>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</si>
  <si>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</si>
  <si>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</si>
  <si>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</si>
  <si>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</si>
  <si>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</si>
  <si>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</si>
  <si>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</si>
  <si>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</si>
  <si>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</si>
  <si>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</si>
  <si>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</si>
  <si>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</si>
  <si>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</si>
  <si>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</si>
  <si>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</si>
  <si>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</si>
  <si>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</si>
  <si>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</si>
  <si>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</si>
  <si>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</si>
  <si>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</si>
  <si>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</si>
  <si>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</si>
  <si>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</si>
  <si>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</si>
  <si>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</si>
  <si>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</si>
  <si>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</si>
  <si>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</si>
  <si>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</si>
  <si>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</si>
  <si>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</si>
  <si>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</si>
  <si>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</si>
  <si>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</si>
  <si>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</si>
  <si>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</si>
  <si>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</si>
  <si>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</si>
  <si>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</si>
  <si>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</si>
  <si>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</si>
  <si>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</si>
  <si>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</si>
  <si>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</si>
  <si>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</si>
  <si>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</si>
  <si>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</si>
  <si>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</si>
  <si>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</si>
  <si>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</si>
  <si>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</si>
  <si>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</si>
  <si>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</si>
  <si>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</si>
  <si>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</si>
  <si>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</si>
  <si>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</si>
  <si>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</si>
  <si>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</si>
  <si>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</si>
  <si>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</si>
  <si>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</si>
  <si>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</si>
  <si>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</si>
  <si>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</si>
  <si>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</si>
  <si>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</si>
  <si>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</si>
  <si>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</si>
  <si>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</si>
  <si>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</si>
  <si>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</si>
  <si>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</si>
  <si>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</si>
  <si>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</si>
  <si>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</si>
  <si>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</si>
  <si>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</si>
  <si>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</si>
  <si>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</si>
  <si>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</si>
  <si>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</si>
  <si>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</si>
  <si>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</si>
  <si>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</si>
  <si>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</si>
  <si>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</si>
  <si>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</si>
  <si>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</si>
  <si>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</si>
  <si>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</si>
  <si>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</si>
  <si>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</si>
  <si>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</si>
  <si>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</si>
  <si>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</si>
  <si>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</si>
  <si>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</si>
  <si>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</si>
  <si>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</si>
  <si>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</si>
  <si>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</si>
  <si>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</si>
  <si>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</si>
  <si>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IC1,IC2</t>
  </si>
  <si>
    <t>R25,R27,R31,R32</t>
  </si>
  <si>
    <t>Q11,Q12,Q13,Q14</t>
  </si>
  <si>
    <t>NOTE! Do not install R39,R40,R60 and R59 unless you plan to use Hall type crank/cam sensor. Stock sensors are VR-type.</t>
  </si>
  <si>
    <t>Q1,Q3</t>
  </si>
  <si>
    <t>R9,R12</t>
  </si>
  <si>
    <t>LED1,LED2,LED5,LED6,LED7,LED10</t>
  </si>
  <si>
    <r>
      <t>D9,D10,D18,</t>
    </r>
    <r>
      <rPr>
        <sz val="10"/>
        <color rgb="FF0070C0"/>
        <rFont val="Liberation Sans"/>
      </rPr>
      <t>D20</t>
    </r>
  </si>
  <si>
    <t>R11,R14,R35,R36,R37,R38,R48,R49,R55,R56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</si>
  <si>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</si>
  <si>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</si>
  <si>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</si>
  <si>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</si>
  <si>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</si>
  <si>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</si>
  <si>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</si>
  <si>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</si>
  <si>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</si>
  <si>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</si>
  <si>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</si>
  <si>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</si>
  <si>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</si>
  <si>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</si>
  <si>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</si>
  <si>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t>R1,R3,R5,R26,R28,R33,R34,R61,R69,R76</t>
  </si>
  <si>
    <t>C1,C3,C5,C7,C9,C13,C15,C29,C22,C21</t>
  </si>
  <si>
    <r>
      <t>C19,C24,</t>
    </r>
    <r>
      <rPr>
        <sz val="10"/>
        <color rgb="FFFF0000"/>
        <rFont val="Liberation Sans"/>
      </rPr>
      <t>C27</t>
    </r>
  </si>
  <si>
    <t>16 POS Header</t>
  </si>
  <si>
    <t>HEADER 16P MICROFIT</t>
  </si>
  <si>
    <t>43045-1600</t>
  </si>
  <si>
    <t>WM4724-ND</t>
  </si>
  <si>
    <t>538-43045-1600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</si>
</sst>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23" sqref="B23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1.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290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264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247</v>
      </c>
      <c r="C10" s="3" t="s">
        <v>248</v>
      </c>
      <c r="D10" s="3" t="s">
        <v>250</v>
      </c>
      <c r="E10" s="3" t="s">
        <v>11</v>
      </c>
      <c r="F10" s="3"/>
      <c r="G10" s="3" t="s">
        <v>9</v>
      </c>
      <c r="H10" s="3" t="s">
        <v>249</v>
      </c>
      <c r="I10" s="2" t="s">
        <v>252</v>
      </c>
      <c r="J10" s="32" t="s">
        <v>251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225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228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271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4</v>
      </c>
      <c r="B16" s="4" t="s">
        <v>272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0.44</v>
      </c>
      <c r="N16" s="6">
        <f>L16*A16</f>
        <v>0.44</v>
      </c>
      <c r="O16" s="4"/>
      <c r="P16" s="4" t="str">
        <f t="shared" si="0"/>
        <v>4,1N4004-TPMSCT-ND</v>
      </c>
      <c r="Q16" t="str">
        <f>"Diode - " &amp;A16&amp;"x "&amp;C16</f>
        <v>Diode - 4x 1N4004</v>
      </c>
      <c r="R16" t="str">
        <f t="shared" si="4"/>
        <v>833-1N4004-TP|4</v>
      </c>
      <c r="S16" t="str">
        <f t="shared" si="5"/>
        <v>1N4004-TP 4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292</v>
      </c>
      <c r="D21" s="3" t="s">
        <v>293</v>
      </c>
      <c r="E21" s="3"/>
      <c r="F21" s="3"/>
      <c r="G21" s="3" t="s">
        <v>185</v>
      </c>
      <c r="H21" s="23" t="s">
        <v>294</v>
      </c>
      <c r="I21" s="26" t="s">
        <v>295</v>
      </c>
      <c r="J21" s="2" t="s">
        <v>296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269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4</v>
      </c>
      <c r="B26" s="4" t="s">
        <v>267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10.48</v>
      </c>
      <c r="N26" s="6">
        <f>L26*A26</f>
        <v>11.6</v>
      </c>
      <c r="O26" s="4"/>
      <c r="P26" s="4" t="str">
        <f t="shared" si="0"/>
        <v>4,ISL9V5036P3-F085-ND</v>
      </c>
      <c r="Q26" t="str">
        <f t="shared" si="7"/>
        <v>4x Ignition IGBT</v>
      </c>
      <c r="R26" t="str">
        <f t="shared" si="4"/>
        <v>512-ISL9V5036P3-F085
|4</v>
      </c>
      <c r="S26" t="str">
        <f t="shared" si="5"/>
        <v>ISL9V5036P3-F085 4</v>
      </c>
    </row>
    <row r="27" spans="1:19" ht="16.5" thickBot="1">
      <c r="A27" s="17">
        <f>LEN(B27)-LEN(SUBSTITUTE(B27,",",""))+1</f>
        <v>1</v>
      </c>
      <c r="B27" s="28" t="s">
        <v>229</v>
      </c>
      <c r="C27" s="3" t="s">
        <v>230</v>
      </c>
      <c r="D27" s="3" t="s">
        <v>231</v>
      </c>
      <c r="E27" s="3" t="s">
        <v>188</v>
      </c>
      <c r="F27" s="3"/>
      <c r="G27" s="3" t="s">
        <v>20</v>
      </c>
      <c r="H27" s="3" t="s">
        <v>232</v>
      </c>
      <c r="I27" s="26" t="s">
        <v>234</v>
      </c>
      <c r="J27" s="2" t="s">
        <v>233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268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17</v>
      </c>
      <c r="B32" s="4" t="s">
        <v>287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2</v>
      </c>
      <c r="B33" s="11" t="s">
        <v>270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79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288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10</v>
      </c>
      <c r="B35" s="4" t="s">
        <v>289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1.4000000000000001</v>
      </c>
      <c r="N35" s="6">
        <f t="shared" si="9"/>
        <v>1.6</v>
      </c>
      <c r="O35" s="4"/>
      <c r="P35" s="4" t="str">
        <f t="shared" si="10"/>
        <v>10,2.49KXBK-ND</v>
      </c>
      <c r="Q35" t="str">
        <f t="shared" si="11"/>
        <v>Resistor - 10x 1% 2.49k</v>
      </c>
      <c r="R35" t="str">
        <f t="shared" si="12"/>
        <v>603-MFR-25FBF52-2K49|10</v>
      </c>
      <c r="S35" t="str">
        <f t="shared" si="13"/>
        <v>MFR-25FBF52-2K49 10</v>
      </c>
    </row>
    <row r="36" spans="1:19" ht="16.5" thickBot="1">
      <c r="A36" s="17">
        <f t="shared" si="14"/>
        <v>3</v>
      </c>
      <c r="B36" s="4" t="s">
        <v>226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273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4</v>
      </c>
      <c r="B38" s="4" t="s">
        <v>266</v>
      </c>
      <c r="C38" s="3">
        <v>150</v>
      </c>
      <c r="D38" s="3" t="s">
        <v>258</v>
      </c>
      <c r="E38" s="3"/>
      <c r="F38" s="3"/>
      <c r="G38" s="3" t="s">
        <v>259</v>
      </c>
      <c r="H38" s="3" t="s">
        <v>261</v>
      </c>
      <c r="I38" s="2" t="s">
        <v>262</v>
      </c>
      <c r="J38" s="2" t="s">
        <v>260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227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263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235</v>
      </c>
      <c r="C42" s="3" t="s">
        <v>236</v>
      </c>
      <c r="D42" s="3" t="s">
        <v>237</v>
      </c>
      <c r="E42" s="3" t="s">
        <v>238</v>
      </c>
      <c r="F42" s="3"/>
      <c r="G42" s="3" t="s">
        <v>38</v>
      </c>
      <c r="H42" s="3" t="s">
        <v>236</v>
      </c>
      <c r="I42" s="30" t="s">
        <v>239</v>
      </c>
      <c r="J42" s="2" t="s">
        <v>240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241</v>
      </c>
      <c r="Q42" t="s">
        <v>242</v>
      </c>
      <c r="R42" t="s">
        <v>243</v>
      </c>
      <c r="S42" t="s">
        <v>244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265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283</v>
      </c>
      <c r="D46" s="3" t="s">
        <v>284</v>
      </c>
      <c r="E46" s="3" t="s">
        <v>238</v>
      </c>
      <c r="F46" s="12"/>
      <c r="G46" s="12" t="s">
        <v>152</v>
      </c>
      <c r="H46" s="12" t="s">
        <v>283</v>
      </c>
      <c r="I46" s="12" t="s">
        <v>285</v>
      </c>
      <c r="J46" s="2" t="s">
        <v>286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257</v>
      </c>
      <c r="C47" s="12" t="s">
        <v>254</v>
      </c>
      <c r="D47" s="3" t="s">
        <v>253</v>
      </c>
      <c r="E47" s="3" t="s">
        <v>210</v>
      </c>
      <c r="F47" s="12"/>
      <c r="G47" s="12" t="s">
        <v>38</v>
      </c>
      <c r="H47" s="12" t="s">
        <v>254</v>
      </c>
      <c r="I47" s="12" t="s">
        <v>255</v>
      </c>
      <c r="J47" s="2" t="s">
        <v>256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222</v>
      </c>
      <c r="C50" s="12" t="s">
        <v>223</v>
      </c>
      <c r="D50" s="3" t="s">
        <v>221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274</v>
      </c>
      <c r="D51" s="3" t="s">
        <v>275</v>
      </c>
      <c r="E51" s="3"/>
      <c r="F51" s="12"/>
      <c r="G51" s="12" t="s">
        <v>185</v>
      </c>
      <c r="H51" s="12" t="s">
        <v>276</v>
      </c>
      <c r="I51" s="12" t="s">
        <v>277</v>
      </c>
      <c r="J51" s="2" t="s">
        <v>278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279</v>
      </c>
      <c r="E52" s="3"/>
      <c r="F52" s="12"/>
      <c r="G52" s="12" t="s">
        <v>185</v>
      </c>
      <c r="H52" s="12" t="s">
        <v>280</v>
      </c>
      <c r="I52" s="12" t="s">
        <v>281</v>
      </c>
      <c r="J52" s="2" t="s">
        <v>282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91.57</v>
      </c>
      <c r="N54" s="10">
        <f>SUM(N3:N52)</f>
        <v>111.37100000000002</v>
      </c>
      <c r="O54" s="9" t="s">
        <v>65</v>
      </c>
    </row>
    <row r="58" spans="1:19">
      <c r="B58" t="s">
        <v>212</v>
      </c>
    </row>
    <row r="59" spans="1:19">
      <c r="B59" t="s">
        <v>246</v>
      </c>
    </row>
    <row r="60" spans="1:19">
      <c r="B60" t="s">
        <v>224</v>
      </c>
    </row>
    <row r="61" spans="1:19">
      <c r="B61" t="s">
        <v>245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2020-04-08T10:34:25Z</dcterms:modified>
</cp:coreProperties>
</file>