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1\"/>
    </mc:Choice>
  </mc:AlternateContent>
  <xr:revisionPtr revIDLastSave="0" documentId="13_ncr:1_{AC322B4E-655E-450E-AEC5-C8F2539CE060}" xr6:coauthVersionLast="45" xr6:coauthVersionMax="45" xr10:uidLastSave="{00000000-0000-0000-0000-000000000000}"/>
  <bookViews>
    <workbookView xWindow="7410" yWindow="1635" windowWidth="21600" windowHeight="12735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" l="1"/>
  <c r="R46" i="1" s="1"/>
  <c r="S46" i="1" l="1"/>
  <c r="P46" i="1"/>
  <c r="M46" i="1"/>
  <c r="N46" i="1"/>
  <c r="Q46" i="1"/>
  <c r="S52" i="1"/>
  <c r="R52" i="1"/>
  <c r="Q52" i="1"/>
  <c r="P52" i="1"/>
  <c r="N52" i="1"/>
  <c r="M52" i="1"/>
  <c r="S51" i="1"/>
  <c r="R51" i="1"/>
  <c r="Q51" i="1"/>
  <c r="P51" i="1"/>
  <c r="N51" i="1"/>
  <c r="M51" i="1"/>
  <c r="S21" i="1"/>
  <c r="R21" i="1"/>
  <c r="Q21" i="1"/>
  <c r="P21" i="1"/>
  <c r="N21" i="1"/>
  <c r="M21" i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<sst xmlns="http://schemas.openxmlformats.org/spreadsheetml/2006/main" count="340" uniqueCount="297">
  <si>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</si>
  <si>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</si>
  <si>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</si>
  <si>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</si>
  <si>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</si>
  <si>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</si>
  <si>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</si>
  <si>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</si>
  <si>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</si>
  <si>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</si>
  <si>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</si>
  <si>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</si>
  <si>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</si>
  <si>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</si>
  <si>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</si>
  <si>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</si>
  <si>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</si>
  <si>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</si>
  <si>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</si>
  <si>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</si>
  <si>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</si>
  <si>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</si>
  <si>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</si>
  <si>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</si>
  <si>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</si>
  <si>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</si>
  <si>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</si>
  <si>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</si>
  <si>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</si>
  <si>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</si>
  <si>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</si>
  <si>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</si>
  <si>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</si>
  <si>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</si>
  <si>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</si>
  <si>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</si>
  <si>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</si>
  <si>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</si>
  <si>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</si>
  <si>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</si>
  <si>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</si>
  <si>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</si>
  <si>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</si>
  <si>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</si>
  <si>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</si>
  <si>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</si>
  <si>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</si>
  <si>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</si>
  <si>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</si>
  <si>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</si>
  <si>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</si>
  <si>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</si>
  <si>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</si>
  <si>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</si>
  <si>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</si>
  <si>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</si>
  <si>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</si>
  <si>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</si>
  <si>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</si>
  <si>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</si>
  <si>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</si>
  <si>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</si>
  <si>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</si>
  <si>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</si>
  <si>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</si>
  <si>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</si>
  <si>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</si>
  <si>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</si>
  <si>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</si>
  <si>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</si>
  <si>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</si>
  <si>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</si>
  <si>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</si>
  <si>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</si>
  <si>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</si>
  <si>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</si>
  <si>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</si>
  <si>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</si>
  <si>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</si>
  <si>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</si>
  <si>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</si>
  <si>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</si>
  <si>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</si>
  <si>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</si>
  <si>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</si>
  <si>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</si>
  <si>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</si>
  <si>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</si>
  <si>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</si>
  <si>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</si>
  <si>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</si>
  <si>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</si>
  <si>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</si>
  <si>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</si>
  <si>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</si>
  <si>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</si>
  <si>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</si>
  <si>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</si>
  <si>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</si>
  <si>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</si>
  <si>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</si>
  <si>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</si>
  <si>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</si>
  <si>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</si>
  <si>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</si>
  <si>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</si>
  <si>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</si>
  <si>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</si>
  <si>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</si>
  <si>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</si>
  <si>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</si>
  <si>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</si>
  <si>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</si>
  <si>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</si>
  <si>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</si>
  <si>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</si>
  <si>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</si>
  <si>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</si>
  <si>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</si>
  <si>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</si>
  <si>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</si>
  <si>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</si>
  <si>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</si>
  <si>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</si>
  <si>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</si>
  <si>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</si>
  <si>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</si>
  <si>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</si>
  <si>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</si>
  <si>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</si>
  <si>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</si>
  <si>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</si>
  <si>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</si>
  <si>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</si>
  <si>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</si>
  <si>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</si>
  <si>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</si>
  <si>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</si>
  <si>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</si>
  <si>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</si>
  <si>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</si>
  <si>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</si>
  <si>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</si>
  <si>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</si>
  <si>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</si>
  <si>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</si>
  <si>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</si>
  <si>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</si>
  <si>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</si>
  <si>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</si>
  <si>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</si>
  <si>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</si>
  <si>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</si>
  <si>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</si>
  <si>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</si>
  <si>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</si>
  <si>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</si>
  <si>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</si>
  <si>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</si>
  <si>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</si>
  <si>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</si>
  <si>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</si>
  <si>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</si>
  <si>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</si>
  <si>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</si>
  <si>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</si>
  <si>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</si>
  <si>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</si>
  <si>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</si>
  <si>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</si>
  <si>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</si>
  <si>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</si>
  <si>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</si>
  <si>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</si>
  <si>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</si>
  <si>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</si>
  <si>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</si>
  <si>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</si>
  <si>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</si>
  <si>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</si>
  <si>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</si>
  <si>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</si>
  <si>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</si>
  <si>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</si>
  <si>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</si>
  <si>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</si>
  <si>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</si>
  <si>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</si>
  <si>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</si>
  <si>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</si>
  <si>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</si>
  <si>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</si>
  <si>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</si>
  <si>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</si>
  <si>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</si>
  <si>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</si>
  <si>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</si>
  <si>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</si>
  <si>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</si>
  <si>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</si>
  <si>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</si>
  <si>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</si>
  <si>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</si>
  <si>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</si>
  <si>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</si>
  <si>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</si>
  <si>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</si>
  <si>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</si>
  <si>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</si>
  <si>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</si>
  <si>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</si>
  <si>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</si>
  <si>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</si>
  <si>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</si>
  <si>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</si>
  <si>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</si>
  <si>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</si>
  <si>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</si>
  <si>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</si>
  <si>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</si>
  <si>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</si>
  <si>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</si>
  <si>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</si>
  <si>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</si>
  <si>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</si>
  <si>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</si>
  <si>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</si>
  <si>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</si>
  <si>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</si>
  <si>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</si>
  <si>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</si>
  <si>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</si>
  <si>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</si>
  <si>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</si>
  <si>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</si>
  <si>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</si>
  <si>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</si>
  <si>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</si>
  <si>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</si>
  <si>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</si>
  <si>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</si>
  <si>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</si>
  <si>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</si>
  <si>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</si>
  <si>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</si>
  <si>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</si>
  <si>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</si>
  <si>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</si>
  <si>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</si>
  <si>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</si>
  <si>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</si>
  <si>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</si>
  <si>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</si>
  <si>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</si>
  <si>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</si>
  <si>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</si>
  <si>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IC1,IC2,IC3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</si>
  <si>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</si>
  <si>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</si>
  <si>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</si>
  <si>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</si>
  <si>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</si>
  <si>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</si>
  <si>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</si>
  <si>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</si>
  <si>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</si>
  <si>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</si>
  <si>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</si>
  <si>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</si>
  <si>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</si>
  <si>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</si>
  <si>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</si>
  <si>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</si>
  <si>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</si>
  <si>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 POS Header</t>
  </si>
  <si>
    <t>HEADER 16P MICROFIT</t>
  </si>
  <si>
    <t>43045-1600</t>
  </si>
  <si>
    <t>WM4724-ND</t>
  </si>
  <si>
    <t>538-43045-1600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</si>
  <si>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</si>
  <si>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</si>
  <si>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</si>
  <si>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</si>
  <si>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</si>
  <si>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</si>
  <si>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</si>
  <si>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</si>
  <si>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</si>
  <si>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R1,R3,R5,R26,R28,R33,R34,R44,R61,R65,R69,R76</t>
  </si>
  <si>
    <r>
      <t>C19,C24,</t>
    </r>
    <r>
      <rPr>
        <sz val="10"/>
        <color rgb="FFFF0000"/>
        <rFont val="Liberation Sans"/>
      </rPr>
      <t>C27</t>
    </r>
  </si>
  <si>
    <t>C1,C3,C5,C7,C9,C13,C15,C29,C22,C21</t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</si>
  <si>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</si>
  <si>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</t>
    </r>
    <r>
      <rPr>
        <sz val="10"/>
        <color rgb="FF000000"/>
        <rFont val="Liberation Sans"/>
      </rPr>
      <t>,R71,R73,R79</t>
    </r>
  </si>
  <si>
    <t>SP720APP</t>
  </si>
  <si>
    <t>TVS ARRAY ESD 14 INPUT 30V 16-DIP</t>
  </si>
  <si>
    <t>F2718-ND</t>
  </si>
  <si>
    <t>576-SP720APP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</si>
</sst>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topLeftCell="A40" zoomScale="113" zoomScaleNormal="113" workbookViewId="0">
      <selection activeCell="A46" sqref="A46:XFD46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4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194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290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212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289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273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249</v>
      </c>
      <c r="C10" s="3" t="s">
        <v>250</v>
      </c>
      <c r="D10" s="3" t="s">
        <v>252</v>
      </c>
      <c r="E10" s="3" t="s">
        <v>11</v>
      </c>
      <c r="F10" s="3"/>
      <c r="G10" s="3" t="s">
        <v>9</v>
      </c>
      <c r="H10" s="3" t="s">
        <v>251</v>
      </c>
      <c r="I10" s="2" t="s">
        <v>254</v>
      </c>
      <c r="J10" s="32" t="s">
        <v>253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258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261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184</v>
      </c>
      <c r="C21" s="3" t="s">
        <v>274</v>
      </c>
      <c r="D21" s="3" t="s">
        <v>275</v>
      </c>
      <c r="E21" s="3"/>
      <c r="F21" s="3"/>
      <c r="G21" s="3" t="s">
        <v>186</v>
      </c>
      <c r="H21" s="23" t="s">
        <v>276</v>
      </c>
      <c r="I21" s="26" t="s">
        <v>277</v>
      </c>
      <c r="J21" s="2" t="s">
        <v>278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195</v>
      </c>
      <c r="C22" s="3" t="s">
        <v>185</v>
      </c>
      <c r="D22" s="3" t="s">
        <v>197</v>
      </c>
      <c r="E22" s="3"/>
      <c r="F22" s="3"/>
      <c r="G22" s="3" t="s">
        <v>199</v>
      </c>
      <c r="H22" s="23" t="s">
        <v>200</v>
      </c>
      <c r="I22" s="26" t="s">
        <v>205</v>
      </c>
      <c r="J22" s="2" t="s">
        <v>204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195</v>
      </c>
      <c r="C23" s="3" t="s">
        <v>196</v>
      </c>
      <c r="D23" s="3" t="s">
        <v>198</v>
      </c>
      <c r="E23" s="3"/>
      <c r="F23" s="3"/>
      <c r="G23" s="3" t="s">
        <v>199</v>
      </c>
      <c r="H23" s="23" t="s">
        <v>201</v>
      </c>
      <c r="I23" s="26" t="s">
        <v>203</v>
      </c>
      <c r="J23" s="2" t="s">
        <v>202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255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178</v>
      </c>
      <c r="C26" s="3" t="s">
        <v>179</v>
      </c>
      <c r="D26" s="3" t="s">
        <v>180</v>
      </c>
      <c r="E26" s="3" t="s">
        <v>181</v>
      </c>
      <c r="F26" s="3"/>
      <c r="G26" s="3" t="s">
        <v>20</v>
      </c>
      <c r="H26" s="3" t="s">
        <v>182</v>
      </c>
      <c r="I26" s="25" t="s">
        <v>192</v>
      </c>
      <c r="J26" s="2" t="s">
        <v>183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189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206</v>
      </c>
      <c r="C28" s="3" t="s">
        <v>188</v>
      </c>
      <c r="D28" s="3" t="s">
        <v>187</v>
      </c>
      <c r="E28" s="3" t="s">
        <v>189</v>
      </c>
      <c r="F28" s="3"/>
      <c r="G28" s="3" t="s">
        <v>20</v>
      </c>
      <c r="H28" s="3" t="s">
        <v>190</v>
      </c>
      <c r="I28" s="26" t="s">
        <v>193</v>
      </c>
      <c r="J28" s="2" t="s">
        <v>191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207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248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21</v>
      </c>
      <c r="B32" s="4" t="s">
        <v>292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208</v>
      </c>
      <c r="K32" s="5">
        <v>0.06</v>
      </c>
      <c r="L32" s="5">
        <v>0.11</v>
      </c>
      <c r="M32" s="6">
        <f t="shared" ref="M32:M39" si="8">K32*A32</f>
        <v>1.26</v>
      </c>
      <c r="N32" s="6">
        <f t="shared" ref="N32:N39" si="9">L32*A32</f>
        <v>2.31</v>
      </c>
      <c r="O32" s="4"/>
      <c r="P32" s="4" t="str">
        <f t="shared" ref="P32:P41" si="10">IF(NOT(I32=""),A32&amp;","&amp;I32,"")</f>
        <v>21,1.00KXBK-ND</v>
      </c>
      <c r="Q32" t="str">
        <f t="shared" ref="Q32:Q39" si="11">"Resistor - " &amp; A32&amp;"x "&amp;C32</f>
        <v>Resistor - 21x 1k</v>
      </c>
      <c r="R32" t="str">
        <f t="shared" ref="R32:R41" si="12">IF(NOT(J32=""),J32&amp;"|"&amp;A32,"")</f>
        <v>603-MFR-25FBF52-1K|21</v>
      </c>
      <c r="S32" t="str">
        <f t="shared" ref="S32:S41" si="13">H32&amp;" "&amp;A32</f>
        <v>MFR-25FBF52-1K 21</v>
      </c>
    </row>
    <row r="33" spans="1:19" ht="16.5" thickBot="1">
      <c r="A33" s="17">
        <f>LEN(B33)-LEN(SUBSTITUTE(B33,",",""))+1</f>
        <v>6</v>
      </c>
      <c r="B33" s="11" t="s">
        <v>260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291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288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257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259</v>
      </c>
      <c r="C38" s="3">
        <v>150</v>
      </c>
      <c r="D38" s="3" t="s">
        <v>267</v>
      </c>
      <c r="E38" s="3"/>
      <c r="F38" s="3"/>
      <c r="G38" s="3" t="s">
        <v>268</v>
      </c>
      <c r="H38" s="3" t="s">
        <v>270</v>
      </c>
      <c r="I38" s="2" t="s">
        <v>271</v>
      </c>
      <c r="J38" s="2" t="s">
        <v>269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272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217</v>
      </c>
      <c r="C43" s="3" t="s">
        <v>209</v>
      </c>
      <c r="D43" s="3" t="s">
        <v>210</v>
      </c>
      <c r="E43" s="3" t="s">
        <v>211</v>
      </c>
      <c r="F43" s="3"/>
      <c r="G43" s="3" t="s">
        <v>58</v>
      </c>
      <c r="H43" s="3" t="s">
        <v>214</v>
      </c>
      <c r="I43" s="27" t="s">
        <v>215</v>
      </c>
      <c r="J43" s="2" t="s">
        <v>216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256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293</v>
      </c>
      <c r="D46" s="3" t="s">
        <v>294</v>
      </c>
      <c r="E46" s="3" t="s">
        <v>239</v>
      </c>
      <c r="F46" s="12"/>
      <c r="G46" s="12" t="s">
        <v>152</v>
      </c>
      <c r="H46" s="12" t="s">
        <v>293</v>
      </c>
      <c r="I46" s="12" t="s">
        <v>295</v>
      </c>
      <c r="J46" s="2" t="s">
        <v>296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266</v>
      </c>
      <c r="C47" s="12" t="s">
        <v>263</v>
      </c>
      <c r="D47" s="3" t="s">
        <v>262</v>
      </c>
      <c r="E47" s="3" t="s">
        <v>211</v>
      </c>
      <c r="F47" s="12"/>
      <c r="G47" s="12" t="s">
        <v>38</v>
      </c>
      <c r="H47" s="12" t="s">
        <v>263</v>
      </c>
      <c r="I47" s="12" t="s">
        <v>264</v>
      </c>
      <c r="J47" s="2" t="s">
        <v>265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218</v>
      </c>
      <c r="C51" s="12" t="s">
        <v>279</v>
      </c>
      <c r="D51" s="3" t="s">
        <v>280</v>
      </c>
      <c r="E51" s="3"/>
      <c r="F51" s="12"/>
      <c r="G51" s="12" t="s">
        <v>186</v>
      </c>
      <c r="H51" s="12" t="s">
        <v>281</v>
      </c>
      <c r="I51" s="12" t="s">
        <v>282</v>
      </c>
      <c r="J51" s="2" t="s">
        <v>283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219</v>
      </c>
      <c r="C52" s="12" t="s">
        <v>220</v>
      </c>
      <c r="D52" s="3" t="s">
        <v>284</v>
      </c>
      <c r="E52" s="3"/>
      <c r="F52" s="12"/>
      <c r="G52" s="12" t="s">
        <v>186</v>
      </c>
      <c r="H52" s="12" t="s">
        <v>285</v>
      </c>
      <c r="I52" s="12" t="s">
        <v>286</v>
      </c>
      <c r="J52" s="2" t="s">
        <v>287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111.57</v>
      </c>
      <c r="N54" s="10">
        <f>SUM(N3:N52)</f>
        <v>129.59100000000001</v>
      </c>
      <c r="O54" s="9" t="s">
        <v>65</v>
      </c>
    </row>
    <row r="58" spans="1:19">
      <c r="B58" t="s">
        <v>213</v>
      </c>
    </row>
    <row r="59" spans="1:19">
      <c r="B59" t="s">
        <v>247</v>
      </c>
    </row>
    <row r="60" spans="1:19">
      <c r="B60" t="s">
        <v>225</v>
      </c>
    </row>
    <row r="61" spans="1:19">
      <c r="B61" t="s">
        <v>246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2020-04-08T10:29:24Z</dcterms:modified>
</cp:coreProperties>
</file>