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2tu, m54 PnP\Rev 1.3\"/>
    </mc:Choice>
  </mc:AlternateContent>
  <xr:revisionPtr revIDLastSave="0" documentId="13_ncr:1_{32EE108B-EB10-46A9-A7E5-7ED0D2EF2746}" xr6:coauthVersionLast="45" xr6:coauthVersionMax="45" xr10:uidLastSave="{00000000-0000-0000-0000-000000000000}"/>
  <bookViews>
    <workbookView xWindow="31665" yWindow="3015" windowWidth="21600" windowHeight="12735" tabRatio="500" xr2:uid="{00000000-000D-0000-FFFF-FFFF00000000}"/>
  </bookViews>
  <sheets>
    <sheet name="VR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1" l="1"/>
  <c r="O22" i="1"/>
  <c r="M22" i="1"/>
  <c r="L22" i="1"/>
  <c r="M26" i="1" l="1"/>
  <c r="L26" i="1"/>
  <c r="O13" i="1"/>
  <c r="O20" i="1"/>
  <c r="O21" i="1"/>
  <c r="O23" i="1"/>
  <c r="O24" i="1"/>
  <c r="O25" i="1"/>
  <c r="P20" i="1"/>
  <c r="P25" i="1"/>
  <c r="M25" i="1"/>
  <c r="L25" i="1"/>
  <c r="M23" i="1" l="1"/>
  <c r="L23" i="1"/>
  <c r="P23" i="1"/>
  <c r="L21" i="1"/>
  <c r="M21" i="1"/>
  <c r="P21" i="1"/>
  <c r="P24" i="1"/>
  <c r="M24" i="1"/>
  <c r="L24" i="1"/>
  <c r="L20" i="1"/>
  <c r="M20" i="1"/>
  <c r="A10" i="1" l="1"/>
  <c r="P10" i="1" l="1"/>
  <c r="O10" i="1"/>
  <c r="L10" i="1"/>
  <c r="M10" i="1"/>
  <c r="A14" i="1"/>
  <c r="O14" i="1" s="1"/>
  <c r="A13" i="1"/>
  <c r="M13" i="1" s="1"/>
  <c r="A15" i="1"/>
  <c r="O15" i="1" s="1"/>
  <c r="A11" i="1"/>
  <c r="A18" i="1"/>
  <c r="M18" i="1" s="1"/>
  <c r="A16" i="1"/>
  <c r="A19" i="1"/>
  <c r="L19" i="1" s="1"/>
  <c r="P11" i="1" l="1"/>
  <c r="O11" i="1"/>
  <c r="P16" i="1"/>
  <c r="O16" i="1"/>
  <c r="L14" i="1"/>
  <c r="P14" i="1"/>
  <c r="M14" i="1"/>
  <c r="L13" i="1"/>
  <c r="P13" i="1"/>
  <c r="L15" i="1"/>
  <c r="P15" i="1"/>
  <c r="M15" i="1"/>
  <c r="M11" i="1"/>
  <c r="L11" i="1"/>
  <c r="O18" i="1"/>
  <c r="L18" i="1"/>
  <c r="P18" i="1"/>
  <c r="M16" i="1"/>
  <c r="L16" i="1"/>
  <c r="P19" i="1"/>
  <c r="M19" i="1"/>
  <c r="O19" i="1"/>
  <c r="A8" i="1" l="1"/>
  <c r="A7" i="1"/>
  <c r="P8" i="1" l="1"/>
  <c r="O8" i="1"/>
  <c r="L7" i="1"/>
  <c r="O7" i="1"/>
  <c r="M7" i="1"/>
  <c r="P7" i="1"/>
  <c r="L8" i="1"/>
  <c r="M8" i="1"/>
  <c r="A4" i="1" l="1"/>
  <c r="O4" i="1" s="1"/>
  <c r="A3" i="1"/>
  <c r="L3" i="1" s="1"/>
  <c r="P3" i="1" l="1"/>
  <c r="M3" i="1"/>
  <c r="L4" i="1"/>
  <c r="P4" i="1"/>
  <c r="M4" i="1"/>
  <c r="O3" i="1"/>
  <c r="A17" i="1"/>
  <c r="A6" i="1"/>
  <c r="A5" i="1"/>
  <c r="O5" i="1" s="1"/>
  <c r="A9" i="1"/>
  <c r="O2" i="1"/>
  <c r="M9" i="1" l="1"/>
  <c r="O9" i="1"/>
  <c r="L6" i="1"/>
  <c r="O6" i="1"/>
  <c r="P9" i="1"/>
  <c r="P6" i="1"/>
  <c r="P17" i="1"/>
  <c r="P5" i="1"/>
  <c r="M17" i="1"/>
  <c r="L9" i="1"/>
  <c r="M6" i="1"/>
  <c r="L5" i="1"/>
  <c r="O17" i="1"/>
  <c r="L17" i="1"/>
  <c r="M5" i="1"/>
  <c r="L31" i="1" l="1"/>
  <c r="M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Pasi</author>
  </authors>
  <commentList>
    <comment ref="G20" authorId="0" shapeId="0" xr:uid="{348B1A39-87FE-44F8-89F3-7FB2DA1115C0}">
      <text>
        <r>
          <rPr>
            <b/>
            <sz val="9"/>
            <color indexed="81"/>
            <rFont val="Tahoma"/>
            <charset val="1"/>
          </rPr>
          <t>Pasi:</t>
        </r>
        <r>
          <rPr>
            <sz val="9"/>
            <color indexed="81"/>
            <rFont val="Tahoma"/>
            <charset val="1"/>
          </rPr>
          <t xml:space="preserve">
There is also possibility to use SSOP version: MPXH6250AC6U
4bar version is: MPXH6400AC6U </t>
        </r>
      </text>
    </comment>
  </commentList>
</comments>
</file>

<file path=xl/sharedStrings.xml><?xml version="1.0" encoding="utf-8"?>
<sst xmlns="http://schemas.openxmlformats.org/spreadsheetml/2006/main" count="200" uniqueCount="186">
  <si>
    <t>Value</t>
  </si>
  <si>
    <t>Type</t>
  </si>
  <si>
    <t>Information</t>
  </si>
  <si>
    <t>Manufacturer</t>
  </si>
  <si>
    <t>Model#</t>
  </si>
  <si>
    <t>Digikey P/N</t>
  </si>
  <si>
    <t>Note</t>
  </si>
  <si>
    <t>1uF</t>
  </si>
  <si>
    <t>10k</t>
  </si>
  <si>
    <t>Yageo</t>
  </si>
  <si>
    <t>1k</t>
  </si>
  <si>
    <t>US Dollars</t>
  </si>
  <si>
    <t>Not including shipping or sales tax</t>
  </si>
  <si>
    <t>Total of Materials:Cost to Manufacture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</si>
  <si>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</si>
  <si>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</si>
  <si>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</si>
  <si>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</si>
  <si>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</si>
  <si>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</si>
  <si>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</si>
  <si>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C2</t>
  </si>
  <si>
    <t>C1</t>
  </si>
  <si>
    <t>Mouser Import</t>
  </si>
  <si>
    <t>Digikey import</t>
  </si>
  <si>
    <t>R14,R15</t>
  </si>
  <si>
    <t>100k</t>
  </si>
  <si>
    <t>R1</t>
  </si>
  <si>
    <t>7.5k</t>
  </si>
  <si>
    <t>Q1,Q2,Q3,Q4,Q5,Q6</t>
  </si>
  <si>
    <t>RES SMD 7.5K OHM 5% 1/4W 1206</t>
  </si>
  <si>
    <t>RC1206JR-077K5L</t>
  </si>
  <si>
    <t>603-RC1206JR-077K5L</t>
  </si>
  <si>
    <t>311-7.5KERTR-ND</t>
  </si>
  <si>
    <t xml:space="preserve">RES SMD 1K OHM 5% 1/4W 1206 </t>
  </si>
  <si>
    <t>RC1206JR-071KP</t>
  </si>
  <si>
    <t>603-RC1206JR-071KP</t>
  </si>
  <si>
    <t>YAG1341TR-ND</t>
  </si>
  <si>
    <t>2k</t>
  </si>
  <si>
    <t xml:space="preserve">RES SMD 2K OHM 1% 1/4W 1206 </t>
  </si>
  <si>
    <t>RC1206FR-072KL</t>
  </si>
  <si>
    <t>311-2.00KFRTR-ND</t>
  </si>
  <si>
    <t>603-RC1206FR-072KL</t>
  </si>
  <si>
    <t>RES SMD 10K OHM 1% 1/8W 0603</t>
  </si>
  <si>
    <t>RC0603FR-0710KL</t>
  </si>
  <si>
    <t>603-RC0603FR-0710KL</t>
  </si>
  <si>
    <t>311-10.0KHRTR-ND</t>
  </si>
  <si>
    <t>RES SMD 100K OHM 5% 1/8W 1206</t>
  </si>
  <si>
    <t>AC1206JR-07100KL</t>
  </si>
  <si>
    <t>603-AC1206JR-07100KL</t>
  </si>
  <si>
    <t>YAG3912CT-ND</t>
  </si>
  <si>
    <t>10nF</t>
  </si>
  <si>
    <t xml:space="preserve"> CAP CER 10nF 50V X7R 1206</t>
  </si>
  <si>
    <t>CC1206KRX7R9BB103</t>
  </si>
  <si>
    <t>603-CC206KRX7R9BB103</t>
  </si>
  <si>
    <t>311-1174-1-ND</t>
  </si>
  <si>
    <t>CC1206KKX7R9BB105</t>
  </si>
  <si>
    <t>603-CC126KKX7R9BB105</t>
  </si>
  <si>
    <t>311-1963-1-ND</t>
  </si>
  <si>
    <t>CAP CER 1UF 50V X7R 1206</t>
  </si>
  <si>
    <t>R16</t>
  </si>
  <si>
    <t>4.7k</t>
  </si>
  <si>
    <t>RES SMD 4.7K OHM 5% 1/8W 0603</t>
  </si>
  <si>
    <t>RC0603JR-074K7L</t>
  </si>
  <si>
    <t>603-RC0603JR-074K7L</t>
  </si>
  <si>
    <t>311-4.7KGRCT-ND</t>
  </si>
  <si>
    <t>ISL9V3040S3STCT-ND</t>
  </si>
  <si>
    <t>ISL9V3040S3ST</t>
  </si>
  <si>
    <t>512-ISL9V3040S3ST</t>
  </si>
  <si>
    <t>ON Semiconductor</t>
  </si>
  <si>
    <t>Ignition IGBT TO-263AB</t>
  </si>
  <si>
    <t>U9</t>
  </si>
  <si>
    <t>Microchip</t>
  </si>
  <si>
    <t>CAN Interface IC Hi Spd CAN Transceiver</t>
  </si>
  <si>
    <t>MCP2551T-I/SN</t>
  </si>
  <si>
    <t>579-MCP2551T-I/SN</t>
  </si>
  <si>
    <t>MCP2551T-I/SNCT-ND</t>
  </si>
  <si>
    <t>Q7</t>
  </si>
  <si>
    <t>Bipolar Transistors - BJT NPN</t>
  </si>
  <si>
    <t>U5, U6</t>
  </si>
  <si>
    <t>STMicroelectronics</t>
  </si>
  <si>
    <t>VNLD5090TR-E</t>
  </si>
  <si>
    <t>511-VNLD5090TR-E</t>
  </si>
  <si>
    <t>497-14323-1-ND</t>
  </si>
  <si>
    <t>SMD Green LED</t>
  </si>
  <si>
    <t>Inolux</t>
  </si>
  <si>
    <t>IN-S85ATG</t>
  </si>
  <si>
    <t>743-IN-S85ATG</t>
  </si>
  <si>
    <t>1830-1079-1-ND</t>
  </si>
  <si>
    <t>F1</t>
  </si>
  <si>
    <t>Surface Mount Fuse 5A 1206</t>
  </si>
  <si>
    <t>Bel Fuse</t>
  </si>
  <si>
    <t>0685P5000-01</t>
  </si>
  <si>
    <t>530-0685P5000-01</t>
  </si>
  <si>
    <t>507-2450-1-ND</t>
  </si>
  <si>
    <t>Diode 1A, 400V</t>
  </si>
  <si>
    <t>Rectron</t>
  </si>
  <si>
    <t>FM4004W-W</t>
  </si>
  <si>
    <t>583-FM4004W-W</t>
  </si>
  <si>
    <t>R3,R14,R19,R20</t>
  </si>
  <si>
    <t>R8,R9,R10,R11,R17,R18</t>
  </si>
  <si>
    <t>LED1,LED2,LED3</t>
  </si>
  <si>
    <t>D1,D2,D4</t>
  </si>
  <si>
    <t>U7,U8</t>
  </si>
  <si>
    <t>NCV8408DTRKG</t>
  </si>
  <si>
    <t>863-NCV8408DTRKG</t>
  </si>
  <si>
    <t>Gate Driver</t>
  </si>
  <si>
    <t>Dual Gate Drivers</t>
  </si>
  <si>
    <t>NCV8403BDTRKGOSCT-NDD</t>
  </si>
  <si>
    <t>MPXA4250AC6U</t>
  </si>
  <si>
    <t>Map sensor</t>
  </si>
  <si>
    <t>2.5-Bar MAP sensor</t>
  </si>
  <si>
    <t>SENSOR ABS PRESS 36.3 PSI MAX</t>
  </si>
  <si>
    <t>VNLD5090</t>
  </si>
  <si>
    <t>MCP2551</t>
  </si>
  <si>
    <t>ISL9V</t>
  </si>
  <si>
    <t>2N2222</t>
  </si>
  <si>
    <t>5A</t>
  </si>
  <si>
    <t>NCV8408</t>
  </si>
  <si>
    <t>Led</t>
  </si>
  <si>
    <t>1N4004</t>
  </si>
  <si>
    <t>841-MPXA4250AC6U</t>
  </si>
  <si>
    <t>MPXA4250AC6U-ND</t>
  </si>
  <si>
    <t>Freescale Semiconductor</t>
  </si>
  <si>
    <t>Diy-Efi Core4</t>
  </si>
  <si>
    <t>Diy-Efi Core4 Mega standalone</t>
  </si>
  <si>
    <t>BluePill</t>
  </si>
  <si>
    <t>STM32F103C8T6 Development Board (Blue Pill)</t>
  </si>
  <si>
    <t>"brains" of the board</t>
  </si>
  <si>
    <t>For CAN bus</t>
  </si>
  <si>
    <t>These need to be bought separately</t>
  </si>
  <si>
    <t>Spartan 2 OEM</t>
  </si>
  <si>
    <t>14Point7</t>
  </si>
  <si>
    <t xml:space="preserve">Diy-Efi </t>
  </si>
  <si>
    <t>???</t>
  </si>
  <si>
    <t>Spartan 2 OEM Wideband O2 Controller</t>
  </si>
  <si>
    <t>WB O2 Controller</t>
  </si>
  <si>
    <t>R2,R4,R5,R6,R7,R12,R13,R15</t>
  </si>
  <si>
    <t>External connector</t>
  </si>
  <si>
    <t>6 CKT RCPT HOUSING</t>
  </si>
  <si>
    <t>Molex</t>
  </si>
  <si>
    <t>39-01-2060</t>
  </si>
  <si>
    <t>WM3702-ND</t>
  </si>
  <si>
    <t>538-39-01-2060</t>
  </si>
  <si>
    <t>For WB O2 sensor</t>
  </si>
  <si>
    <t>O2 Connector</t>
  </si>
  <si>
    <t>Main ecu connector</t>
  </si>
  <si>
    <t>AMP/TE-connectivity</t>
  </si>
  <si>
    <t>7-967288-1</t>
  </si>
  <si>
    <t>Automotive Connectors MQS/JPT ST-WANN134P HYBRID TIMER</t>
  </si>
  <si>
    <t>571-7-967288-1</t>
  </si>
  <si>
    <t>A123185-ND</t>
  </si>
  <si>
    <t>AMP-967288</t>
  </si>
  <si>
    <t>43045-1400</t>
  </si>
  <si>
    <t>14-POS connector</t>
  </si>
  <si>
    <t>HEADER 14P MICROFIT</t>
  </si>
  <si>
    <t>538-43045-1400</t>
  </si>
  <si>
    <t>WM4723-ND</t>
  </si>
  <si>
    <t>External header</t>
  </si>
  <si>
    <t>14-POS header</t>
  </si>
  <si>
    <t>6-POS header</t>
  </si>
  <si>
    <t>14 CKT RCPT HOUSING</t>
  </si>
  <si>
    <t>43025-1400</t>
  </si>
  <si>
    <t>538-43025-1400</t>
  </si>
  <si>
    <t>WM2489-ND</t>
  </si>
  <si>
    <t>Pins for external connector</t>
  </si>
  <si>
    <t>Female pin</t>
  </si>
  <si>
    <t>SOCKET 18 AWG BULK</t>
  </si>
  <si>
    <t>43030-0038</t>
  </si>
  <si>
    <t>WM13070CT-ND</t>
  </si>
  <si>
    <t>538-43030-0038</t>
  </si>
  <si>
    <t>D3</t>
  </si>
  <si>
    <t>1SMA5919BT3G</t>
  </si>
  <si>
    <t>Zener Diodes 5.6V 1.5W</t>
  </si>
  <si>
    <t>1N5919</t>
  </si>
  <si>
    <t>863-1SMA5919BT3G</t>
  </si>
  <si>
    <t>1SMA5919BT3GOSCT-ND</t>
  </si>
  <si>
    <t>External bluetooth connector</t>
  </si>
  <si>
    <t>4-POS header</t>
  </si>
  <si>
    <t>43045-0400</t>
  </si>
  <si>
    <t>HEADER 4P MICROFIT</t>
  </si>
  <si>
    <t>538-43045-0400</t>
  </si>
  <si>
    <t>WM1814-ND</t>
  </si>
  <si>
    <t>MMBT2222ALT1G</t>
  </si>
  <si>
    <t>863-MMBT2222ALT1G</t>
  </si>
  <si>
    <t xml:space="preserve"> MMBT2222ALT1GOSCT-ND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</si>
</sst>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5" xfId="0" applyBorder="1"/>
    <xf numFmtId="0" fontId="3" fillId="0" borderId="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2"/>
  <sheetViews>
    <sheetView tabSelected="1" topLeftCell="A22" zoomScale="99" workbookViewId="0">
      <selection activeCell="A11" sqref="A11:XFD11"/>
    </sheetView>
  </sheetViews>
  <sheetFormatPr defaultColWidth="11" defaultRowHeight="15.75"/>
  <cols>
    <col min="1" max="1" width="18.875" style="11" customWidth="1"/>
    <col min="2" max="2" width="24.5" customWidth="1"/>
    <col min="3" max="3" width="15" customWidth="1"/>
    <col min="4" max="4" width="53.125" customWidth="1"/>
    <col min="5" max="5" width="16.875" customWidth="1"/>
    <col min="6" max="6" width="17.25" customWidth="1"/>
    <col min="7" max="7" width="24.5" customWidth="1"/>
    <col min="8" max="9" width="28" customWidth="1"/>
    <col min="14" max="14" width="47.875" customWidth="1"/>
    <col min="15" max="15" width="27.375" customWidth="1"/>
    <col min="16" max="16" width="27.125" customWidth="1"/>
  </cols>
  <sheetData>
    <row r="1" spans="1:16" ht="26.25" thickBot="1">
      <c r="A1" s="9" t="s">
        <v>14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6</v>
      </c>
      <c r="O1" s="13" t="s">
        <v>24</v>
      </c>
      <c r="P1" s="25" t="s">
        <v>23</v>
      </c>
    </row>
    <row r="2" spans="1:16" ht="16.5" thickBot="1">
      <c r="A2" s="10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8" t="str">
        <f t="shared" ref="O2:O19" si="0">IF(NOT(H2=""),A2&amp;","&amp;H2,"")</f>
        <v/>
      </c>
      <c r="P2" s="23"/>
    </row>
    <row r="3" spans="1:16" ht="16.5" thickBot="1">
      <c r="A3" s="12">
        <f t="shared" ref="A3:A10" si="1">LEN(B3)-LEN(SUBSTITUTE(B3,",",""))+1</f>
        <v>1</v>
      </c>
      <c r="B3" s="4" t="s">
        <v>27</v>
      </c>
      <c r="C3" s="3" t="s">
        <v>28</v>
      </c>
      <c r="D3" s="3" t="s">
        <v>30</v>
      </c>
      <c r="E3" s="3"/>
      <c r="F3" s="3" t="s">
        <v>9</v>
      </c>
      <c r="G3" s="3" t="s">
        <v>31</v>
      </c>
      <c r="H3" s="2" t="s">
        <v>33</v>
      </c>
      <c r="I3" s="2" t="s">
        <v>32</v>
      </c>
      <c r="J3" s="5">
        <v>0.1</v>
      </c>
      <c r="K3" s="5">
        <v>0.1</v>
      </c>
      <c r="L3" s="6">
        <f t="shared" ref="L3:L15" si="2">J3*A3</f>
        <v>0.1</v>
      </c>
      <c r="M3" s="6">
        <f t="shared" ref="M3:M15" si="3">K3*A3</f>
        <v>0.1</v>
      </c>
      <c r="N3" s="4"/>
      <c r="O3" s="18" t="str">
        <f t="shared" si="0"/>
        <v>1,311-7.5KERTR-ND</v>
      </c>
      <c r="P3" s="23" t="str">
        <f t="shared" ref="P3:P8" si="4">IF(NOT(I3=""),I3&amp;"|"&amp;A3,"")</f>
        <v>603-RC1206JR-077K5L|1</v>
      </c>
    </row>
    <row r="4" spans="1:16" ht="18" customHeight="1" thickBot="1">
      <c r="A4" s="12">
        <f t="shared" si="1"/>
        <v>8</v>
      </c>
      <c r="B4" s="4" t="s">
        <v>137</v>
      </c>
      <c r="C4" s="3" t="s">
        <v>10</v>
      </c>
      <c r="D4" s="3" t="s">
        <v>34</v>
      </c>
      <c r="E4" s="3"/>
      <c r="F4" s="3" t="s">
        <v>9</v>
      </c>
      <c r="G4" s="3" t="s">
        <v>35</v>
      </c>
      <c r="H4" s="2" t="s">
        <v>37</v>
      </c>
      <c r="I4" s="2" t="s">
        <v>36</v>
      </c>
      <c r="J4" s="5">
        <v>0.1</v>
      </c>
      <c r="K4" s="5">
        <v>0.1</v>
      </c>
      <c r="L4" s="6">
        <f t="shared" si="2"/>
        <v>0.8</v>
      </c>
      <c r="M4" s="6">
        <f t="shared" si="3"/>
        <v>0.8</v>
      </c>
      <c r="N4" s="4"/>
      <c r="O4" s="18" t="str">
        <f t="shared" si="0"/>
        <v>8,YAG1341TR-ND</v>
      </c>
      <c r="P4" s="23" t="str">
        <f t="shared" si="4"/>
        <v>603-RC1206JR-071KP|8</v>
      </c>
    </row>
    <row r="5" spans="1:16" ht="16.5" thickBot="1">
      <c r="A5" s="12">
        <f t="shared" si="1"/>
        <v>4</v>
      </c>
      <c r="B5" s="4" t="s">
        <v>99</v>
      </c>
      <c r="C5" s="3" t="s">
        <v>38</v>
      </c>
      <c r="D5" s="3" t="s">
        <v>39</v>
      </c>
      <c r="E5" s="3"/>
      <c r="F5" s="3" t="s">
        <v>9</v>
      </c>
      <c r="G5" s="3" t="s">
        <v>40</v>
      </c>
      <c r="H5" s="2" t="s">
        <v>41</v>
      </c>
      <c r="I5" s="2" t="s">
        <v>42</v>
      </c>
      <c r="J5" s="5">
        <v>0.1</v>
      </c>
      <c r="K5" s="5">
        <v>0.1</v>
      </c>
      <c r="L5" s="6">
        <f t="shared" si="2"/>
        <v>0.4</v>
      </c>
      <c r="M5" s="6">
        <f t="shared" si="3"/>
        <v>0.4</v>
      </c>
      <c r="N5" s="4"/>
      <c r="O5" s="18" t="str">
        <f t="shared" si="0"/>
        <v>4,311-2.00KFRTR-ND</v>
      </c>
      <c r="P5" s="23" t="str">
        <f t="shared" si="4"/>
        <v>603-RC1206FR-072KL|4</v>
      </c>
    </row>
    <row r="6" spans="1:16" ht="16.5" thickBot="1">
      <c r="A6" s="12">
        <f t="shared" si="1"/>
        <v>2</v>
      </c>
      <c r="B6" s="4" t="s">
        <v>25</v>
      </c>
      <c r="C6" s="3" t="s">
        <v>8</v>
      </c>
      <c r="D6" s="2" t="s">
        <v>43</v>
      </c>
      <c r="E6" s="3"/>
      <c r="F6" s="3" t="s">
        <v>9</v>
      </c>
      <c r="G6" s="3" t="s">
        <v>44</v>
      </c>
      <c r="H6" s="2" t="s">
        <v>46</v>
      </c>
      <c r="I6" s="15" t="s">
        <v>45</v>
      </c>
      <c r="J6" s="5">
        <v>0.1</v>
      </c>
      <c r="K6" s="5">
        <v>0.1</v>
      </c>
      <c r="L6" s="6">
        <f t="shared" si="2"/>
        <v>0.2</v>
      </c>
      <c r="M6" s="6">
        <f t="shared" si="3"/>
        <v>0.2</v>
      </c>
      <c r="N6" s="4"/>
      <c r="O6" s="18" t="str">
        <f t="shared" si="0"/>
        <v>2,311-10.0KHRTR-ND</v>
      </c>
      <c r="P6" s="23" t="str">
        <f t="shared" si="4"/>
        <v>603-RC0603FR-0710KL|2</v>
      </c>
    </row>
    <row r="7" spans="1:16" ht="16.5" thickBot="1">
      <c r="A7" s="12">
        <f t="shared" si="1"/>
        <v>6</v>
      </c>
      <c r="B7" s="4" t="s">
        <v>100</v>
      </c>
      <c r="C7" s="3" t="s">
        <v>26</v>
      </c>
      <c r="D7" s="2" t="s">
        <v>47</v>
      </c>
      <c r="E7" s="3"/>
      <c r="F7" s="3" t="s">
        <v>9</v>
      </c>
      <c r="G7" s="3" t="s">
        <v>48</v>
      </c>
      <c r="H7" s="2" t="s">
        <v>50</v>
      </c>
      <c r="I7" s="2" t="s">
        <v>49</v>
      </c>
      <c r="J7" s="5">
        <v>0.1</v>
      </c>
      <c r="K7" s="5">
        <v>0.1</v>
      </c>
      <c r="L7" s="6">
        <f t="shared" si="2"/>
        <v>0.60000000000000009</v>
      </c>
      <c r="M7" s="6">
        <f t="shared" si="3"/>
        <v>0.60000000000000009</v>
      </c>
      <c r="N7" s="4"/>
      <c r="O7" s="18" t="str">
        <f t="shared" si="0"/>
        <v>6,YAG3912CT-ND</v>
      </c>
      <c r="P7" s="23" t="str">
        <f t="shared" si="4"/>
        <v>603-AC1206JR-07100KL|6</v>
      </c>
    </row>
    <row r="8" spans="1:16" ht="16.5" thickBot="1">
      <c r="A8" s="12">
        <f t="shared" si="1"/>
        <v>1</v>
      </c>
      <c r="B8" s="4" t="s">
        <v>60</v>
      </c>
      <c r="C8" s="3" t="s">
        <v>61</v>
      </c>
      <c r="D8" s="2" t="s">
        <v>62</v>
      </c>
      <c r="E8" s="3"/>
      <c r="F8" s="3" t="s">
        <v>9</v>
      </c>
      <c r="G8" s="3" t="s">
        <v>63</v>
      </c>
      <c r="H8" s="2" t="s">
        <v>65</v>
      </c>
      <c r="I8" s="2" t="s">
        <v>64</v>
      </c>
      <c r="J8" s="5">
        <v>0.1</v>
      </c>
      <c r="K8" s="5">
        <v>0.1</v>
      </c>
      <c r="L8" s="6">
        <f t="shared" si="2"/>
        <v>0.1</v>
      </c>
      <c r="M8" s="6">
        <f t="shared" si="3"/>
        <v>0.1</v>
      </c>
      <c r="N8" s="4"/>
      <c r="O8" s="18" t="str">
        <f t="shared" si="0"/>
        <v>1,311-4.7KGRCT-ND</v>
      </c>
      <c r="P8" s="23" t="str">
        <f t="shared" si="4"/>
        <v>603-RC0603JR-074K7L|1</v>
      </c>
    </row>
    <row r="9" spans="1:16" ht="16.5" thickBot="1">
      <c r="A9" s="12">
        <f t="shared" si="1"/>
        <v>1</v>
      </c>
      <c r="B9" s="4" t="s">
        <v>22</v>
      </c>
      <c r="C9" s="3" t="s">
        <v>7</v>
      </c>
      <c r="D9" s="3" t="s">
        <v>59</v>
      </c>
      <c r="E9" s="3"/>
      <c r="F9" s="3" t="s">
        <v>9</v>
      </c>
      <c r="G9" s="3" t="s">
        <v>56</v>
      </c>
      <c r="H9" s="2" t="s">
        <v>58</v>
      </c>
      <c r="I9" s="28" t="s">
        <v>57</v>
      </c>
      <c r="J9" s="5">
        <v>0.1</v>
      </c>
      <c r="K9" s="5">
        <v>0.1</v>
      </c>
      <c r="L9" s="6">
        <f t="shared" si="2"/>
        <v>0.1</v>
      </c>
      <c r="M9" s="6">
        <f t="shared" si="3"/>
        <v>0.1</v>
      </c>
      <c r="N9" s="4"/>
      <c r="O9" s="18" t="str">
        <f t="shared" si="0"/>
        <v>1,311-1963-1-ND</v>
      </c>
      <c r="P9" s="23" t="str">
        <f>IF(NOT(I9=""),I9&amp;"|"&amp;A9,"")</f>
        <v>603-CC126KKX7R9BB105|1</v>
      </c>
    </row>
    <row r="10" spans="1:16" ht="16.5" thickBot="1">
      <c r="A10" s="12">
        <f t="shared" si="1"/>
        <v>1</v>
      </c>
      <c r="B10" s="4" t="s">
        <v>21</v>
      </c>
      <c r="C10" s="3" t="s">
        <v>51</v>
      </c>
      <c r="D10" s="2" t="s">
        <v>52</v>
      </c>
      <c r="E10" s="3"/>
      <c r="F10" s="3" t="s">
        <v>9</v>
      </c>
      <c r="G10" s="3" t="s">
        <v>53</v>
      </c>
      <c r="H10" s="26" t="s">
        <v>55</v>
      </c>
      <c r="I10" s="29" t="s">
        <v>54</v>
      </c>
      <c r="J10" s="27">
        <v>0.1</v>
      </c>
      <c r="K10" s="27">
        <v>0.1</v>
      </c>
      <c r="L10" s="6">
        <f t="shared" ref="L10" si="5">J10*A10</f>
        <v>0.1</v>
      </c>
      <c r="M10" s="6">
        <f t="shared" ref="M10" si="6">K10*A10</f>
        <v>0.1</v>
      </c>
      <c r="N10" s="4"/>
      <c r="O10" s="18" t="str">
        <f t="shared" si="0"/>
        <v>1,311-1174-1-ND</v>
      </c>
      <c r="P10" s="23" t="str">
        <f t="shared" ref="P10" si="7">IF(NOT(I10=""),I10&amp;"|"&amp;A10,"")</f>
        <v>603-CC206KRX7R9BB103|1</v>
      </c>
    </row>
    <row r="11" spans="1:16" ht="17.25" customHeight="1" thickBot="1">
      <c r="A11" s="12">
        <f t="shared" ref="A11" si="8">LEN(B11)-LEN(SUBSTITUTE(B11,",",""))+1</f>
        <v>3</v>
      </c>
      <c r="B11" s="4" t="s">
        <v>101</v>
      </c>
      <c r="C11" s="3" t="s">
        <v>119</v>
      </c>
      <c r="D11" s="2" t="s">
        <v>84</v>
      </c>
      <c r="E11" s="3"/>
      <c r="F11" s="3" t="s">
        <v>85</v>
      </c>
      <c r="G11" s="3" t="s">
        <v>86</v>
      </c>
      <c r="H11" s="26" t="s">
        <v>88</v>
      </c>
      <c r="I11" s="29" t="s">
        <v>87</v>
      </c>
      <c r="J11" s="27">
        <v>0.1</v>
      </c>
      <c r="K11" s="27">
        <v>0.1</v>
      </c>
      <c r="L11" s="6">
        <f t="shared" si="2"/>
        <v>0.30000000000000004</v>
      </c>
      <c r="M11" s="6">
        <f t="shared" si="3"/>
        <v>0.30000000000000004</v>
      </c>
      <c r="N11" s="4"/>
      <c r="O11" s="18" t="str">
        <f t="shared" si="0"/>
        <v>3,1830-1079-1-ND</v>
      </c>
      <c r="P11" s="23" t="str">
        <f t="shared" ref="P11:P19" si="9">IF(NOT(I11=""),I11&amp;"|"&amp;A11,"")</f>
        <v>743-IN-S85ATG|3</v>
      </c>
    </row>
    <row r="12" spans="1:16" ht="17.25" customHeight="1" thickBot="1">
      <c r="A12" s="12">
        <v>1</v>
      </c>
      <c r="B12" s="4" t="s">
        <v>171</v>
      </c>
      <c r="C12" s="3" t="s">
        <v>174</v>
      </c>
      <c r="D12" s="2" t="s">
        <v>173</v>
      </c>
      <c r="E12" s="3"/>
      <c r="F12" s="3" t="s">
        <v>69</v>
      </c>
      <c r="G12" s="3" t="s">
        <v>172</v>
      </c>
      <c r="H12" s="26" t="s">
        <v>176</v>
      </c>
      <c r="I12" s="29" t="s">
        <v>175</v>
      </c>
      <c r="J12" s="27">
        <v>0.43</v>
      </c>
      <c r="K12" s="5">
        <v>0.42</v>
      </c>
      <c r="L12" s="6"/>
      <c r="M12" s="6"/>
      <c r="N12" s="4"/>
      <c r="O12" s="18"/>
      <c r="P12" s="23"/>
    </row>
    <row r="13" spans="1:16" ht="16.5" thickBot="1">
      <c r="A13" s="12">
        <f t="shared" ref="A13:A14" si="10">LEN(B13)-LEN(SUBSTITUTE(B13,",",""))+1</f>
        <v>3</v>
      </c>
      <c r="B13" s="4" t="s">
        <v>102</v>
      </c>
      <c r="C13" s="3" t="s">
        <v>120</v>
      </c>
      <c r="D13" s="2" t="s">
        <v>95</v>
      </c>
      <c r="E13" s="3"/>
      <c r="F13" s="3" t="s">
        <v>96</v>
      </c>
      <c r="G13" s="3" t="s">
        <v>97</v>
      </c>
      <c r="H13" s="26"/>
      <c r="I13" s="29" t="s">
        <v>98</v>
      </c>
      <c r="J13" s="27">
        <v>0.1</v>
      </c>
      <c r="K13" s="27">
        <v>0.1</v>
      </c>
      <c r="L13" s="6">
        <f t="shared" si="2"/>
        <v>0.30000000000000004</v>
      </c>
      <c r="M13" s="6">
        <f t="shared" si="3"/>
        <v>0.30000000000000004</v>
      </c>
      <c r="N13" s="4"/>
      <c r="O13" s="18" t="str">
        <f t="shared" si="0"/>
        <v/>
      </c>
      <c r="P13" s="23" t="str">
        <f t="shared" si="9"/>
        <v>583-FM4004W-W|3</v>
      </c>
    </row>
    <row r="14" spans="1:16" ht="16.5" thickBot="1">
      <c r="A14" s="12">
        <f t="shared" si="10"/>
        <v>2</v>
      </c>
      <c r="B14" s="4" t="s">
        <v>103</v>
      </c>
      <c r="C14" s="3" t="s">
        <v>118</v>
      </c>
      <c r="D14" s="2" t="s">
        <v>106</v>
      </c>
      <c r="E14" s="3"/>
      <c r="F14" s="3" t="s">
        <v>69</v>
      </c>
      <c r="G14" s="3" t="s">
        <v>104</v>
      </c>
      <c r="H14" s="26" t="s">
        <v>108</v>
      </c>
      <c r="I14" s="29" t="s">
        <v>105</v>
      </c>
      <c r="J14" s="27">
        <v>0.1</v>
      </c>
      <c r="K14" s="5">
        <v>0.96</v>
      </c>
      <c r="L14" s="6">
        <f t="shared" si="2"/>
        <v>0.2</v>
      </c>
      <c r="M14" s="6">
        <f t="shared" si="3"/>
        <v>1.92</v>
      </c>
      <c r="N14" s="4"/>
      <c r="O14" s="18" t="str">
        <f t="shared" si="0"/>
        <v>2,NCV8403BDTRKGOSCT-NDD</v>
      </c>
      <c r="P14" s="23" t="str">
        <f t="shared" si="9"/>
        <v>863-NCV8408DTRKG|2</v>
      </c>
    </row>
    <row r="15" spans="1:16" ht="16.5" thickBot="1">
      <c r="A15" s="12">
        <f t="shared" ref="A15" si="11">LEN(B15)-LEN(SUBSTITUTE(B15,",",""))+1</f>
        <v>1</v>
      </c>
      <c r="B15" s="4" t="s">
        <v>89</v>
      </c>
      <c r="C15" s="3" t="s">
        <v>117</v>
      </c>
      <c r="D15" s="2" t="s">
        <v>90</v>
      </c>
      <c r="E15" s="3"/>
      <c r="F15" s="3" t="s">
        <v>91</v>
      </c>
      <c r="G15" s="3" t="s">
        <v>92</v>
      </c>
      <c r="H15" s="26" t="s">
        <v>94</v>
      </c>
      <c r="I15" s="29" t="s">
        <v>93</v>
      </c>
      <c r="J15" s="27">
        <v>0.1</v>
      </c>
      <c r="K15" s="27">
        <v>0.1</v>
      </c>
      <c r="L15" s="6">
        <f t="shared" si="2"/>
        <v>0.1</v>
      </c>
      <c r="M15" s="6">
        <f t="shared" si="3"/>
        <v>0.1</v>
      </c>
      <c r="N15" s="4"/>
      <c r="O15" s="18" t="str">
        <f t="shared" si="0"/>
        <v>1,507-2450-1-ND</v>
      </c>
      <c r="P15" s="23" t="str">
        <f t="shared" si="9"/>
        <v>530-0685P5000-01|1</v>
      </c>
    </row>
    <row r="16" spans="1:16" ht="16.5" thickBot="1">
      <c r="A16" s="12">
        <f t="shared" ref="A16:A19" si="12">LEN(B16)-LEN(SUBSTITUTE(B16,",",""))+1</f>
        <v>1</v>
      </c>
      <c r="B16" s="4" t="s">
        <v>77</v>
      </c>
      <c r="C16" s="16" t="s">
        <v>116</v>
      </c>
      <c r="D16" s="21" t="s">
        <v>78</v>
      </c>
      <c r="E16" s="20"/>
      <c r="F16" s="3" t="s">
        <v>69</v>
      </c>
      <c r="G16" s="7" t="s">
        <v>183</v>
      </c>
      <c r="H16" s="2" t="s">
        <v>185</v>
      </c>
      <c r="I16" s="2" t="s">
        <v>184</v>
      </c>
      <c r="J16" s="5">
        <v>1.94</v>
      </c>
      <c r="K16" s="5">
        <v>1.94</v>
      </c>
      <c r="L16" s="6">
        <f t="shared" ref="L16:L19" si="13">J16*A16</f>
        <v>1.94</v>
      </c>
      <c r="M16" s="6">
        <f t="shared" ref="M16:M19" si="14">K16*A16</f>
        <v>1.94</v>
      </c>
      <c r="N16" s="4"/>
      <c r="O16" s="18" t="str">
        <f t="shared" si="0"/>
        <v>1, MMBT2222ALT1GOSCT-ND</v>
      </c>
      <c r="P16" s="23" t="str">
        <f t="shared" si="9"/>
        <v>863-MMBT2222ALT1G|1</v>
      </c>
    </row>
    <row r="17" spans="1:16" ht="16.5" thickBot="1">
      <c r="A17" s="12">
        <f t="shared" si="12"/>
        <v>6</v>
      </c>
      <c r="B17" s="4" t="s">
        <v>29</v>
      </c>
      <c r="C17" s="3" t="s">
        <v>115</v>
      </c>
      <c r="D17" s="7" t="s">
        <v>70</v>
      </c>
      <c r="E17" s="3"/>
      <c r="F17" s="16" t="s">
        <v>69</v>
      </c>
      <c r="G17" s="21" t="s">
        <v>67</v>
      </c>
      <c r="H17" s="17" t="s">
        <v>66</v>
      </c>
      <c r="I17" s="2" t="s">
        <v>68</v>
      </c>
      <c r="J17" s="5">
        <v>1.94</v>
      </c>
      <c r="K17" s="5">
        <v>1.94</v>
      </c>
      <c r="L17" s="6">
        <f t="shared" si="13"/>
        <v>11.64</v>
      </c>
      <c r="M17" s="6">
        <f t="shared" si="14"/>
        <v>11.64</v>
      </c>
      <c r="N17" s="4"/>
      <c r="O17" s="18" t="str">
        <f t="shared" si="0"/>
        <v>6,ISL9V3040S3STCT-ND</v>
      </c>
      <c r="P17" s="23" t="str">
        <f t="shared" si="9"/>
        <v>512-ISL9V3040S3ST|6</v>
      </c>
    </row>
    <row r="18" spans="1:16" ht="16.5" thickBot="1">
      <c r="A18" s="12">
        <f t="shared" si="12"/>
        <v>2</v>
      </c>
      <c r="B18" s="4" t="s">
        <v>79</v>
      </c>
      <c r="C18" s="3" t="s">
        <v>113</v>
      </c>
      <c r="D18" s="3" t="s">
        <v>107</v>
      </c>
      <c r="E18" s="3"/>
      <c r="F18" s="3" t="s">
        <v>80</v>
      </c>
      <c r="G18" s="34" t="s">
        <v>81</v>
      </c>
      <c r="H18" s="2" t="s">
        <v>83</v>
      </c>
      <c r="I18" s="2" t="s">
        <v>82</v>
      </c>
      <c r="J18" s="5">
        <v>0.14000000000000001</v>
      </c>
      <c r="K18" s="5">
        <v>0.14000000000000001</v>
      </c>
      <c r="L18" s="6">
        <f t="shared" si="13"/>
        <v>0.28000000000000003</v>
      </c>
      <c r="M18" s="6">
        <f t="shared" si="14"/>
        <v>0.28000000000000003</v>
      </c>
      <c r="N18" s="4"/>
      <c r="O18" s="18" t="str">
        <f t="shared" si="0"/>
        <v>2,497-14323-1-ND</v>
      </c>
      <c r="P18" s="23" t="str">
        <f t="shared" si="9"/>
        <v>511-VNLD5090TR-E|2</v>
      </c>
    </row>
    <row r="19" spans="1:16" ht="16.5" thickBot="1">
      <c r="A19" s="12">
        <f t="shared" si="12"/>
        <v>1</v>
      </c>
      <c r="B19" s="4" t="s">
        <v>71</v>
      </c>
      <c r="C19" s="3" t="s">
        <v>114</v>
      </c>
      <c r="D19" s="3" t="s">
        <v>73</v>
      </c>
      <c r="E19" s="3"/>
      <c r="F19" s="16" t="s">
        <v>72</v>
      </c>
      <c r="G19" s="21" t="s">
        <v>74</v>
      </c>
      <c r="H19" s="17" t="s">
        <v>76</v>
      </c>
      <c r="I19" s="2" t="s">
        <v>75</v>
      </c>
      <c r="J19" s="5">
        <v>0.14000000000000001</v>
      </c>
      <c r="K19" s="5">
        <v>0.14000000000000001</v>
      </c>
      <c r="L19" s="6">
        <f t="shared" si="13"/>
        <v>0.14000000000000001</v>
      </c>
      <c r="M19" s="6">
        <f t="shared" si="14"/>
        <v>0.14000000000000001</v>
      </c>
      <c r="N19" s="4"/>
      <c r="O19" s="24" t="str">
        <f t="shared" si="0"/>
        <v>1,MCP2551T-I/SNCT-ND</v>
      </c>
      <c r="P19" s="23" t="str">
        <f t="shared" si="9"/>
        <v>579-MCP2551T-I/SN|1</v>
      </c>
    </row>
    <row r="20" spans="1:16" ht="26.25" thickBot="1">
      <c r="A20" s="12">
        <v>1</v>
      </c>
      <c r="B20" s="4" t="s">
        <v>110</v>
      </c>
      <c r="C20" s="3" t="s">
        <v>111</v>
      </c>
      <c r="D20" s="3" t="s">
        <v>112</v>
      </c>
      <c r="E20" s="3"/>
      <c r="F20" s="16" t="s">
        <v>123</v>
      </c>
      <c r="G20" s="21" t="s">
        <v>109</v>
      </c>
      <c r="H20" s="17" t="s">
        <v>122</v>
      </c>
      <c r="I20" s="17" t="s">
        <v>121</v>
      </c>
      <c r="J20" s="5">
        <v>19</v>
      </c>
      <c r="K20" s="5">
        <v>18</v>
      </c>
      <c r="L20" s="6">
        <f t="shared" ref="L20:L26" si="15">J20*A20</f>
        <v>19</v>
      </c>
      <c r="M20" s="6">
        <f t="shared" ref="M20:M26" si="16">K20*A20</f>
        <v>18</v>
      </c>
      <c r="N20" s="18"/>
      <c r="O20" s="24" t="str">
        <f t="shared" ref="O20:O25" si="17">IF(NOT(H20=""),A20&amp;","&amp;H20,"")</f>
        <v>1,MPXA4250AC6U-ND</v>
      </c>
      <c r="P20" s="23" t="str">
        <f t="shared" ref="P20:P25" si="18">IF(NOT(I20=""),I20&amp;"|"&amp;A20,"")</f>
        <v>841-MPXA4250AC6U|1</v>
      </c>
    </row>
    <row r="21" spans="1:16" ht="16.5" thickBot="1">
      <c r="A21" s="12">
        <v>1</v>
      </c>
      <c r="B21" s="30" t="s">
        <v>146</v>
      </c>
      <c r="C21" s="20" t="s">
        <v>152</v>
      </c>
      <c r="D21" s="3" t="s">
        <v>149</v>
      </c>
      <c r="E21" s="3"/>
      <c r="F21" s="31" t="s">
        <v>147</v>
      </c>
      <c r="G21" s="21" t="s">
        <v>148</v>
      </c>
      <c r="H21" s="17" t="s">
        <v>151</v>
      </c>
      <c r="I21" s="17" t="s">
        <v>150</v>
      </c>
      <c r="J21" s="5">
        <v>13.82</v>
      </c>
      <c r="K21" s="5">
        <v>13.8</v>
      </c>
      <c r="L21" s="6">
        <f t="shared" si="15"/>
        <v>13.82</v>
      </c>
      <c r="M21" s="6">
        <f t="shared" si="16"/>
        <v>13.8</v>
      </c>
      <c r="N21" s="18"/>
      <c r="O21" s="24" t="str">
        <f t="shared" si="17"/>
        <v>1,A123185-ND</v>
      </c>
      <c r="P21" s="23" t="str">
        <f t="shared" si="18"/>
        <v>571-7-967288-1|1</v>
      </c>
    </row>
    <row r="22" spans="1:16" ht="16.5" thickBot="1">
      <c r="A22" s="12">
        <v>1</v>
      </c>
      <c r="B22" s="30" t="s">
        <v>177</v>
      </c>
      <c r="C22" s="20" t="s">
        <v>178</v>
      </c>
      <c r="D22" s="3" t="s">
        <v>180</v>
      </c>
      <c r="E22" s="3"/>
      <c r="F22" s="31" t="s">
        <v>140</v>
      </c>
      <c r="G22" s="21" t="s">
        <v>179</v>
      </c>
      <c r="H22" s="17" t="s">
        <v>182</v>
      </c>
      <c r="I22" s="17" t="s">
        <v>181</v>
      </c>
      <c r="J22" s="5">
        <v>1.31</v>
      </c>
      <c r="K22" s="5">
        <v>1.31</v>
      </c>
      <c r="L22" s="6">
        <f t="shared" ref="L22" si="19">J22*A22</f>
        <v>1.31</v>
      </c>
      <c r="M22" s="6">
        <f t="shared" ref="M22" si="20">K22*A22</f>
        <v>1.31</v>
      </c>
      <c r="N22" s="18"/>
      <c r="O22" s="24" t="str">
        <f t="shared" si="17"/>
        <v>1,WM1814-ND</v>
      </c>
      <c r="P22" s="23" t="str">
        <f t="shared" si="18"/>
        <v>538-43045-0400|1</v>
      </c>
    </row>
    <row r="23" spans="1:16" ht="16.5" thickBot="1">
      <c r="A23" s="12">
        <v>1</v>
      </c>
      <c r="B23" s="30" t="s">
        <v>158</v>
      </c>
      <c r="C23" s="20" t="s">
        <v>159</v>
      </c>
      <c r="D23" s="3" t="s">
        <v>155</v>
      </c>
      <c r="E23" s="3"/>
      <c r="F23" s="31" t="s">
        <v>140</v>
      </c>
      <c r="G23" s="21" t="s">
        <v>153</v>
      </c>
      <c r="H23" s="17" t="s">
        <v>157</v>
      </c>
      <c r="I23" s="17" t="s">
        <v>156</v>
      </c>
      <c r="J23" s="5">
        <v>3.7</v>
      </c>
      <c r="K23" s="5">
        <v>3.22</v>
      </c>
      <c r="L23" s="6">
        <f t="shared" si="15"/>
        <v>3.7</v>
      </c>
      <c r="M23" s="6">
        <f t="shared" si="16"/>
        <v>3.22</v>
      </c>
      <c r="N23" s="18"/>
      <c r="O23" s="24" t="str">
        <f t="shared" si="17"/>
        <v>1,WM4723-ND</v>
      </c>
      <c r="P23" s="23" t="str">
        <f t="shared" si="18"/>
        <v>538-43045-1400|1</v>
      </c>
    </row>
    <row r="24" spans="1:16" ht="16.5" thickBot="1">
      <c r="A24" s="12">
        <v>1</v>
      </c>
      <c r="B24" s="30" t="s">
        <v>145</v>
      </c>
      <c r="C24" s="20" t="s">
        <v>160</v>
      </c>
      <c r="D24" s="3" t="s">
        <v>139</v>
      </c>
      <c r="E24" s="3" t="s">
        <v>144</v>
      </c>
      <c r="F24" s="20" t="s">
        <v>140</v>
      </c>
      <c r="G24" s="32" t="s">
        <v>141</v>
      </c>
      <c r="H24" s="20" t="s">
        <v>142</v>
      </c>
      <c r="I24" s="2" t="s">
        <v>143</v>
      </c>
      <c r="J24" s="5">
        <v>0.33</v>
      </c>
      <c r="K24" s="5">
        <v>0.38</v>
      </c>
      <c r="L24" s="6">
        <f t="shared" si="15"/>
        <v>0.33</v>
      </c>
      <c r="M24" s="6">
        <f t="shared" si="16"/>
        <v>0.38</v>
      </c>
      <c r="N24" s="4"/>
      <c r="O24" s="24" t="str">
        <f t="shared" si="17"/>
        <v>1,WM3702-ND</v>
      </c>
      <c r="P24" s="23" t="str">
        <f t="shared" si="18"/>
        <v>538-39-01-2060|1</v>
      </c>
    </row>
    <row r="25" spans="1:16" ht="16.5" thickBot="1">
      <c r="A25" s="12">
        <v>1</v>
      </c>
      <c r="B25" s="30" t="s">
        <v>138</v>
      </c>
      <c r="C25" s="20" t="s">
        <v>154</v>
      </c>
      <c r="D25" s="3" t="s">
        <v>161</v>
      </c>
      <c r="E25" s="3"/>
      <c r="F25" s="20" t="s">
        <v>140</v>
      </c>
      <c r="G25" s="33" t="s">
        <v>162</v>
      </c>
      <c r="H25" s="20" t="s">
        <v>164</v>
      </c>
      <c r="I25" s="2" t="s">
        <v>163</v>
      </c>
      <c r="J25" s="5">
        <v>0.79</v>
      </c>
      <c r="K25" s="5">
        <v>0.79</v>
      </c>
      <c r="L25" s="6">
        <f t="shared" si="15"/>
        <v>0.79</v>
      </c>
      <c r="M25" s="6">
        <f t="shared" si="16"/>
        <v>0.79</v>
      </c>
      <c r="N25" s="18"/>
      <c r="O25" s="22" t="str">
        <f t="shared" si="17"/>
        <v>1,WM2489-ND</v>
      </c>
      <c r="P25" s="23" t="str">
        <f t="shared" si="18"/>
        <v>538-43025-1400|1</v>
      </c>
    </row>
    <row r="26" spans="1:16" ht="16.5" thickBot="1">
      <c r="A26" s="12">
        <v>15</v>
      </c>
      <c r="B26" s="30" t="s">
        <v>165</v>
      </c>
      <c r="C26" s="20" t="s">
        <v>166</v>
      </c>
      <c r="D26" s="3" t="s">
        <v>167</v>
      </c>
      <c r="E26" s="3"/>
      <c r="F26" s="31" t="s">
        <v>140</v>
      </c>
      <c r="G26" s="21" t="s">
        <v>168</v>
      </c>
      <c r="H26" s="20" t="s">
        <v>169</v>
      </c>
      <c r="I26" s="2" t="s">
        <v>170</v>
      </c>
      <c r="J26" s="5">
        <v>0.16</v>
      </c>
      <c r="K26" s="5">
        <v>0.18</v>
      </c>
      <c r="L26" s="6">
        <f t="shared" si="15"/>
        <v>2.4</v>
      </c>
      <c r="M26" s="6">
        <f t="shared" si="16"/>
        <v>2.6999999999999997</v>
      </c>
      <c r="N26" s="18"/>
      <c r="O26" s="22"/>
      <c r="P26" s="23"/>
    </row>
    <row r="27" spans="1:16" ht="26.25" thickBot="1">
      <c r="A27" s="10" t="s">
        <v>130</v>
      </c>
      <c r="B27" s="4"/>
      <c r="C27" s="3"/>
      <c r="D27" s="3"/>
      <c r="E27" s="3"/>
      <c r="F27" s="16"/>
      <c r="G27" s="21"/>
      <c r="H27" s="17"/>
      <c r="I27" s="17"/>
      <c r="J27" s="5"/>
      <c r="K27" s="5"/>
      <c r="L27" s="6"/>
      <c r="M27" s="6"/>
      <c r="N27" s="18"/>
      <c r="O27" s="22"/>
      <c r="P27" s="23"/>
    </row>
    <row r="28" spans="1:16" ht="18" customHeight="1" thickBot="1">
      <c r="A28" s="12">
        <v>1</v>
      </c>
      <c r="B28" s="4" t="s">
        <v>124</v>
      </c>
      <c r="C28" s="3"/>
      <c r="D28" s="3" t="s">
        <v>125</v>
      </c>
      <c r="E28" s="3" t="s">
        <v>128</v>
      </c>
      <c r="F28" s="16" t="s">
        <v>133</v>
      </c>
      <c r="G28" s="21"/>
      <c r="H28" s="17"/>
      <c r="J28" s="5"/>
      <c r="K28" s="5"/>
      <c r="L28" s="6"/>
      <c r="M28" s="6"/>
      <c r="N28" s="18"/>
      <c r="O28" s="22"/>
      <c r="P28" s="23"/>
    </row>
    <row r="29" spans="1:16" ht="18" customHeight="1" thickBot="1">
      <c r="A29" s="12">
        <v>1</v>
      </c>
      <c r="B29" s="4" t="s">
        <v>131</v>
      </c>
      <c r="C29" s="3"/>
      <c r="D29" s="3" t="s">
        <v>135</v>
      </c>
      <c r="E29" s="3" t="s">
        <v>136</v>
      </c>
      <c r="F29" s="16" t="s">
        <v>132</v>
      </c>
      <c r="G29" s="21"/>
      <c r="H29" s="17"/>
      <c r="I29" s="17"/>
      <c r="J29" s="5"/>
      <c r="K29" s="5"/>
      <c r="L29" s="6"/>
      <c r="M29" s="6"/>
      <c r="N29" s="18"/>
      <c r="O29" s="22"/>
      <c r="P29" s="23"/>
    </row>
    <row r="30" spans="1:16" ht="16.5" thickBot="1">
      <c r="A30" s="12">
        <v>1</v>
      </c>
      <c r="B30" s="4" t="s">
        <v>126</v>
      </c>
      <c r="C30" s="3"/>
      <c r="D30" s="3" t="s">
        <v>127</v>
      </c>
      <c r="E30" s="3" t="s">
        <v>129</v>
      </c>
      <c r="F30" s="16" t="s">
        <v>134</v>
      </c>
      <c r="G30" s="21"/>
      <c r="H30" s="17"/>
      <c r="I30" s="17"/>
      <c r="J30" s="5"/>
      <c r="K30" s="5"/>
      <c r="L30" s="6"/>
      <c r="M30" s="6"/>
      <c r="N30" s="18"/>
      <c r="O30" s="22"/>
      <c r="P30" s="23"/>
    </row>
    <row r="31" spans="1:16" ht="16.5" thickBot="1">
      <c r="A31" s="10"/>
      <c r="B31" s="4"/>
      <c r="C31" s="3"/>
      <c r="D31" s="3"/>
      <c r="E31" s="3"/>
      <c r="F31" s="4"/>
      <c r="G31" s="35" t="s">
        <v>13</v>
      </c>
      <c r="H31" s="36"/>
      <c r="I31" s="14"/>
      <c r="J31" s="1" t="s">
        <v>11</v>
      </c>
      <c r="K31" s="1"/>
      <c r="L31" s="8">
        <f>SUM(L2:L20)</f>
        <v>36.300000000000004</v>
      </c>
      <c r="M31" s="8">
        <f>SUM(M2:M20)</f>
        <v>37.020000000000003</v>
      </c>
      <c r="N31" s="19" t="s">
        <v>12</v>
      </c>
      <c r="O31" s="23"/>
      <c r="P31" s="23"/>
    </row>
    <row r="32" spans="1:16" ht="16.5" customHeight="1"/>
  </sheetData>
  <mergeCells count="1">
    <mergeCell ref="G31:H31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2015-05-01T11:02:39Z</cp:lastPrinted>
  <dcterms:created xsi:type="dcterms:W3CDTF">2014-08-24T22:56:25Z</dcterms:created>
  <dcterms:modified xsi:type="dcterms:W3CDTF">2020-07-13T14:54:54Z</dcterms:modified>
</cp:coreProperties>
</file>