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B3EBDECE-5A84-4F62-891F-1D59E68C82B4}" xr6:coauthVersionLast="41" xr6:coauthVersionMax="43" xr10:uidLastSave="{00000000-0000-0000-0000-000000000000}"/>
  <bookViews>
    <workbookView xWindow="5220" yWindow="2310" windowWidth="24330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<sst xmlns="http://schemas.openxmlformats.org/spreadsheetml/2006/main" count="362" uniqueCount="298">
  <si>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</si>
  <si>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</si>
  <si>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</si>
  <si>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</si>
  <si>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</si>
  <si>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</si>
  <si>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</si>
  <si>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</si>
  <si>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</si>
  <si>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</si>
  <si>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</si>
  <si>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</si>
  <si>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</si>
  <si>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</si>
  <si>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</si>
  <si>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</si>
  <si>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</si>
  <si>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</si>
  <si>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</si>
  <si>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</si>
  <si>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</si>
  <si>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</si>
  <si>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</si>
  <si>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</si>
  <si>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</si>
  <si>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</si>
  <si>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</si>
  <si>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</si>
  <si>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</si>
  <si>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</si>
  <si>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</si>
  <si>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</si>
  <si>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</si>
  <si>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</si>
  <si>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</si>
  <si>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</si>
  <si>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</si>
  <si>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</si>
  <si>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</si>
  <si>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</si>
  <si>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</si>
  <si>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</si>
  <si>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</si>
  <si>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</si>
  <si>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</si>
  <si>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</si>
  <si>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</si>
  <si>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</si>
  <si>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</si>
  <si>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</si>
  <si>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</si>
  <si>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</si>
  <si>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</si>
  <si>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</si>
  <si>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</si>
  <si>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</si>
  <si>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</si>
  <si>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</si>
  <si>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</si>
  <si>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</si>
  <si>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</si>
  <si>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</si>
  <si>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</si>
  <si>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</si>
  <si>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</si>
  <si>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</si>
  <si>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</si>
  <si>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</si>
  <si>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</si>
  <si>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</si>
  <si>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</si>
  <si>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</si>
  <si>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</si>
  <si>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</si>
  <si>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</si>
  <si>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</si>
  <si>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</si>
  <si>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</si>
  <si>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</si>
  <si>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</si>
  <si>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</si>
  <si>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</si>
  <si>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</si>
  <si>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</si>
  <si>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</si>
  <si>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</si>
  <si>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</si>
  <si>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</si>
  <si>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</si>
  <si>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</si>
  <si>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</si>
  <si>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</si>
  <si>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</si>
  <si>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</si>
  <si>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</si>
  <si>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</si>
  <si>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</si>
  <si>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</si>
  <si>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</si>
  <si>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</si>
  <si>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</si>
  <si>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</si>
  <si>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</si>
  <si>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</si>
  <si>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</si>
  <si>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</si>
  <si>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</si>
  <si>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</si>
  <si>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</si>
  <si>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</si>
  <si>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</si>
  <si>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</si>
  <si>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</si>
  <si>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</si>
  <si>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</si>
  <si>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</si>
  <si>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</si>
  <si>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</si>
  <si>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</si>
  <si>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</si>
  <si>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</si>
  <si>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</si>
  <si>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</si>
  <si>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</si>
  <si>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</si>
  <si>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</si>
  <si>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</si>
  <si>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</si>
  <si>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</si>
  <si>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</si>
  <si>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</si>
  <si>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</si>
  <si>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</si>
  <si>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</si>
  <si>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</si>
  <si>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</si>
  <si>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</si>
  <si>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</si>
  <si>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</si>
  <si>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</si>
  <si>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</si>
  <si>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</si>
  <si>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</si>
  <si>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</si>
  <si>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</si>
  <si>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</si>
  <si>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</si>
  <si>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</si>
  <si>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</si>
  <si>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</si>
  <si>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</si>
  <si>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</si>
  <si>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</si>
  <si>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</si>
  <si>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</si>
  <si>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</si>
  <si>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</si>
  <si>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</si>
  <si>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</si>
  <si>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</si>
  <si>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</si>
  <si>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</si>
  <si>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</si>
  <si>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</si>
  <si>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</si>
  <si>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</si>
  <si>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</si>
  <si>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</si>
  <si>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</si>
  <si>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</si>
  <si>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</si>
  <si>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</si>
  <si>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</si>
  <si>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</si>
  <si>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</si>
  <si>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</si>
  <si>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</si>
  <si>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</si>
  <si>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</si>
  <si>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</si>
  <si>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</si>
  <si>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</si>
  <si>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</si>
  <si>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</si>
  <si>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</si>
  <si>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</si>
  <si>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</si>
  <si>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</si>
  <si>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</si>
  <si>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</si>
  <si>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</si>
  <si>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</si>
  <si>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</si>
  <si>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</si>
  <si>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</si>
  <si>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</si>
  <si>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</si>
  <si>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</si>
  <si>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</si>
  <si>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</si>
  <si>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</si>
  <si>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</si>
  <si>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</si>
  <si>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</si>
  <si>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</si>
  <si>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</si>
  <si>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</si>
  <si>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</si>
  <si>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</si>
  <si>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</si>
  <si>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</si>
  <si>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</si>
  <si>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</si>
  <si>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</si>
  <si>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</si>
  <si>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</si>
  <si>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</si>
  <si>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</si>
  <si>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</si>
  <si>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</si>
  <si>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</si>
  <si>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</si>
  <si>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</si>
  <si>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</si>
  <si>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</si>
  <si>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</si>
  <si>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</si>
  <si>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</si>
  <si>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</si>
  <si>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</si>
  <si>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</si>
  <si>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</si>
  <si>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</si>
  <si>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</si>
  <si>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</si>
  <si>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</si>
  <si>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</si>
  <si>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</si>
  <si>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</si>
  <si>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</si>
  <si>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</si>
  <si>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</si>
  <si>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</si>
  <si>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</si>
  <si>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</si>
  <si>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</si>
  <si>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</si>
  <si>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</si>
  <si>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</si>
  <si>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</si>
  <si>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</si>
  <si>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</si>
  <si>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</si>
  <si>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</si>
  <si>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</si>
  <si>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</si>
  <si>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</si>
  <si>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</si>
  <si>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</si>
  <si>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</si>
  <si>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</si>
  <si>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</si>
  <si>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</si>
  <si>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</si>
  <si>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</si>
  <si>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</si>
  <si>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</si>
  <si>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</si>
  <si>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</si>
  <si>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</si>
  <si>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</si>
  <si>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</si>
  <si>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</si>
  <si>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</si>
  <si>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</si>
  <si>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</si>
  <si>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</si>
  <si>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</si>
  <si>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</si>
  <si>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</si>
  <si>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</si>
  <si>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</si>
  <si>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</si>
  <si>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</si>
  <si>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</si>
  <si>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</si>
  <si>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</si>
  <si>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</si>
  <si>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Q11,Q12,Q13,Q14,Q15,Q16,Q17,Q18</t>
  </si>
  <si>
    <t>Q1,Q2,Q3,Q4</t>
  </si>
  <si>
    <t>IC1,IC2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</si>
  <si>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</si>
  <si>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</si>
  <si>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</si>
  <si>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R25,R27,R31,R32</t>
  </si>
  <si>
    <t>R11,R14,R17,R20,R35,R36,R37,R38,R48,R49,R55,R56</t>
  </si>
  <si>
    <t>R1,R3,R26,R28,R33,R34,R61</t>
  </si>
  <si>
    <t>LED1,LED2,LED3,LED4,LED5,LED6,LED7,LED10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</si>
</sst>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37" zoomScale="113" zoomScaleNormal="113" workbookViewId="0">
      <selection activeCell="B15" sqref="B1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287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270</v>
      </c>
      <c r="C10" s="3" t="s">
        <v>271</v>
      </c>
      <c r="D10" s="3" t="s">
        <v>273</v>
      </c>
      <c r="E10" s="3" t="s">
        <v>11</v>
      </c>
      <c r="F10" s="3"/>
      <c r="G10" s="3" t="s">
        <v>9</v>
      </c>
      <c r="H10" s="3" t="s">
        <v>272</v>
      </c>
      <c r="I10" s="2" t="s">
        <v>275</v>
      </c>
      <c r="J10" s="34" t="s">
        <v>274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297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292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4</v>
      </c>
      <c r="B26" s="4" t="s">
        <v>289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 t="shared" si="0"/>
        <v>4,497-5981-5-ND</v>
      </c>
      <c r="Q26" t="str">
        <f t="shared" si="7"/>
        <v>4x 62A MOSFET N-CH</v>
      </c>
      <c r="R26" t="str">
        <f t="shared" si="4"/>
        <v>511-STP62NS04Z|4</v>
      </c>
      <c r="S26" t="str">
        <f t="shared" si="5"/>
        <v>STP75NS04Z 4</v>
      </c>
    </row>
    <row r="27" spans="1:19" ht="26.25" thickBot="1">
      <c r="A27" s="17">
        <f>LEN(B27)-LEN(SUBSTITUTE(B27,",",""))+1</f>
        <v>8</v>
      </c>
      <c r="B27" s="4" t="s">
        <v>288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20.96</v>
      </c>
      <c r="N27" s="6">
        <f>L27*A27</f>
        <v>23.2</v>
      </c>
      <c r="O27" s="4"/>
      <c r="P27" s="4" t="str">
        <f t="shared" si="0"/>
        <v>8,ISL9V5036P3-F085-ND</v>
      </c>
      <c r="Q27" t="str">
        <f t="shared" si="7"/>
        <v>8x Ignition IGBT</v>
      </c>
      <c r="R27" t="str">
        <f t="shared" si="4"/>
        <v>512-ISL9V5036P3-F085
|8</v>
      </c>
      <c r="S27" t="str">
        <f t="shared" si="5"/>
        <v>ISL9V5036P3-F085 8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269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17</v>
      </c>
      <c r="B33" s="4" t="s">
        <v>293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1.02</v>
      </c>
      <c r="N33" s="6">
        <f t="shared" ref="N33:N40" si="9">L33*A33</f>
        <v>1.87</v>
      </c>
      <c r="O33" s="4"/>
      <c r="P33" s="4" t="str">
        <f t="shared" ref="P33:P42" si="10">IF(NOT(I33=""),A33&amp;","&amp;I33,"")</f>
        <v>17,1.00KXBK-ND</v>
      </c>
      <c r="Q33" t="str">
        <f t="shared" ref="Q33:Q40" si="11">"Resistor - " &amp; A33&amp;"x "&amp;C33</f>
        <v>Resistor - 17x 1k</v>
      </c>
      <c r="R33" t="str">
        <f t="shared" ref="R33:R42" si="12">IF(NOT(J33=""),J33&amp;"|"&amp;A33,"")</f>
        <v>603-MFR-25FBF52-1K|17</v>
      </c>
      <c r="S33" t="str">
        <f t="shared" ref="S33:S42" si="13">H33&amp;" "&amp;A33</f>
        <v>MFR-25FBF52-1K 17</v>
      </c>
    </row>
    <row r="34" spans="1:19" ht="16.5" thickBot="1">
      <c r="A34" s="17">
        <f>LEN(B34)-LEN(SUBSTITUTE(B34,",",""))+1</f>
        <v>4</v>
      </c>
      <c r="B34" s="11" t="s">
        <v>291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79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7</v>
      </c>
      <c r="B36" s="4" t="s">
        <v>296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12</v>
      </c>
      <c r="B38" s="4" t="s">
        <v>295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1.2000000000000002</v>
      </c>
      <c r="N38" s="6">
        <f t="shared" si="9"/>
        <v>1.2000000000000002</v>
      </c>
      <c r="O38" s="4"/>
      <c r="P38" s="4" t="str">
        <f t="shared" si="10"/>
        <v>12,100KXBK-ND</v>
      </c>
      <c r="Q38" t="str">
        <f t="shared" si="11"/>
        <v>Resistor - 12x 100k</v>
      </c>
      <c r="R38" t="str">
        <f t="shared" si="12"/>
        <v>603-FMF-25FTF52100K|12</v>
      </c>
      <c r="S38" t="str">
        <f t="shared" si="13"/>
        <v>MFR-25FBF52-100K 12</v>
      </c>
    </row>
    <row r="39" spans="1:19" ht="16.5" thickBot="1">
      <c r="A39" s="17">
        <f>LEN(B39)-LEN(SUBSTITUTE(B39,",",""))+1</f>
        <v>4</v>
      </c>
      <c r="B39" s="4" t="s">
        <v>294</v>
      </c>
      <c r="C39" s="3">
        <v>150</v>
      </c>
      <c r="D39" s="3" t="s">
        <v>281</v>
      </c>
      <c r="E39" s="3"/>
      <c r="F39" s="3"/>
      <c r="G39" s="3" t="s">
        <v>282</v>
      </c>
      <c r="H39" s="3" t="s">
        <v>284</v>
      </c>
      <c r="I39" s="2" t="s">
        <v>285</v>
      </c>
      <c r="J39" s="2" t="s">
        <v>283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4,PPC150W-1CT-ND</v>
      </c>
      <c r="Q39" t="str">
        <f t="shared" si="11"/>
        <v>Resistor - 4x 150</v>
      </c>
      <c r="R39" t="str">
        <f t="shared" si="12"/>
        <v>594-5073NW150R0J|4</v>
      </c>
      <c r="S39" t="str">
        <f t="shared" si="13"/>
        <v>PR01000101500JR500 4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286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290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280</v>
      </c>
      <c r="C48" s="12" t="s">
        <v>277</v>
      </c>
      <c r="D48" s="3" t="s">
        <v>276</v>
      </c>
      <c r="E48" s="3" t="s">
        <v>216</v>
      </c>
      <c r="F48" s="12"/>
      <c r="G48" s="12" t="s">
        <v>38</v>
      </c>
      <c r="H48" s="12" t="s">
        <v>277</v>
      </c>
      <c r="I48" s="12" t="s">
        <v>278</v>
      </c>
      <c r="J48" s="2" t="s">
        <v>279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103.82</v>
      </c>
      <c r="N58" s="10">
        <f>SUM(N3:N53)</f>
        <v>123.03200000000002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2020-01-03T10:22:01Z</dcterms:modified>
</cp:coreProperties>
</file>