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9425" windowHeight="10305" tabRatio="599"/>
  </bookViews>
  <sheets>
    <sheet name="INPUT" sheetId="1" r:id="rId1"/>
    <sheet name="Sheet1" sheetId="2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0"/>
  <c r="K18" l="1"/>
  <c r="Q18"/>
  <c r="W18"/>
  <c r="AC18"/>
  <c r="AI18"/>
  <c r="AO18"/>
  <c r="AU18"/>
  <c r="BA18"/>
  <c r="BG18"/>
  <c r="BM18"/>
  <c r="BS18"/>
  <c r="K19"/>
  <c r="Q19"/>
  <c r="W19"/>
  <c r="AC19"/>
  <c r="AI19"/>
  <c r="AO19"/>
  <c r="AU19"/>
  <c r="BA19"/>
  <c r="BG19"/>
  <c r="BM19"/>
  <c r="BS19"/>
  <c r="K20"/>
  <c r="Q20"/>
  <c r="W20"/>
  <c r="AC20"/>
  <c r="AI20"/>
  <c r="AO20"/>
  <c r="AU20"/>
  <c r="BA20"/>
  <c r="BG20"/>
  <c r="BM20"/>
  <c r="BS20"/>
  <c r="K21"/>
  <c r="Q21"/>
  <c r="W21"/>
  <c r="AC21"/>
  <c r="AI21"/>
  <c r="AO21"/>
  <c r="AU21"/>
  <c r="BA21"/>
  <c r="BG21"/>
  <c r="BM21"/>
  <c r="BS21"/>
  <c r="K22"/>
  <c r="Q22"/>
  <c r="W22"/>
  <c r="AC22"/>
  <c r="AI22"/>
  <c r="AO22"/>
  <c r="AU22"/>
  <c r="BA22"/>
  <c r="BG22"/>
  <c r="BM22"/>
  <c r="BS22"/>
  <c r="K23"/>
  <c r="Q23"/>
  <c r="W23"/>
  <c r="AC23"/>
  <c r="AI23"/>
  <c r="AO23"/>
  <c r="AU23"/>
  <c r="BA23"/>
  <c r="BG23"/>
  <c r="BM23"/>
  <c r="BS23"/>
  <c r="K24"/>
  <c r="Q24"/>
  <c r="W24"/>
  <c r="AC24"/>
  <c r="AI24"/>
  <c r="AO24"/>
  <c r="AU24"/>
  <c r="BA24"/>
  <c r="BG24"/>
  <c r="BM24"/>
  <c r="BS24"/>
  <c r="K25"/>
  <c r="Q25"/>
  <c r="W25"/>
  <c r="AC25"/>
  <c r="AI25"/>
  <c r="AO25"/>
  <c r="AU25"/>
  <c r="BA25"/>
  <c r="BG25"/>
  <c r="BM25"/>
  <c r="BS25"/>
  <c r="K26"/>
  <c r="Q26"/>
  <c r="W26"/>
  <c r="AC26"/>
  <c r="AI26"/>
  <c r="AO26"/>
  <c r="AU26"/>
  <c r="BA26"/>
  <c r="BG26"/>
  <c r="BM26"/>
  <c r="BS26"/>
  <c r="K27"/>
  <c r="Q27"/>
  <c r="W27"/>
  <c r="AC27"/>
  <c r="AI27"/>
  <c r="AO27"/>
  <c r="AU27"/>
  <c r="BA27"/>
  <c r="BG27"/>
  <c r="BM27"/>
  <c r="BS27"/>
  <c r="K28"/>
  <c r="Q28"/>
  <c r="W28"/>
  <c r="AC28"/>
  <c r="AI28"/>
  <c r="AO28"/>
  <c r="AU28"/>
  <c r="BA28"/>
  <c r="BG28"/>
  <c r="BM28"/>
  <c r="BS28"/>
  <c r="K29"/>
  <c r="Q29"/>
  <c r="W29"/>
  <c r="AC29"/>
  <c r="AI29"/>
  <c r="AO29"/>
  <c r="AU29"/>
  <c r="BA29"/>
  <c r="BG29"/>
  <c r="BM29"/>
  <c r="BS29"/>
  <c r="K30"/>
  <c r="Q30"/>
  <c r="W30"/>
  <c r="AC30"/>
  <c r="AI30"/>
  <c r="AO30"/>
  <c r="AU30"/>
  <c r="BA30"/>
  <c r="BG30"/>
  <c r="BM30"/>
  <c r="BS30"/>
  <c r="K31"/>
  <c r="Q31"/>
  <c r="W31"/>
  <c r="AC31"/>
  <c r="AI31"/>
  <c r="AO31"/>
  <c r="AU31"/>
  <c r="BA31"/>
  <c r="BG31"/>
  <c r="BM31"/>
  <c r="BS31"/>
  <c r="K32"/>
  <c r="Q32"/>
  <c r="W32"/>
  <c r="AC32"/>
  <c r="AI32"/>
  <c r="AO32"/>
  <c r="AU32"/>
  <c r="BA32"/>
  <c r="BG32"/>
  <c r="BM32"/>
  <c r="BS32"/>
  <c r="K33"/>
  <c r="Q33"/>
  <c r="W33"/>
  <c r="AC33"/>
  <c r="AI33"/>
  <c r="AO33"/>
  <c r="AU33"/>
  <c r="BA33"/>
  <c r="BG33"/>
  <c r="BM33"/>
  <c r="BS33"/>
  <c r="K34"/>
  <c r="Q34"/>
  <c r="W34"/>
  <c r="AC34"/>
  <c r="AI34"/>
  <c r="AO34"/>
  <c r="AU34"/>
  <c r="BA34"/>
  <c r="BG34"/>
  <c r="BM34"/>
  <c r="BS34"/>
  <c r="CB34"/>
  <c r="CL34" s="1"/>
  <c r="K35"/>
  <c r="Q35"/>
  <c r="W35"/>
  <c r="AC35"/>
  <c r="AI35"/>
  <c r="AO35"/>
  <c r="AU35"/>
  <c r="BA35"/>
  <c r="BG35"/>
  <c r="BM35"/>
  <c r="BS35"/>
  <c r="K36"/>
  <c r="Q36"/>
  <c r="W36"/>
  <c r="AC36"/>
  <c r="AI36"/>
  <c r="AO36"/>
  <c r="AU36"/>
  <c r="BA36"/>
  <c r="BG36"/>
  <c r="BM36"/>
  <c r="BS36"/>
  <c r="K37"/>
  <c r="Q37"/>
  <c r="W37"/>
  <c r="AC37"/>
  <c r="AI37"/>
  <c r="AO37"/>
  <c r="AU37"/>
  <c r="BA37"/>
  <c r="BG37"/>
  <c r="BM37"/>
  <c r="BS37"/>
  <c r="K38"/>
  <c r="Q38"/>
  <c r="W38"/>
  <c r="AC38"/>
  <c r="AI38"/>
  <c r="AO38"/>
  <c r="AU38"/>
  <c r="BA38"/>
  <c r="BG38"/>
  <c r="BM38"/>
  <c r="BS38"/>
  <c r="K39"/>
  <c r="Q39"/>
  <c r="W39"/>
  <c r="AC39"/>
  <c r="AI39"/>
  <c r="AO39"/>
  <c r="AU39"/>
  <c r="BA39"/>
  <c r="BG39"/>
  <c r="BM39"/>
  <c r="BS39"/>
  <c r="K40"/>
  <c r="Q40"/>
  <c r="W40"/>
  <c r="AC40"/>
  <c r="AI40"/>
  <c r="AO40"/>
  <c r="AU40"/>
  <c r="BA40"/>
  <c r="BG40"/>
  <c r="BM40"/>
  <c r="BS40"/>
  <c r="K41"/>
  <c r="Q41"/>
  <c r="W41"/>
  <c r="AC41"/>
  <c r="AI41"/>
  <c r="AO41"/>
  <c r="AU41"/>
  <c r="BA41"/>
  <c r="BG41"/>
  <c r="BM41"/>
  <c r="BS41"/>
  <c r="K42"/>
  <c r="BN42" s="1"/>
  <c r="Q42"/>
  <c r="W42"/>
  <c r="AC42"/>
  <c r="AI42"/>
  <c r="AO42"/>
  <c r="AU42"/>
  <c r="BA42"/>
  <c r="BG42"/>
  <c r="BM42"/>
  <c r="BS42"/>
  <c r="K43"/>
  <c r="Q43"/>
  <c r="W43"/>
  <c r="AC43"/>
  <c r="AI43"/>
  <c r="AO43"/>
  <c r="AU43"/>
  <c r="BA43"/>
  <c r="BG43"/>
  <c r="BM43"/>
  <c r="BN43"/>
  <c r="BS43"/>
  <c r="K44"/>
  <c r="Q44"/>
  <c r="W44"/>
  <c r="AC44"/>
  <c r="AI44"/>
  <c r="AO44"/>
  <c r="AU44"/>
  <c r="BA44"/>
  <c r="BG44"/>
  <c r="BM44"/>
  <c r="BS44"/>
  <c r="K45"/>
  <c r="Q45"/>
  <c r="W45"/>
  <c r="AC45"/>
  <c r="AI45"/>
  <c r="AO45"/>
  <c r="AU45"/>
  <c r="BA45"/>
  <c r="BG45"/>
  <c r="BM45"/>
  <c r="BS45"/>
  <c r="CB45"/>
  <c r="CI45" s="1"/>
  <c r="K46"/>
  <c r="Q46"/>
  <c r="W46"/>
  <c r="CB46" s="1"/>
  <c r="AC46"/>
  <c r="AI46"/>
  <c r="AO46"/>
  <c r="AU46"/>
  <c r="BA46"/>
  <c r="BG46"/>
  <c r="BM46"/>
  <c r="BN46"/>
  <c r="BV46" s="1"/>
  <c r="BX46" s="1"/>
  <c r="BS46"/>
  <c r="K47"/>
  <c r="Q47"/>
  <c r="CB47" s="1"/>
  <c r="W47"/>
  <c r="AC47"/>
  <c r="AI47"/>
  <c r="AO47"/>
  <c r="AU47"/>
  <c r="BA47"/>
  <c r="BG47"/>
  <c r="BM47"/>
  <c r="BN47"/>
  <c r="BV47" s="1"/>
  <c r="BX47" s="1"/>
  <c r="BS47"/>
  <c r="K48"/>
  <c r="Q48"/>
  <c r="CB48" s="1"/>
  <c r="W48"/>
  <c r="AC48"/>
  <c r="AI48"/>
  <c r="AO48"/>
  <c r="AU48"/>
  <c r="BA48"/>
  <c r="BG48"/>
  <c r="BM48"/>
  <c r="BS48"/>
  <c r="K49"/>
  <c r="Q49"/>
  <c r="W49"/>
  <c r="AC49"/>
  <c r="AI49"/>
  <c r="AO49"/>
  <c r="AU49"/>
  <c r="BA49"/>
  <c r="BG49"/>
  <c r="BM49"/>
  <c r="BS49"/>
  <c r="CB49"/>
  <c r="CI49" s="1"/>
  <c r="CO49"/>
  <c r="K50"/>
  <c r="Q50"/>
  <c r="W50"/>
  <c r="CB50" s="1"/>
  <c r="AC50"/>
  <c r="AI50"/>
  <c r="AO50"/>
  <c r="AU50"/>
  <c r="BA50"/>
  <c r="BG50"/>
  <c r="BM50"/>
  <c r="BN50"/>
  <c r="BV50" s="1"/>
  <c r="BX50" s="1"/>
  <c r="BS50"/>
  <c r="K51"/>
  <c r="Q51"/>
  <c r="CB51" s="1"/>
  <c r="W51"/>
  <c r="AC51"/>
  <c r="AI51"/>
  <c r="AO51"/>
  <c r="AU51"/>
  <c r="BA51"/>
  <c r="BG51"/>
  <c r="BM51"/>
  <c r="BN51"/>
  <c r="BV51" s="1"/>
  <c r="BX51" s="1"/>
  <c r="BS51"/>
  <c r="BW20"/>
  <c r="BV43" l="1"/>
  <c r="BX43" s="1"/>
  <c r="BV42"/>
  <c r="BX42" s="1"/>
  <c r="CD27"/>
  <c r="CB43"/>
  <c r="CB44"/>
  <c r="CJ44" s="1"/>
  <c r="CB41"/>
  <c r="CO41" s="1"/>
  <c r="CB37"/>
  <c r="CC37" s="1"/>
  <c r="BN28"/>
  <c r="BV28" s="1"/>
  <c r="BX28" s="1"/>
  <c r="BN24"/>
  <c r="BV24" s="1"/>
  <c r="BX24" s="1"/>
  <c r="BN20"/>
  <c r="BV20" s="1"/>
  <c r="BX20" s="1"/>
  <c r="CB38"/>
  <c r="CL38" s="1"/>
  <c r="CB33"/>
  <c r="CH33" s="1"/>
  <c r="CB32"/>
  <c r="CC32" s="1"/>
  <c r="BN25"/>
  <c r="BV25" s="1"/>
  <c r="BX25" s="1"/>
  <c r="BN21"/>
  <c r="BV21" s="1"/>
  <c r="BX21" s="1"/>
  <c r="CB42"/>
  <c r="CJ42" s="1"/>
  <c r="CD28"/>
  <c r="CT28" s="1"/>
  <c r="CG37"/>
  <c r="BN26"/>
  <c r="BV26" s="1"/>
  <c r="BX26" s="1"/>
  <c r="CD24"/>
  <c r="CU24" s="1"/>
  <c r="BN18"/>
  <c r="BV18" s="1"/>
  <c r="BX18" s="1"/>
  <c r="CD20"/>
  <c r="CX20" s="1"/>
  <c r="CB40"/>
  <c r="CJ40" s="1"/>
  <c r="CD33"/>
  <c r="CY33" s="1"/>
  <c r="CB31"/>
  <c r="CI31" s="1"/>
  <c r="BN30"/>
  <c r="BV30" s="1"/>
  <c r="BX30" s="1"/>
  <c r="CO45"/>
  <c r="BW42"/>
  <c r="BW41"/>
  <c r="BW40"/>
  <c r="BW39"/>
  <c r="BW33"/>
  <c r="BW32"/>
  <c r="BW31"/>
  <c r="BW29"/>
  <c r="BW28"/>
  <c r="BW21"/>
  <c r="BW51"/>
  <c r="BW37"/>
  <c r="BW36"/>
  <c r="BW35"/>
  <c r="BW46"/>
  <c r="BW45"/>
  <c r="BW44"/>
  <c r="BW43"/>
  <c r="BW34"/>
  <c r="BW25"/>
  <c r="BW23"/>
  <c r="BW22"/>
  <c r="BW19"/>
  <c r="BW18"/>
  <c r="BW30"/>
  <c r="BW50"/>
  <c r="BW49"/>
  <c r="BW48"/>
  <c r="BW47"/>
  <c r="BW38"/>
  <c r="BW27"/>
  <c r="BW26"/>
  <c r="BW24"/>
  <c r="CJ51"/>
  <c r="CN51"/>
  <c r="CH51"/>
  <c r="CM51"/>
  <c r="CK51"/>
  <c r="CI51"/>
  <c r="CO51"/>
  <c r="CC51"/>
  <c r="CP51"/>
  <c r="CG51"/>
  <c r="CL51"/>
  <c r="CJ50"/>
  <c r="CN50"/>
  <c r="CI50"/>
  <c r="CO50"/>
  <c r="CC50"/>
  <c r="CK50"/>
  <c r="CP50"/>
  <c r="CG50"/>
  <c r="CL50"/>
  <c r="CH50"/>
  <c r="CM50"/>
  <c r="CJ48"/>
  <c r="CN48"/>
  <c r="CG48"/>
  <c r="CL48"/>
  <c r="CI48"/>
  <c r="CO48"/>
  <c r="CH48"/>
  <c r="CM48"/>
  <c r="CC48"/>
  <c r="CK48"/>
  <c r="CP48"/>
  <c r="CJ47"/>
  <c r="CN47"/>
  <c r="CH47"/>
  <c r="CM47"/>
  <c r="CI47"/>
  <c r="CO47"/>
  <c r="CC47"/>
  <c r="CK47"/>
  <c r="CP47"/>
  <c r="CG47"/>
  <c r="CL47"/>
  <c r="CJ46"/>
  <c r="CN46"/>
  <c r="CI46"/>
  <c r="CO46"/>
  <c r="CG46"/>
  <c r="CL46"/>
  <c r="CC46"/>
  <c r="CK46"/>
  <c r="CP46"/>
  <c r="CH46"/>
  <c r="CM46"/>
  <c r="CI44"/>
  <c r="CO44"/>
  <c r="CJ43"/>
  <c r="CN43"/>
  <c r="CH43"/>
  <c r="CM43"/>
  <c r="CK43"/>
  <c r="CI43"/>
  <c r="CO43"/>
  <c r="CC43"/>
  <c r="CP43"/>
  <c r="CG43"/>
  <c r="CL43"/>
  <c r="CO42"/>
  <c r="CG42"/>
  <c r="CO40"/>
  <c r="CJ49"/>
  <c r="CN49"/>
  <c r="CD49"/>
  <c r="CJ45"/>
  <c r="CN45"/>
  <c r="CD45"/>
  <c r="CD41"/>
  <c r="CI38"/>
  <c r="CM38"/>
  <c r="BN36"/>
  <c r="BV36" s="1"/>
  <c r="BX36" s="1"/>
  <c r="CD36"/>
  <c r="CC34"/>
  <c r="CI34"/>
  <c r="CM34"/>
  <c r="CJ34"/>
  <c r="CN34"/>
  <c r="CB30"/>
  <c r="CD30"/>
  <c r="CT27"/>
  <c r="CX27"/>
  <c r="CU27"/>
  <c r="CY27"/>
  <c r="CR27"/>
  <c r="CZ27"/>
  <c r="CS27"/>
  <c r="DA27"/>
  <c r="CM49"/>
  <c r="CD48"/>
  <c r="CD44"/>
  <c r="CD40"/>
  <c r="BN39"/>
  <c r="BV39" s="1"/>
  <c r="BX39" s="1"/>
  <c r="CD39"/>
  <c r="CK38"/>
  <c r="CM37"/>
  <c r="CJ37"/>
  <c r="BN35"/>
  <c r="BV35" s="1"/>
  <c r="BX35" s="1"/>
  <c r="CD35"/>
  <c r="CK34"/>
  <c r="BN29"/>
  <c r="BV29" s="1"/>
  <c r="BX29" s="1"/>
  <c r="CD29"/>
  <c r="BN22"/>
  <c r="BV22" s="1"/>
  <c r="BX22" s="1"/>
  <c r="CB18"/>
  <c r="CD18"/>
  <c r="CD51"/>
  <c r="CL49"/>
  <c r="CG49"/>
  <c r="BN49"/>
  <c r="BV49" s="1"/>
  <c r="BX49" s="1"/>
  <c r="CD47"/>
  <c r="CL45"/>
  <c r="CG45"/>
  <c r="BN45"/>
  <c r="BV45" s="1"/>
  <c r="BX45" s="1"/>
  <c r="CD43"/>
  <c r="BN41"/>
  <c r="BV41" s="1"/>
  <c r="BX41" s="1"/>
  <c r="CH38"/>
  <c r="BN38"/>
  <c r="BV38" s="1"/>
  <c r="BX38" s="1"/>
  <c r="CD38"/>
  <c r="CB36"/>
  <c r="CP34"/>
  <c r="CH34"/>
  <c r="CD31"/>
  <c r="CB29"/>
  <c r="CW27"/>
  <c r="BN23"/>
  <c r="BV23" s="1"/>
  <c r="BX23" s="1"/>
  <c r="CD23"/>
  <c r="CH49"/>
  <c r="CM45"/>
  <c r="CH45"/>
  <c r="CL37"/>
  <c r="CD50"/>
  <c r="CP49"/>
  <c r="CK49"/>
  <c r="CC49"/>
  <c r="BN48"/>
  <c r="BV48" s="1"/>
  <c r="BX48" s="1"/>
  <c r="CD46"/>
  <c r="CP45"/>
  <c r="CK45"/>
  <c r="CC45"/>
  <c r="BN44"/>
  <c r="BV44" s="1"/>
  <c r="BX44" s="1"/>
  <c r="CD42"/>
  <c r="BN40"/>
  <c r="BV40" s="1"/>
  <c r="BX40" s="1"/>
  <c r="CB39"/>
  <c r="CO38"/>
  <c r="CH37"/>
  <c r="BN37"/>
  <c r="BV37" s="1"/>
  <c r="BX37" s="1"/>
  <c r="CD37"/>
  <c r="CB35"/>
  <c r="CO34"/>
  <c r="CG34"/>
  <c r="CD34"/>
  <c r="CM33"/>
  <c r="CL33"/>
  <c r="CD32"/>
  <c r="CV27"/>
  <c r="CB25"/>
  <c r="CD25"/>
  <c r="BN19"/>
  <c r="BV19" s="1"/>
  <c r="BX19" s="1"/>
  <c r="CD19"/>
  <c r="BN27"/>
  <c r="BV27" s="1"/>
  <c r="BX27" s="1"/>
  <c r="CB22"/>
  <c r="CD22"/>
  <c r="BN34"/>
  <c r="BV34" s="1"/>
  <c r="BX34" s="1"/>
  <c r="BN33"/>
  <c r="BV33" s="1"/>
  <c r="BX33" s="1"/>
  <c r="BN32"/>
  <c r="BV32" s="1"/>
  <c r="BX32" s="1"/>
  <c r="BN31"/>
  <c r="BV31" s="1"/>
  <c r="BX31" s="1"/>
  <c r="CB26"/>
  <c r="CD26"/>
  <c r="CB21"/>
  <c r="CD21"/>
  <c r="CB27"/>
  <c r="CB23"/>
  <c r="CB19"/>
  <c r="CB28"/>
  <c r="CB24"/>
  <c r="CB20"/>
  <c r="CC31" l="1"/>
  <c r="CK41"/>
  <c r="CL41"/>
  <c r="CH41"/>
  <c r="CJ41"/>
  <c r="CL44"/>
  <c r="CJ31"/>
  <c r="CP44"/>
  <c r="CG44"/>
  <c r="CL31"/>
  <c r="CZ28"/>
  <c r="CK44"/>
  <c r="CM44"/>
  <c r="CN44"/>
  <c r="CH31"/>
  <c r="CK31"/>
  <c r="CC44"/>
  <c r="CH44"/>
  <c r="CN31"/>
  <c r="CM31"/>
  <c r="BY34"/>
  <c r="CN32"/>
  <c r="CK32"/>
  <c r="CP41"/>
  <c r="CI40"/>
  <c r="CM41"/>
  <c r="CG41"/>
  <c r="CG40"/>
  <c r="CI41"/>
  <c r="CN41"/>
  <c r="CP40"/>
  <c r="CP31"/>
  <c r="CV28"/>
  <c r="CU28"/>
  <c r="CJ32"/>
  <c r="CL32"/>
  <c r="CM32"/>
  <c r="CH32"/>
  <c r="CG32"/>
  <c r="CI32"/>
  <c r="CW28"/>
  <c r="DA28"/>
  <c r="CX28"/>
  <c r="CS28"/>
  <c r="CO31"/>
  <c r="CG31"/>
  <c r="CO32"/>
  <c r="CP32"/>
  <c r="CG33"/>
  <c r="CI33"/>
  <c r="CM42"/>
  <c r="CP42"/>
  <c r="CI42"/>
  <c r="CN33"/>
  <c r="CP33"/>
  <c r="CC33"/>
  <c r="CP37"/>
  <c r="CK37"/>
  <c r="CP38"/>
  <c r="CI37"/>
  <c r="BY37" s="1"/>
  <c r="CR33"/>
  <c r="CN38"/>
  <c r="CC38"/>
  <c r="CH42"/>
  <c r="CK42"/>
  <c r="CN42"/>
  <c r="CJ33"/>
  <c r="CO37"/>
  <c r="CT20"/>
  <c r="CK33"/>
  <c r="CG38"/>
  <c r="BY38" s="1"/>
  <c r="CC41"/>
  <c r="CN37"/>
  <c r="CJ38"/>
  <c r="CL40"/>
  <c r="CL42"/>
  <c r="CC42"/>
  <c r="CO33"/>
  <c r="CK40"/>
  <c r="CM40"/>
  <c r="CN40"/>
  <c r="CC40"/>
  <c r="CH40"/>
  <c r="CU33"/>
  <c r="CS33"/>
  <c r="CT33"/>
  <c r="CZ33"/>
  <c r="DA33"/>
  <c r="CW33"/>
  <c r="CX33"/>
  <c r="CV33"/>
  <c r="CR28"/>
  <c r="CY28"/>
  <c r="DA24"/>
  <c r="CX24"/>
  <c r="CT24"/>
  <c r="CR24"/>
  <c r="CZ24"/>
  <c r="CY24"/>
  <c r="CS24"/>
  <c r="CW24"/>
  <c r="CV24"/>
  <c r="CS20"/>
  <c r="CY20"/>
  <c r="CV20"/>
  <c r="CU20"/>
  <c r="DA20"/>
  <c r="CW20"/>
  <c r="CZ20"/>
  <c r="CR20"/>
  <c r="BZ27"/>
  <c r="CG19"/>
  <c r="CK19"/>
  <c r="CO19"/>
  <c r="CH19"/>
  <c r="CL19"/>
  <c r="CP19"/>
  <c r="CI19"/>
  <c r="CJ19"/>
  <c r="CC19"/>
  <c r="CM19"/>
  <c r="CN19"/>
  <c r="CT26"/>
  <c r="CX26"/>
  <c r="CU26"/>
  <c r="CY26"/>
  <c r="CW26"/>
  <c r="CR26"/>
  <c r="CZ26"/>
  <c r="CV26"/>
  <c r="DA26"/>
  <c r="CS26"/>
  <c r="CT25"/>
  <c r="CX25"/>
  <c r="CU25"/>
  <c r="CY25"/>
  <c r="CV25"/>
  <c r="CW25"/>
  <c r="CZ25"/>
  <c r="DA25"/>
  <c r="CR25"/>
  <c r="CS25"/>
  <c r="CS50"/>
  <c r="CW50"/>
  <c r="DA50"/>
  <c r="CU50"/>
  <c r="CZ50"/>
  <c r="CV50"/>
  <c r="CR50"/>
  <c r="CX50"/>
  <c r="CT50"/>
  <c r="CY50"/>
  <c r="CC36"/>
  <c r="CI36"/>
  <c r="CM36"/>
  <c r="CJ36"/>
  <c r="CN36"/>
  <c r="CK36"/>
  <c r="CL36"/>
  <c r="CG36"/>
  <c r="CO36"/>
  <c r="CH36"/>
  <c r="CP36"/>
  <c r="CS40"/>
  <c r="CW40"/>
  <c r="DA40"/>
  <c r="CR40"/>
  <c r="CX40"/>
  <c r="CT40"/>
  <c r="CY40"/>
  <c r="CU40"/>
  <c r="CZ40"/>
  <c r="CV40"/>
  <c r="CS49"/>
  <c r="CW49"/>
  <c r="DA49"/>
  <c r="CV49"/>
  <c r="CT49"/>
  <c r="CR49"/>
  <c r="CX49"/>
  <c r="CY49"/>
  <c r="CU49"/>
  <c r="CZ49"/>
  <c r="CG20"/>
  <c r="CK20"/>
  <c r="CO20"/>
  <c r="CH20"/>
  <c r="CL20"/>
  <c r="CP20"/>
  <c r="CJ20"/>
  <c r="CC20"/>
  <c r="CM20"/>
  <c r="CI20"/>
  <c r="CN20"/>
  <c r="CG26"/>
  <c r="CK26"/>
  <c r="CO26"/>
  <c r="CH26"/>
  <c r="CL26"/>
  <c r="CP26"/>
  <c r="CN26"/>
  <c r="CI26"/>
  <c r="CC26"/>
  <c r="CJ26"/>
  <c r="CM26"/>
  <c r="CG25"/>
  <c r="CK25"/>
  <c r="CO25"/>
  <c r="CH25"/>
  <c r="CL25"/>
  <c r="CP25"/>
  <c r="CC25"/>
  <c r="CM25"/>
  <c r="CN25"/>
  <c r="CI25"/>
  <c r="CJ25"/>
  <c r="CS43"/>
  <c r="CW43"/>
  <c r="DA43"/>
  <c r="CT43"/>
  <c r="CY43"/>
  <c r="CV43"/>
  <c r="CU43"/>
  <c r="CZ43"/>
  <c r="CR43"/>
  <c r="CX43"/>
  <c r="CS51"/>
  <c r="CW51"/>
  <c r="CT51"/>
  <c r="CY51"/>
  <c r="CV51"/>
  <c r="CU51"/>
  <c r="CZ51"/>
  <c r="DA51"/>
  <c r="CR51"/>
  <c r="CX51"/>
  <c r="CR30"/>
  <c r="CV30"/>
  <c r="CZ30"/>
  <c r="CW30"/>
  <c r="CS30"/>
  <c r="CX30"/>
  <c r="CT30"/>
  <c r="CU30"/>
  <c r="CY30"/>
  <c r="DA30"/>
  <c r="BY50"/>
  <c r="CT21"/>
  <c r="CX21"/>
  <c r="CU21"/>
  <c r="CY21"/>
  <c r="CV21"/>
  <c r="CW21"/>
  <c r="CS21"/>
  <c r="CZ21"/>
  <c r="CR21"/>
  <c r="DA21"/>
  <c r="CR32"/>
  <c r="CV32"/>
  <c r="CZ32"/>
  <c r="CW32"/>
  <c r="CS32"/>
  <c r="CX32"/>
  <c r="CY32"/>
  <c r="CU32"/>
  <c r="DA32"/>
  <c r="CT32"/>
  <c r="CT29"/>
  <c r="CX29"/>
  <c r="CS29"/>
  <c r="CY29"/>
  <c r="CV29"/>
  <c r="CW29"/>
  <c r="DA29"/>
  <c r="CR29"/>
  <c r="CU29"/>
  <c r="CZ29"/>
  <c r="CR35"/>
  <c r="CV35"/>
  <c r="CZ35"/>
  <c r="CS35"/>
  <c r="CW35"/>
  <c r="DA35"/>
  <c r="CU35"/>
  <c r="CX35"/>
  <c r="CY35"/>
  <c r="CT35"/>
  <c r="CS39"/>
  <c r="CW39"/>
  <c r="DA39"/>
  <c r="CT39"/>
  <c r="CY39"/>
  <c r="CV39"/>
  <c r="CU39"/>
  <c r="CZ39"/>
  <c r="CR39"/>
  <c r="CX39"/>
  <c r="CR36"/>
  <c r="CV36"/>
  <c r="CZ36"/>
  <c r="CS36"/>
  <c r="CW36"/>
  <c r="DA36"/>
  <c r="CT36"/>
  <c r="CU36"/>
  <c r="CX36"/>
  <c r="CY36"/>
  <c r="CR31"/>
  <c r="CV31"/>
  <c r="CZ31"/>
  <c r="CW31"/>
  <c r="CS31"/>
  <c r="CX31"/>
  <c r="CU31"/>
  <c r="CY31"/>
  <c r="DA31"/>
  <c r="CT31"/>
  <c r="CG23"/>
  <c r="CK23"/>
  <c r="CO23"/>
  <c r="CH23"/>
  <c r="CL23"/>
  <c r="CP23"/>
  <c r="CI23"/>
  <c r="CJ23"/>
  <c r="CM23"/>
  <c r="CC23"/>
  <c r="CN23"/>
  <c r="CT19"/>
  <c r="CX19"/>
  <c r="CU19"/>
  <c r="CY19"/>
  <c r="CR19"/>
  <c r="CZ19"/>
  <c r="CS19"/>
  <c r="DA19"/>
  <c r="CV19"/>
  <c r="CW19"/>
  <c r="CC39"/>
  <c r="CI39"/>
  <c r="CM39"/>
  <c r="CJ39"/>
  <c r="CN39"/>
  <c r="CL39"/>
  <c r="CH39"/>
  <c r="CP39"/>
  <c r="CG39"/>
  <c r="CO39"/>
  <c r="CK39"/>
  <c r="CS47"/>
  <c r="CW47"/>
  <c r="DA47"/>
  <c r="CT47"/>
  <c r="CY47"/>
  <c r="CU47"/>
  <c r="CZ47"/>
  <c r="CV47"/>
  <c r="CR47"/>
  <c r="CX47"/>
  <c r="CS45"/>
  <c r="CW45"/>
  <c r="DA45"/>
  <c r="CV45"/>
  <c r="CY45"/>
  <c r="CR45"/>
  <c r="CX45"/>
  <c r="CT45"/>
  <c r="CU45"/>
  <c r="CZ45"/>
  <c r="BY46"/>
  <c r="CG24"/>
  <c r="CK24"/>
  <c r="CO24"/>
  <c r="CH24"/>
  <c r="CL24"/>
  <c r="CP24"/>
  <c r="CJ24"/>
  <c r="CC24"/>
  <c r="CM24"/>
  <c r="CI24"/>
  <c r="CN24"/>
  <c r="CG27"/>
  <c r="CK27"/>
  <c r="CO27"/>
  <c r="CH27"/>
  <c r="CL27"/>
  <c r="CP27"/>
  <c r="CI27"/>
  <c r="CJ27"/>
  <c r="CM27"/>
  <c r="CN27"/>
  <c r="CC27"/>
  <c r="CT22"/>
  <c r="CX22"/>
  <c r="CU22"/>
  <c r="CY22"/>
  <c r="CW22"/>
  <c r="CR22"/>
  <c r="CZ22"/>
  <c r="CS22"/>
  <c r="CV22"/>
  <c r="DA22"/>
  <c r="CC35"/>
  <c r="CI35"/>
  <c r="CM35"/>
  <c r="CJ35"/>
  <c r="CN35"/>
  <c r="CL35"/>
  <c r="CG35"/>
  <c r="CO35"/>
  <c r="CH35"/>
  <c r="CP35"/>
  <c r="CK35"/>
  <c r="CS42"/>
  <c r="CW42"/>
  <c r="DA42"/>
  <c r="CU42"/>
  <c r="CZ42"/>
  <c r="CV42"/>
  <c r="CR42"/>
  <c r="CX42"/>
  <c r="CT42"/>
  <c r="CY42"/>
  <c r="CR38"/>
  <c r="CV38"/>
  <c r="CZ38"/>
  <c r="CS38"/>
  <c r="CW38"/>
  <c r="DA38"/>
  <c r="CX38"/>
  <c r="CT38"/>
  <c r="CY38"/>
  <c r="CU38"/>
  <c r="CT18"/>
  <c r="CX18"/>
  <c r="CU18"/>
  <c r="CY18"/>
  <c r="CW18"/>
  <c r="CR18"/>
  <c r="CZ18"/>
  <c r="CS18"/>
  <c r="DA18"/>
  <c r="CV18"/>
  <c r="CS44"/>
  <c r="CW44"/>
  <c r="DA44"/>
  <c r="CR44"/>
  <c r="CX44"/>
  <c r="CU44"/>
  <c r="CT44"/>
  <c r="CY44"/>
  <c r="CZ44"/>
  <c r="CV44"/>
  <c r="CC30"/>
  <c r="CI30"/>
  <c r="CM30"/>
  <c r="CK30"/>
  <c r="CP30"/>
  <c r="CG30"/>
  <c r="CL30"/>
  <c r="CH30"/>
  <c r="CJ30"/>
  <c r="CN30"/>
  <c r="CO30"/>
  <c r="CS41"/>
  <c r="CW41"/>
  <c r="DA41"/>
  <c r="CV41"/>
  <c r="CR41"/>
  <c r="CX41"/>
  <c r="CT41"/>
  <c r="CY41"/>
  <c r="CU41"/>
  <c r="CZ41"/>
  <c r="BY43"/>
  <c r="BY51"/>
  <c r="CG28"/>
  <c r="CK28"/>
  <c r="CO28"/>
  <c r="CH28"/>
  <c r="CL28"/>
  <c r="CP28"/>
  <c r="CC28"/>
  <c r="CM28"/>
  <c r="CI28"/>
  <c r="CJ28"/>
  <c r="CN28"/>
  <c r="CG21"/>
  <c r="CK21"/>
  <c r="CO21"/>
  <c r="CH21"/>
  <c r="CL21"/>
  <c r="CP21"/>
  <c r="CC21"/>
  <c r="CM21"/>
  <c r="CN21"/>
  <c r="CI21"/>
  <c r="CJ21"/>
  <c r="CG22"/>
  <c r="CK22"/>
  <c r="CO22"/>
  <c r="CH22"/>
  <c r="CL22"/>
  <c r="CP22"/>
  <c r="CN22"/>
  <c r="CI22"/>
  <c r="CC22"/>
  <c r="CM22"/>
  <c r="CJ22"/>
  <c r="CR34"/>
  <c r="CV34"/>
  <c r="CZ34"/>
  <c r="CS34"/>
  <c r="CW34"/>
  <c r="DA34"/>
  <c r="CX34"/>
  <c r="CY34"/>
  <c r="CT34"/>
  <c r="CU34"/>
  <c r="CR37"/>
  <c r="CV37"/>
  <c r="CZ37"/>
  <c r="CS37"/>
  <c r="CW37"/>
  <c r="DA37"/>
  <c r="CY37"/>
  <c r="CU37"/>
  <c r="CT37"/>
  <c r="CX37"/>
  <c r="CS46"/>
  <c r="CW46"/>
  <c r="DA46"/>
  <c r="CU46"/>
  <c r="CZ46"/>
  <c r="CR46"/>
  <c r="CX46"/>
  <c r="CV46"/>
  <c r="CT46"/>
  <c r="CY46"/>
  <c r="CT23"/>
  <c r="CX23"/>
  <c r="CU23"/>
  <c r="CY23"/>
  <c r="CR23"/>
  <c r="CZ23"/>
  <c r="CS23"/>
  <c r="DA23"/>
  <c r="CW23"/>
  <c r="CV23"/>
  <c r="CG29"/>
  <c r="CK29"/>
  <c r="CO29"/>
  <c r="CH29"/>
  <c r="CM29"/>
  <c r="CN29"/>
  <c r="CI29"/>
  <c r="CP29"/>
  <c r="CL29"/>
  <c r="CC29"/>
  <c r="CJ29"/>
  <c r="BY45"/>
  <c r="BY49"/>
  <c r="CG18"/>
  <c r="CK18"/>
  <c r="CO18"/>
  <c r="CH18"/>
  <c r="CL18"/>
  <c r="CP18"/>
  <c r="CN18"/>
  <c r="CI18"/>
  <c r="CM18"/>
  <c r="CC18"/>
  <c r="CJ18"/>
  <c r="CS48"/>
  <c r="CW48"/>
  <c r="DA48"/>
  <c r="CR48"/>
  <c r="CX48"/>
  <c r="CZ48"/>
  <c r="CT48"/>
  <c r="CY48"/>
  <c r="CU48"/>
  <c r="CV48"/>
  <c r="BY47"/>
  <c r="BY48"/>
  <c r="BZ28" l="1"/>
  <c r="BY42"/>
  <c r="BZ33"/>
  <c r="BY31"/>
  <c r="BY44"/>
  <c r="BZ24"/>
  <c r="BY33"/>
  <c r="BY41"/>
  <c r="BY40"/>
  <c r="BZ20"/>
  <c r="BY32"/>
  <c r="BZ46"/>
  <c r="BY28"/>
  <c r="BZ22"/>
  <c r="BY25"/>
  <c r="BY21"/>
  <c r="BZ41"/>
  <c r="BZ37"/>
  <c r="BY27"/>
  <c r="BY39"/>
  <c r="BZ48"/>
  <c r="BY35"/>
  <c r="BY23"/>
  <c r="BZ31"/>
  <c r="BZ39"/>
  <c r="BZ21"/>
  <c r="BZ43"/>
  <c r="BZ50"/>
  <c r="BZ34"/>
  <c r="BZ38"/>
  <c r="BZ42"/>
  <c r="BZ45"/>
  <c r="BZ19"/>
  <c r="BZ29"/>
  <c r="BY20"/>
  <c r="BY36"/>
  <c r="BZ25"/>
  <c r="BY29"/>
  <c r="BZ47"/>
  <c r="BZ30"/>
  <c r="BY22"/>
  <c r="BY18"/>
  <c r="BZ23"/>
  <c r="BY30"/>
  <c r="BZ44"/>
  <c r="BZ18"/>
  <c r="BY24"/>
  <c r="BZ36"/>
  <c r="BZ35"/>
  <c r="BZ32"/>
  <c r="BZ51"/>
  <c r="BY26"/>
  <c r="BZ49"/>
  <c r="BZ40"/>
  <c r="BZ26"/>
  <c r="BY19"/>
  <c r="BW17" l="1"/>
  <c r="BH13" l="1"/>
  <c r="BB13"/>
  <c r="AV13"/>
  <c r="AP13"/>
  <c r="AJ13"/>
  <c r="AD13"/>
  <c r="X13"/>
  <c r="R13"/>
  <c r="L13"/>
  <c r="F13"/>
  <c r="CD6" l="1"/>
  <c r="BS17"/>
  <c r="BS16"/>
  <c r="BM17"/>
  <c r="BM16"/>
  <c r="BG17"/>
  <c r="BG16"/>
  <c r="BA17"/>
  <c r="BA16"/>
  <c r="AU17"/>
  <c r="AU16"/>
  <c r="AO17"/>
  <c r="AO16"/>
  <c r="AI17"/>
  <c r="AI16"/>
  <c r="AC17"/>
  <c r="AC16"/>
  <c r="W17"/>
  <c r="W16"/>
  <c r="Q17"/>
  <c r="Q16"/>
  <c r="K16"/>
  <c r="K17"/>
  <c r="CR3" l="1"/>
  <c r="CD17"/>
  <c r="BN17"/>
  <c r="BV17" s="1"/>
  <c r="BX17" s="1"/>
  <c r="BP5"/>
  <c r="CB16"/>
  <c r="CD16"/>
  <c r="CB17"/>
  <c r="BV9"/>
  <c r="BW9"/>
  <c r="BU9"/>
  <c r="BN16"/>
  <c r="BV16" s="1"/>
  <c r="BX16" l="1"/>
  <c r="CR4"/>
  <c r="CC17"/>
  <c r="CH17"/>
  <c r="CL17"/>
  <c r="CP17"/>
  <c r="CI17"/>
  <c r="CM17"/>
  <c r="CJ17"/>
  <c r="CN17"/>
  <c r="CG17"/>
  <c r="CK17"/>
  <c r="CO17"/>
  <c r="CR2"/>
  <c r="CR17"/>
  <c r="CV17"/>
  <c r="CZ17"/>
  <c r="CS17"/>
  <c r="CW17"/>
  <c r="DA17"/>
  <c r="CT17"/>
  <c r="CX17"/>
  <c r="CU17"/>
  <c r="CY17"/>
  <c r="DA16"/>
  <c r="CW16"/>
  <c r="CS16"/>
  <c r="CZ16"/>
  <c r="CV16"/>
  <c r="CR16"/>
  <c r="CX16"/>
  <c r="CY16"/>
  <c r="CU16"/>
  <c r="CT16"/>
  <c r="CO16"/>
  <c r="CM16"/>
  <c r="CK16"/>
  <c r="CI16"/>
  <c r="CG16"/>
  <c r="CO11"/>
  <c r="CM11"/>
  <c r="CK11"/>
  <c r="CI11"/>
  <c r="CG11"/>
  <c r="CP16"/>
  <c r="CL16"/>
  <c r="CJ16"/>
  <c r="CH16"/>
  <c r="CP11"/>
  <c r="CL11"/>
  <c r="CJ11"/>
  <c r="CN16"/>
  <c r="CN11"/>
  <c r="CH11"/>
  <c r="CC16"/>
  <c r="CU4"/>
  <c r="CU3"/>
  <c r="CT1"/>
  <c r="CU2"/>
  <c r="CU1"/>
  <c r="CS1"/>
  <c r="CR1"/>
  <c r="BZ17" l="1"/>
  <c r="BZ16"/>
  <c r="BY17"/>
  <c r="BY16"/>
  <c r="CA16"/>
  <c r="BW16" l="1"/>
</calcChain>
</file>

<file path=xl/sharedStrings.xml><?xml version="1.0" encoding="utf-8"?>
<sst xmlns="http://schemas.openxmlformats.org/spreadsheetml/2006/main" count="137" uniqueCount="77">
  <si>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</si>
  <si>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</si>
  <si>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</si>
  <si>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</si>
  <si>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</si>
  <si>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</si>
  <si>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</si>
  <si>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</si>
  <si>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</si>
  <si>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</si>
  <si>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</si>
  <si>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</si>
  <si>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</si>
  <si>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</si>
  <si>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</si>
  <si>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</si>
  <si>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</si>
  <si>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</si>
  <si>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</si>
  <si>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</si>
  <si>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</si>
  <si>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</si>
  <si>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</si>
  <si>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</si>
  <si>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</si>
  <si>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</si>
  <si>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</si>
  <si>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</si>
  <si>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</si>
  <si>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</si>
  <si>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</si>
  <si>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</si>
  <si>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</si>
  <si>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</si>
  <si>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</si>
  <si>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</si>
  <si>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</si>
  <si>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</si>
  <si>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</si>
  <si>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</si>
  <si>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</si>
  <si>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</si>
  <si>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</si>
  <si>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</si>
  <si>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</si>
  <si>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</si>
  <si>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</si>
  <si>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</si>
  <si>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</si>
  <si>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</si>
  <si>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</si>
  <si>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</si>
  <si>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</si>
  <si>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</si>
  <si>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</si>
  <si>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</si>
  <si>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</si>
  <si>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</si>
  <si>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</si>
  <si>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</si>
  <si>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</si>
  <si>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</si>
  <si>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</si>
  <si>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</si>
  <si>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</si>
  <si>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</si>
  <si>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</si>
  <si>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</si>
  <si>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</si>
  <si>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</si>
  <si>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</si>
  <si>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</si>
  <si>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sejarah</t>
  </si>
  <si>
    <t>XI-F2</t>
  </si>
  <si>
    <t>Kolonisasi dan Perlawanan Bangsa Indonesia</t>
  </si>
  <si>
    <t>Mendeskripsikan latar belakang kedatangan bangsa barat ke Indonesia</t>
  </si>
  <si>
    <t>Mendeskripsikan perlawanan bangsa indonesia terhadap penjajahan bangsa barat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</si>
</sst>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6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K105"/>
  <sheetViews>
    <sheetView tabSelected="1" topLeftCell="BP10" zoomScale="80" zoomScaleNormal="80" workbookViewId="0">
      <selection activeCell="BU33" sqref="BU33"/>
    </sheetView>
  </sheetViews>
  <sheetFormatPr defaultColWidth="12.5703125" defaultRowHeight="1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>
      <c r="A1" s="85"/>
      <c r="B1" s="85"/>
      <c r="C1" s="85"/>
      <c r="D1" s="85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Mendeskripsikan latar belakang kedatangan bangsa barat ke Indonesia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>
      <c r="A2" s="85"/>
      <c r="B2" s="85"/>
      <c r="C2" s="85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Mendeskripsikan latar belakang kedatangan bangsa barat ke Indonesia</v>
      </c>
      <c r="CS2" s="27"/>
      <c r="CT2" s="27"/>
      <c r="CU2" s="27">
        <f>IF(CB16=K16,MATCH(MAX(F16:J16),F16:J16,0),0)</f>
        <v>2</v>
      </c>
      <c r="CV2" s="27"/>
      <c r="CW2" s="27"/>
      <c r="CX2" s="26"/>
      <c r="CY2" s="26"/>
      <c r="CZ2" s="26"/>
      <c r="DA2" s="26"/>
      <c r="DB2" s="26"/>
    </row>
    <row r="3" spans="1:141" ht="15" customHeight="1">
      <c r="A3" s="85"/>
      <c r="B3" s="85"/>
      <c r="C3" s="85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Mendeskripsikan latar belakang kedatangan bangsa barat ke Indonesia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2</v>
      </c>
      <c r="CV3" s="27"/>
      <c r="CW3" s="27"/>
      <c r="CX3" s="26"/>
      <c r="CY3" s="26"/>
      <c r="CZ3" s="26"/>
      <c r="DA3" s="26"/>
      <c r="DB3" s="26"/>
    </row>
    <row r="4" spans="1:141" ht="15" customHeight="1">
      <c r="A4" s="85"/>
      <c r="B4" s="85"/>
      <c r="C4" s="85"/>
      <c r="D4" s="85"/>
      <c r="E4" s="87" t="s">
        <v>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Mendeskripsikan latar belakang kedatangan bangsa barat ke Indonesia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>
      <c r="A5" s="85"/>
      <c r="B5" s="85"/>
      <c r="C5" s="85"/>
      <c r="D5" s="85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>
      <c r="A7" s="84" t="s">
        <v>2</v>
      </c>
      <c r="B7" s="84"/>
      <c r="C7" s="84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>
      <c r="A8" s="84" t="s">
        <v>4</v>
      </c>
      <c r="B8" s="84"/>
      <c r="C8" s="84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>
      <c r="A9" s="84" t="s">
        <v>5</v>
      </c>
      <c r="B9" s="84"/>
      <c r="C9" s="84"/>
      <c r="D9" s="4" t="s">
        <v>3</v>
      </c>
      <c r="E9" s="1"/>
      <c r="BU9" s="3">
        <f>MAX(K16,Q16,W16,AC16,AI16,AO16,AU16,BA16,BG16,BM16)</f>
        <v>82.5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85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2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>
      <c r="A10" s="84" t="s">
        <v>6</v>
      </c>
      <c r="B10" s="84"/>
      <c r="C10" s="84"/>
      <c r="D10" s="4" t="s">
        <v>3</v>
      </c>
      <c r="E10" s="1">
        <f>VLOOKUP(E7,'[1]DATA SEKOLAH'!$F$7:$G$25,2,0)</f>
        <v>79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7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>
      <c r="A12" s="95" t="s">
        <v>7</v>
      </c>
      <c r="B12" s="97" t="s">
        <v>8</v>
      </c>
      <c r="C12" s="99" t="s">
        <v>9</v>
      </c>
      <c r="D12" s="31"/>
      <c r="E12" s="97" t="s">
        <v>10</v>
      </c>
      <c r="F12" s="121" t="s">
        <v>11</v>
      </c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04" t="s">
        <v>12</v>
      </c>
      <c r="BO12" s="107" t="s">
        <v>13</v>
      </c>
      <c r="BP12" s="108"/>
      <c r="BQ12" s="108"/>
      <c r="BR12" s="109"/>
      <c r="BS12" s="113" t="s">
        <v>14</v>
      </c>
      <c r="BT12" s="116" t="s">
        <v>15</v>
      </c>
      <c r="BU12" s="116"/>
      <c r="BV12" s="118" t="s">
        <v>16</v>
      </c>
      <c r="BW12" s="118" t="s">
        <v>6</v>
      </c>
      <c r="BX12" s="123" t="s">
        <v>17</v>
      </c>
      <c r="BY12" s="125" t="s">
        <v>18</v>
      </c>
      <c r="BZ12" s="102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>
      <c r="A13" s="96"/>
      <c r="B13" s="98"/>
      <c r="C13" s="100"/>
      <c r="D13" s="32"/>
      <c r="E13" s="98"/>
      <c r="F13" s="92" t="str">
        <f>$G$56</f>
        <v>Kolonisasi dan Perlawanan Bangsa Indonesia</v>
      </c>
      <c r="G13" s="93"/>
      <c r="H13" s="93"/>
      <c r="I13" s="93"/>
      <c r="J13" s="93"/>
      <c r="K13" s="94"/>
      <c r="L13" s="92">
        <f>$G$61</f>
        <v>0</v>
      </c>
      <c r="M13" s="93"/>
      <c r="N13" s="93"/>
      <c r="O13" s="93"/>
      <c r="P13" s="93"/>
      <c r="Q13" s="94"/>
      <c r="R13" s="92">
        <f>$G$66</f>
        <v>0</v>
      </c>
      <c r="S13" s="93"/>
      <c r="T13" s="93"/>
      <c r="U13" s="93"/>
      <c r="V13" s="93"/>
      <c r="W13" s="94"/>
      <c r="X13" s="92">
        <f>$G$71</f>
        <v>0</v>
      </c>
      <c r="Y13" s="93"/>
      <c r="Z13" s="93"/>
      <c r="AA13" s="93"/>
      <c r="AB13" s="93"/>
      <c r="AC13" s="94"/>
      <c r="AD13" s="92">
        <f>$G$76</f>
        <v>0</v>
      </c>
      <c r="AE13" s="93"/>
      <c r="AF13" s="93"/>
      <c r="AG13" s="93"/>
      <c r="AH13" s="93"/>
      <c r="AI13" s="94"/>
      <c r="AJ13" s="92">
        <f>$G$81</f>
        <v>0</v>
      </c>
      <c r="AK13" s="93"/>
      <c r="AL13" s="93"/>
      <c r="AM13" s="93"/>
      <c r="AN13" s="93"/>
      <c r="AO13" s="94"/>
      <c r="AP13" s="92">
        <f>$G$86</f>
        <v>0</v>
      </c>
      <c r="AQ13" s="93"/>
      <c r="AR13" s="93"/>
      <c r="AS13" s="93"/>
      <c r="AT13" s="93"/>
      <c r="AU13" s="94"/>
      <c r="AV13" s="92">
        <f>$G$91</f>
        <v>0</v>
      </c>
      <c r="AW13" s="93"/>
      <c r="AX13" s="93"/>
      <c r="AY13" s="93"/>
      <c r="AZ13" s="93"/>
      <c r="BA13" s="94"/>
      <c r="BB13" s="92">
        <f>$G$96</f>
        <v>0</v>
      </c>
      <c r="BC13" s="93"/>
      <c r="BD13" s="93"/>
      <c r="BE13" s="93"/>
      <c r="BF13" s="93"/>
      <c r="BG13" s="94"/>
      <c r="BH13" s="92">
        <f>$G$101</f>
        <v>0</v>
      </c>
      <c r="BI13" s="93"/>
      <c r="BJ13" s="93"/>
      <c r="BK13" s="93"/>
      <c r="BL13" s="93"/>
      <c r="BM13" s="94"/>
      <c r="BN13" s="105"/>
      <c r="BO13" s="110"/>
      <c r="BP13" s="111"/>
      <c r="BQ13" s="111"/>
      <c r="BR13" s="112"/>
      <c r="BS13" s="114"/>
      <c r="BT13" s="117"/>
      <c r="BU13" s="117"/>
      <c r="BV13" s="119"/>
      <c r="BW13" s="119"/>
      <c r="BX13" s="124"/>
      <c r="BY13" s="126"/>
      <c r="BZ13" s="103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>
      <c r="A14" s="96"/>
      <c r="B14" s="98"/>
      <c r="C14" s="101"/>
      <c r="D14" s="33"/>
      <c r="E14" s="98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6"/>
      <c r="BO14" s="35" t="s">
        <v>25</v>
      </c>
      <c r="BP14" s="35" t="s">
        <v>26</v>
      </c>
      <c r="BQ14" s="35" t="s">
        <v>27</v>
      </c>
      <c r="BR14" s="35" t="s">
        <v>28</v>
      </c>
      <c r="BS14" s="115"/>
      <c r="BT14" s="36" t="s">
        <v>29</v>
      </c>
      <c r="BU14" s="36" t="s">
        <v>30</v>
      </c>
      <c r="BV14" s="120"/>
      <c r="BW14" s="120"/>
      <c r="BX14" s="124"/>
      <c r="BY14" s="126"/>
      <c r="BZ14" s="103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80</v>
      </c>
      <c r="G16" s="9">
        <v>85</v>
      </c>
      <c r="H16" s="9"/>
      <c r="I16" s="9"/>
      <c r="J16" s="9"/>
      <c r="K16" s="20">
        <f>IFERROR(ROUND(AVERAGE(F16:J16),2)," ")</f>
        <v>82.5</v>
      </c>
      <c r="L16" s="9"/>
      <c r="M16" s="9"/>
      <c r="N16" s="9"/>
      <c r="O16" s="9"/>
      <c r="P16" s="9"/>
      <c r="Q16" s="20" t="str">
        <f>IFERROR(ROUND(AVERAGE(L16:P16),2)," ")</f>
        <v xml:space="preserve"> 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82.5</v>
      </c>
      <c r="BO16" s="9">
        <v>83</v>
      </c>
      <c r="BP16" s="9"/>
      <c r="BQ16" s="9"/>
      <c r="BR16" s="9"/>
      <c r="BS16" s="21">
        <f>IFERROR(ROUND(AVERAGE(BO16:BR16),2)," ")</f>
        <v>83</v>
      </c>
      <c r="BT16" s="10">
        <v>83</v>
      </c>
      <c r="BU16" s="10"/>
      <c r="BV16" s="22">
        <f>IFERROR(ROUND(AVERAGE(BN16,BS16,BT16,BU16),2),"")</f>
        <v>82.83</v>
      </c>
      <c r="BW16" s="22">
        <f>$E$10</f>
        <v>79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Mendeskripsikan perlawanan bangsa indonesia terhadap penjajahan bangsa barat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Mendeskripsikan latar belakang kedatangan bangsa barat ke Indonesia</v>
      </c>
      <c r="CA16" s="54">
        <f>IF(CG16&gt;1,CG16+0,IF(CO16&gt;1,CO16+0,"S"))</f>
        <v>7</v>
      </c>
      <c r="CB16" s="54">
        <f>IFERROR(MAX(K16,Q16,W16,AC16,AI16,AO16,AU16,BA16,BG16,BM16)," ")</f>
        <v>82.5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Mendeskripsikan perlawanan bangsa indonesia terhadap penjajahan bangsa barat</v>
      </c>
      <c r="CD16" s="54">
        <f>IFERROR(MIN(K16,Q16,W16,AC16,AI16,AO16,AU16,BA16,BG16,BM16)," ")</f>
        <v>82.5</v>
      </c>
      <c r="CE16" s="54"/>
      <c r="CF16" s="54"/>
      <c r="CG16" s="54">
        <f>IFERROR(INDEX($F$15:J16,1,MATCH(IF(CB16=K16,MAX(F16:J16)," "),F16:J16,0)),0)</f>
        <v>7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6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80</v>
      </c>
      <c r="G17" s="9">
        <v>85</v>
      </c>
      <c r="H17" s="9"/>
      <c r="I17" s="9"/>
      <c r="J17" s="9"/>
      <c r="K17" s="20">
        <f t="shared" ref="K17" si="0">IFERROR(ROUND(AVERAGE(F17:J17),2)," ")</f>
        <v>82.5</v>
      </c>
      <c r="L17" s="9"/>
      <c r="M17" s="9"/>
      <c r="N17" s="9"/>
      <c r="O17" s="9"/>
      <c r="P17" s="9"/>
      <c r="Q17" s="20" t="str">
        <f t="shared" ref="Q17" si="1">IFERROR(ROUND(AVERAGE(L17:P17),2)," ")</f>
        <v xml:space="preserve"> 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82.5</v>
      </c>
      <c r="BO17" s="9">
        <v>83</v>
      </c>
      <c r="BP17" s="9"/>
      <c r="BQ17" s="9"/>
      <c r="BR17" s="9"/>
      <c r="BS17" s="21">
        <f t="shared" ref="BS17" si="11">IFERROR(ROUND(AVERAGE(BO17:BR17),2)," ")</f>
        <v>83</v>
      </c>
      <c r="BT17" s="10">
        <v>83</v>
      </c>
      <c r="BU17" s="10"/>
      <c r="BV17" s="22">
        <f t="shared" ref="BV17" si="12">IFERROR(ROUND(AVERAGE(BN17,BS17,BT17,BU17),2),"")</f>
        <v>82.83</v>
      </c>
      <c r="BW17" s="22">
        <f t="shared" ref="BW17:BW51" si="13">$E$10</f>
        <v>79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Mendeskripsikan perlawanan bangsa indonesia terhadap penjajahan bangsa barat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Mendeskripsikan latar belakang kedatangan bangsa barat ke Indonesia</v>
      </c>
      <c r="CA17" s="54"/>
      <c r="CB17" s="54">
        <f t="shared" ref="CB17" si="15">IFERROR(MAX(K17,Q17,W17,AC17,AI17,AO17,AU17,BA17,BG17,BM17)," ")</f>
        <v>82.5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Mendeskripsikan perlawanan bangsa indonesia terhadap penjajahan bangsa barat</v>
      </c>
      <c r="CD17" s="54">
        <f t="shared" ref="CD17" si="16">IFERROR(MIN(K17,Q17,W17,AC17,AI17,AO17,AU17,BA17,BG17,BM17)," ")</f>
        <v>82.5</v>
      </c>
      <c r="CE17" s="54"/>
      <c r="CF17" s="54"/>
      <c r="CG17" s="54">
        <f>IFERROR(INDEX($F$15:J17,1,MATCH(IF(CB17=K17,MAX(F17:J17)," "),F17:J17,0)),0)</f>
        <v>7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80</v>
      </c>
      <c r="G18" s="9">
        <v>85</v>
      </c>
      <c r="H18" s="9"/>
      <c r="I18" s="9"/>
      <c r="J18" s="9"/>
      <c r="K18" s="20">
        <f t="shared" ref="K18:K51" si="17">IFERROR(ROUND(AVERAGE(F18:J18),2)," ")</f>
        <v>82.5</v>
      </c>
      <c r="L18" s="9"/>
      <c r="M18" s="9"/>
      <c r="N18" s="9"/>
      <c r="O18" s="9"/>
      <c r="P18" s="9"/>
      <c r="Q18" s="20" t="str">
        <f t="shared" ref="Q18:Q51" si="18">IFERROR(ROUND(AVERAGE(L18:P18),2)," ")</f>
        <v xml:space="preserve"> 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82.5</v>
      </c>
      <c r="BO18" s="9">
        <v>83</v>
      </c>
      <c r="BP18" s="9"/>
      <c r="BQ18" s="9"/>
      <c r="BR18" s="9"/>
      <c r="BS18" s="21">
        <f t="shared" ref="BS18:BS51" si="28">IFERROR(ROUND(AVERAGE(BO18:BR18),2)," ")</f>
        <v>83</v>
      </c>
      <c r="BT18" s="10">
        <v>83</v>
      </c>
      <c r="BU18" s="10"/>
      <c r="BV18" s="22">
        <f t="shared" ref="BV18:BV51" si="29">IFERROR(ROUND(AVERAGE(BN18,BS18,BT18,BU18),2),"")</f>
        <v>82.83</v>
      </c>
      <c r="BW18" s="22">
        <f t="shared" si="13"/>
        <v>79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Mendeskripsikan perlawanan bangsa indonesia terhadap penjajahan bangsa barat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Mendeskripsikan latar belakang kedatangan bangsa barat ke Indonesia</v>
      </c>
      <c r="CA18" s="54"/>
      <c r="CB18" s="54">
        <f t="shared" ref="CB18:CB51" si="33">IFERROR(MAX(K18,Q18,W18,AC18,AI18,AO18,AU18,BA18,BG18,BM18)," ")</f>
        <v>82.5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Mendeskripsikan perlawanan bangsa indonesia terhadap penjajahan bangsa barat</v>
      </c>
      <c r="CD18" s="54">
        <f t="shared" ref="CD18:CD51" si="35">IFERROR(MIN(K18,Q18,W18,AC18,AI18,AO18,AU18,BA18,BG18,BM18)," ")</f>
        <v>82.5</v>
      </c>
      <c r="CE18" s="54"/>
      <c r="CF18" s="54"/>
      <c r="CG18" s="54">
        <f>IFERROR(INDEX($F$15:J18,1,MATCH(IF(CB18=K18,MAX(F18:J18)," "),F18:J18,0)),0)</f>
        <v>7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80</v>
      </c>
      <c r="G19" s="9">
        <v>85</v>
      </c>
      <c r="H19" s="9"/>
      <c r="I19" s="9"/>
      <c r="J19" s="9"/>
      <c r="K19" s="20">
        <f t="shared" si="17"/>
        <v>82.5</v>
      </c>
      <c r="L19" s="9"/>
      <c r="M19" s="9"/>
      <c r="N19" s="9"/>
      <c r="O19" s="9"/>
      <c r="P19" s="9"/>
      <c r="Q19" s="20" t="str">
        <f t="shared" si="18"/>
        <v xml:space="preserve"> 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82.5</v>
      </c>
      <c r="BO19" s="9">
        <v>83</v>
      </c>
      <c r="BP19" s="9"/>
      <c r="BQ19" s="9"/>
      <c r="BR19" s="9"/>
      <c r="BS19" s="21">
        <f t="shared" si="28"/>
        <v>83</v>
      </c>
      <c r="BT19" s="10">
        <v>85</v>
      </c>
      <c r="BU19" s="10"/>
      <c r="BV19" s="22">
        <f t="shared" si="29"/>
        <v>83.5</v>
      </c>
      <c r="BW19" s="22">
        <f t="shared" si="13"/>
        <v>79</v>
      </c>
      <c r="BX19" s="23" t="str">
        <f t="shared" si="30"/>
        <v>TUNTAS</v>
      </c>
      <c r="BY19" s="24" t="str">
        <f t="shared" si="31"/>
        <v>Menunjukkan penguasaan dalam Mendeskripsikan perlawanan bangsa indonesia terhadap penjajahan bangsa barat</v>
      </c>
      <c r="BZ19" s="25" t="str">
        <f t="shared" si="32"/>
        <v>Memerlukan penguatan dalam Mendeskripsikan latar belakang kedatangan bangsa barat ke Indonesia</v>
      </c>
      <c r="CA19" s="54"/>
      <c r="CB19" s="54">
        <f t="shared" si="33"/>
        <v>82.5</v>
      </c>
      <c r="CC19" s="54" t="str">
        <f t="shared" si="34"/>
        <v>Mendeskripsikan perlawanan bangsa indonesia terhadap penjajahan bangsa barat</v>
      </c>
      <c r="CD19" s="54">
        <f t="shared" si="35"/>
        <v>82.5</v>
      </c>
      <c r="CE19" s="54"/>
      <c r="CF19" s="54"/>
      <c r="CG19" s="54">
        <f>IFERROR(INDEX($F$15:J19,1,MATCH(IF(CB19=K19,MAX(F19:J19)," "),F19:J19,0)),0)</f>
        <v>7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80</v>
      </c>
      <c r="G20" s="9">
        <v>85</v>
      </c>
      <c r="H20" s="9"/>
      <c r="I20" s="9"/>
      <c r="J20" s="9"/>
      <c r="K20" s="20">
        <f t="shared" si="17"/>
        <v>82.5</v>
      </c>
      <c r="L20" s="9"/>
      <c r="M20" s="9"/>
      <c r="N20" s="9"/>
      <c r="O20" s="9"/>
      <c r="P20" s="9"/>
      <c r="Q20" s="20" t="str">
        <f t="shared" si="18"/>
        <v xml:space="preserve"> 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82.5</v>
      </c>
      <c r="BO20" s="9">
        <v>83</v>
      </c>
      <c r="BP20" s="9"/>
      <c r="BQ20" s="9"/>
      <c r="BR20" s="9"/>
      <c r="BS20" s="21">
        <f t="shared" si="28"/>
        <v>83</v>
      </c>
      <c r="BT20" s="10">
        <v>83</v>
      </c>
      <c r="BU20" s="10"/>
      <c r="BV20" s="22">
        <f t="shared" si="29"/>
        <v>82.83</v>
      </c>
      <c r="BW20" s="22">
        <f t="shared" si="13"/>
        <v>79</v>
      </c>
      <c r="BX20" s="23" t="str">
        <f t="shared" si="30"/>
        <v>TUNTAS</v>
      </c>
      <c r="BY20" s="24" t="str">
        <f t="shared" si="31"/>
        <v>Menunjukkan penguasaan dalam Mendeskripsikan perlawanan bangsa indonesia terhadap penjajahan bangsa barat</v>
      </c>
      <c r="BZ20" s="25" t="str">
        <f t="shared" si="32"/>
        <v>Memerlukan penguatan dalam Mendeskripsikan latar belakang kedatangan bangsa barat ke Indonesia</v>
      </c>
      <c r="CA20" s="54"/>
      <c r="CB20" s="54">
        <f t="shared" si="33"/>
        <v>82.5</v>
      </c>
      <c r="CC20" s="54" t="str">
        <f t="shared" si="34"/>
        <v>Mendeskripsikan perlawanan bangsa indonesia terhadap penjajahan bangsa barat</v>
      </c>
      <c r="CD20" s="54">
        <f t="shared" si="35"/>
        <v>82.5</v>
      </c>
      <c r="CE20" s="54"/>
      <c r="CF20" s="54"/>
      <c r="CG20" s="54">
        <f>IFERROR(INDEX($F$15:J20,1,MATCH(IF(CB20=K20,MAX(F20:J20)," "),F20:J20,0)),0)</f>
        <v>7</v>
      </c>
      <c r="CH20" s="54">
        <f>IFERROR(INDEX($L$15:P20,1,MATCH(IF(CB20=Q20,MAX(L20:P20)," "),L20:P20,0)),0)</f>
        <v>0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80</v>
      </c>
      <c r="G21" s="9">
        <v>85</v>
      </c>
      <c r="H21" s="9"/>
      <c r="I21" s="9"/>
      <c r="J21" s="9"/>
      <c r="K21" s="20">
        <f t="shared" si="17"/>
        <v>82.5</v>
      </c>
      <c r="L21" s="9"/>
      <c r="M21" s="9"/>
      <c r="N21" s="9"/>
      <c r="O21" s="9"/>
      <c r="P21" s="9"/>
      <c r="Q21" s="20" t="str">
        <f t="shared" si="18"/>
        <v xml:space="preserve"> 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82.5</v>
      </c>
      <c r="BO21" s="9">
        <v>83</v>
      </c>
      <c r="BP21" s="9"/>
      <c r="BQ21" s="9"/>
      <c r="BR21" s="9"/>
      <c r="BS21" s="21">
        <f t="shared" si="28"/>
        <v>83</v>
      </c>
      <c r="BT21" s="10">
        <v>83</v>
      </c>
      <c r="BU21" s="10"/>
      <c r="BV21" s="22">
        <f t="shared" si="29"/>
        <v>82.83</v>
      </c>
      <c r="BW21" s="22">
        <f t="shared" si="13"/>
        <v>79</v>
      </c>
      <c r="BX21" s="23" t="str">
        <f t="shared" si="30"/>
        <v>TUNTAS</v>
      </c>
      <c r="BY21" s="24" t="str">
        <f t="shared" si="31"/>
        <v>Menunjukkan penguasaan dalam Mendeskripsikan perlawanan bangsa indonesia terhadap penjajahan bangsa barat</v>
      </c>
      <c r="BZ21" s="25" t="str">
        <f t="shared" si="32"/>
        <v>Memerlukan penguatan dalam Mendeskripsikan latar belakang kedatangan bangsa barat ke Indonesia</v>
      </c>
      <c r="CA21" s="54"/>
      <c r="CB21" s="54">
        <f t="shared" si="33"/>
        <v>82.5</v>
      </c>
      <c r="CC21" s="54" t="str">
        <f t="shared" si="34"/>
        <v>Mendeskripsikan perlawanan bangsa indonesia terhadap penjajahan bangsa barat</v>
      </c>
      <c r="CD21" s="54">
        <f t="shared" si="35"/>
        <v>82.5</v>
      </c>
      <c r="CE21" s="54"/>
      <c r="CF21" s="54"/>
      <c r="CG21" s="54">
        <f>IFERROR(INDEX($F$15:J21,1,MATCH(IF(CB21=K21,MAX(F21:J21)," "),F21:J21,0)),0)</f>
        <v>7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80</v>
      </c>
      <c r="G22" s="9">
        <v>85</v>
      </c>
      <c r="H22" s="9"/>
      <c r="I22" s="9"/>
      <c r="J22" s="9"/>
      <c r="K22" s="20">
        <f t="shared" si="17"/>
        <v>82.5</v>
      </c>
      <c r="L22" s="9"/>
      <c r="M22" s="9"/>
      <c r="N22" s="9"/>
      <c r="O22" s="9"/>
      <c r="P22" s="9"/>
      <c r="Q22" s="20" t="str">
        <f t="shared" si="18"/>
        <v xml:space="preserve"> 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82.5</v>
      </c>
      <c r="BO22" s="9">
        <v>83</v>
      </c>
      <c r="BP22" s="9"/>
      <c r="BQ22" s="9"/>
      <c r="BR22" s="9"/>
      <c r="BS22" s="21">
        <f t="shared" si="28"/>
        <v>83</v>
      </c>
      <c r="BT22" s="10">
        <v>79</v>
      </c>
      <c r="BU22" s="10"/>
      <c r="BV22" s="22">
        <f t="shared" si="29"/>
        <v>81.5</v>
      </c>
      <c r="BW22" s="22">
        <f t="shared" si="13"/>
        <v>79</v>
      </c>
      <c r="BX22" s="23" t="str">
        <f t="shared" si="30"/>
        <v>TUNTAS</v>
      </c>
      <c r="BY22" s="24" t="str">
        <f t="shared" si="31"/>
        <v>Menunjukkan penguasaan dalam Mendeskripsikan perlawanan bangsa indonesia terhadap penjajahan bangsa barat</v>
      </c>
      <c r="BZ22" s="25" t="str">
        <f t="shared" si="32"/>
        <v>Memerlukan penguatan dalam Mendeskripsikan latar belakang kedatangan bangsa barat ke Indonesia</v>
      </c>
      <c r="CA22" s="54"/>
      <c r="CB22" s="54">
        <f t="shared" si="33"/>
        <v>82.5</v>
      </c>
      <c r="CC22" s="54" t="str">
        <f t="shared" si="34"/>
        <v>Mendeskripsikan perlawanan bangsa indonesia terhadap penjajahan bangsa barat</v>
      </c>
      <c r="CD22" s="54">
        <f t="shared" si="35"/>
        <v>82.5</v>
      </c>
      <c r="CE22" s="54"/>
      <c r="CF22" s="54"/>
      <c r="CG22" s="54">
        <f>IFERROR(INDEX($F$15:J22,1,MATCH(IF(CB22=K22,MAX(F22:J22)," "),F22:J22,0)),0)</f>
        <v>7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80</v>
      </c>
      <c r="G23" s="9">
        <v>85</v>
      </c>
      <c r="H23" s="9"/>
      <c r="I23" s="9"/>
      <c r="J23" s="9"/>
      <c r="K23" s="20">
        <f t="shared" si="17"/>
        <v>82.5</v>
      </c>
      <c r="L23" s="9"/>
      <c r="M23" s="9"/>
      <c r="N23" s="9"/>
      <c r="O23" s="9"/>
      <c r="P23" s="9"/>
      <c r="Q23" s="20" t="str">
        <f t="shared" si="18"/>
        <v xml:space="preserve"> 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82.5</v>
      </c>
      <c r="BO23" s="9">
        <v>83</v>
      </c>
      <c r="BP23" s="9"/>
      <c r="BQ23" s="9"/>
      <c r="BR23" s="9"/>
      <c r="BS23" s="21">
        <f t="shared" si="28"/>
        <v>83</v>
      </c>
      <c r="BT23" s="10">
        <v>83</v>
      </c>
      <c r="BU23" s="10"/>
      <c r="BV23" s="22">
        <f t="shared" si="29"/>
        <v>82.83</v>
      </c>
      <c r="BW23" s="22">
        <f t="shared" si="13"/>
        <v>79</v>
      </c>
      <c r="BX23" s="23" t="str">
        <f t="shared" si="30"/>
        <v>TUNTAS</v>
      </c>
      <c r="BY23" s="24" t="str">
        <f t="shared" si="31"/>
        <v>Menunjukkan penguasaan dalam Mendeskripsikan perlawanan bangsa indonesia terhadap penjajahan bangsa barat</v>
      </c>
      <c r="BZ23" s="25" t="str">
        <f t="shared" si="32"/>
        <v>Memerlukan penguatan dalam Mendeskripsikan latar belakang kedatangan bangsa barat ke Indonesia</v>
      </c>
      <c r="CA23" s="54"/>
      <c r="CB23" s="54">
        <f t="shared" si="33"/>
        <v>82.5</v>
      </c>
      <c r="CC23" s="54" t="str">
        <f t="shared" si="34"/>
        <v>Mendeskripsikan perlawanan bangsa indonesia terhadap penjajahan bangsa barat</v>
      </c>
      <c r="CD23" s="54">
        <f t="shared" si="35"/>
        <v>82.5</v>
      </c>
      <c r="CE23" s="54"/>
      <c r="CF23" s="54"/>
      <c r="CG23" s="54">
        <f>IFERROR(INDEX($F$15:J23,1,MATCH(IF(CB23=K23,MAX(F23:J23)," "),F23:J23,0)),0)</f>
        <v>7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80</v>
      </c>
      <c r="G24" s="9">
        <v>85</v>
      </c>
      <c r="H24" s="9"/>
      <c r="I24" s="9"/>
      <c r="J24" s="9"/>
      <c r="K24" s="20">
        <f t="shared" si="17"/>
        <v>82.5</v>
      </c>
      <c r="L24" s="9"/>
      <c r="M24" s="9"/>
      <c r="N24" s="9"/>
      <c r="O24" s="9"/>
      <c r="P24" s="9"/>
      <c r="Q24" s="20" t="str">
        <f t="shared" si="18"/>
        <v xml:space="preserve"> 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82.5</v>
      </c>
      <c r="BO24" s="9">
        <v>83</v>
      </c>
      <c r="BP24" s="9"/>
      <c r="BQ24" s="9"/>
      <c r="BR24" s="9"/>
      <c r="BS24" s="21">
        <f t="shared" si="28"/>
        <v>83</v>
      </c>
      <c r="BT24" s="10">
        <v>83</v>
      </c>
      <c r="BU24" s="10"/>
      <c r="BV24" s="22">
        <f t="shared" si="29"/>
        <v>82.83</v>
      </c>
      <c r="BW24" s="22">
        <f t="shared" si="13"/>
        <v>79</v>
      </c>
      <c r="BX24" s="23" t="str">
        <f t="shared" si="30"/>
        <v>TUNTAS</v>
      </c>
      <c r="BY24" s="24" t="str">
        <f t="shared" si="31"/>
        <v>Menunjukkan penguasaan dalam Mendeskripsikan perlawanan bangsa indonesia terhadap penjajahan bangsa barat</v>
      </c>
      <c r="BZ24" s="25" t="str">
        <f t="shared" si="32"/>
        <v>Memerlukan penguatan dalam Mendeskripsikan latar belakang kedatangan bangsa barat ke Indonesia</v>
      </c>
      <c r="CA24" s="54"/>
      <c r="CB24" s="54">
        <f t="shared" si="33"/>
        <v>82.5</v>
      </c>
      <c r="CC24" s="54" t="str">
        <f t="shared" si="34"/>
        <v>Mendeskripsikan perlawanan bangsa indonesia terhadap penjajahan bangsa barat</v>
      </c>
      <c r="CD24" s="54">
        <f t="shared" si="35"/>
        <v>82.5</v>
      </c>
      <c r="CE24" s="54"/>
      <c r="CF24" s="54"/>
      <c r="CG24" s="54">
        <f>IFERROR(INDEX($F$15:J24,1,MATCH(IF(CB24=K24,MAX(F24:J24)," "),F24:J24,0)),0)</f>
        <v>7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80</v>
      </c>
      <c r="G25" s="9">
        <v>85</v>
      </c>
      <c r="H25" s="9"/>
      <c r="I25" s="9"/>
      <c r="J25" s="9"/>
      <c r="K25" s="20">
        <f t="shared" si="17"/>
        <v>82.5</v>
      </c>
      <c r="L25" s="9"/>
      <c r="M25" s="9"/>
      <c r="N25" s="9"/>
      <c r="O25" s="9"/>
      <c r="P25" s="9"/>
      <c r="Q25" s="20" t="str">
        <f t="shared" si="18"/>
        <v xml:space="preserve"> 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82.5</v>
      </c>
      <c r="BO25" s="9">
        <v>83</v>
      </c>
      <c r="BP25" s="9"/>
      <c r="BQ25" s="9"/>
      <c r="BR25" s="9"/>
      <c r="BS25" s="21">
        <f t="shared" si="28"/>
        <v>83</v>
      </c>
      <c r="BT25" s="10">
        <v>85</v>
      </c>
      <c r="BU25" s="10"/>
      <c r="BV25" s="22">
        <f t="shared" si="29"/>
        <v>83.5</v>
      </c>
      <c r="BW25" s="22">
        <f t="shared" si="13"/>
        <v>79</v>
      </c>
      <c r="BX25" s="23" t="str">
        <f t="shared" si="30"/>
        <v>TUNTAS</v>
      </c>
      <c r="BY25" s="24" t="str">
        <f t="shared" si="31"/>
        <v>Menunjukkan penguasaan dalam Mendeskripsikan perlawanan bangsa indonesia terhadap penjajahan bangsa barat</v>
      </c>
      <c r="BZ25" s="25" t="str">
        <f t="shared" si="32"/>
        <v>Memerlukan penguatan dalam Mendeskripsikan latar belakang kedatangan bangsa barat ke Indonesia</v>
      </c>
      <c r="CA25" s="54"/>
      <c r="CB25" s="54">
        <f t="shared" si="33"/>
        <v>82.5</v>
      </c>
      <c r="CC25" s="54" t="str">
        <f t="shared" si="34"/>
        <v>Mendeskripsikan perlawanan bangsa indonesia terhadap penjajahan bangsa barat</v>
      </c>
      <c r="CD25" s="54">
        <f t="shared" si="35"/>
        <v>82.5</v>
      </c>
      <c r="CE25" s="54"/>
      <c r="CF25" s="54"/>
      <c r="CG25" s="54">
        <f>IFERROR(INDEX($F$15:J25,1,MATCH(IF(CB25=K25,MAX(F25:J25)," "),F25:J25,0)),0)</f>
        <v>7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80</v>
      </c>
      <c r="G26" s="9">
        <v>85</v>
      </c>
      <c r="H26" s="9"/>
      <c r="I26" s="9"/>
      <c r="J26" s="9"/>
      <c r="K26" s="20">
        <f t="shared" si="17"/>
        <v>82.5</v>
      </c>
      <c r="L26" s="9"/>
      <c r="M26" s="9"/>
      <c r="N26" s="9"/>
      <c r="O26" s="9"/>
      <c r="P26" s="9"/>
      <c r="Q26" s="20" t="str">
        <f t="shared" si="18"/>
        <v xml:space="preserve"> 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82.5</v>
      </c>
      <c r="BO26" s="9">
        <v>83</v>
      </c>
      <c r="BP26" s="9"/>
      <c r="BQ26" s="9"/>
      <c r="BR26" s="9"/>
      <c r="BS26" s="21">
        <f t="shared" si="28"/>
        <v>83</v>
      </c>
      <c r="BT26" s="10">
        <v>83</v>
      </c>
      <c r="BU26" s="10"/>
      <c r="BV26" s="22">
        <f t="shared" si="29"/>
        <v>82.83</v>
      </c>
      <c r="BW26" s="22">
        <f t="shared" si="13"/>
        <v>79</v>
      </c>
      <c r="BX26" s="23" t="str">
        <f t="shared" si="30"/>
        <v>TUNTAS</v>
      </c>
      <c r="BY26" s="24" t="str">
        <f t="shared" si="31"/>
        <v>Menunjukkan penguasaan dalam Mendeskripsikan perlawanan bangsa indonesia terhadap penjajahan bangsa barat</v>
      </c>
      <c r="BZ26" s="25" t="str">
        <f t="shared" si="32"/>
        <v>Memerlukan penguatan dalam Mendeskripsikan latar belakang kedatangan bangsa barat ke Indonesia</v>
      </c>
      <c r="CA26" s="54"/>
      <c r="CB26" s="54">
        <f t="shared" si="33"/>
        <v>82.5</v>
      </c>
      <c r="CC26" s="54" t="str">
        <f t="shared" si="34"/>
        <v>Mendeskripsikan perlawanan bangsa indonesia terhadap penjajahan bangsa barat</v>
      </c>
      <c r="CD26" s="54">
        <f t="shared" si="35"/>
        <v>82.5</v>
      </c>
      <c r="CE26" s="54"/>
      <c r="CF26" s="54"/>
      <c r="CG26" s="54">
        <f>IFERROR(INDEX($F$15:J26,1,MATCH(IF(CB26=K26,MAX(F26:J26)," "),F26:J26,0)),0)</f>
        <v>7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6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80</v>
      </c>
      <c r="G27" s="9">
        <v>85</v>
      </c>
      <c r="H27" s="9"/>
      <c r="I27" s="9"/>
      <c r="J27" s="9"/>
      <c r="K27" s="20">
        <f t="shared" si="17"/>
        <v>82.5</v>
      </c>
      <c r="L27" s="9"/>
      <c r="M27" s="9"/>
      <c r="N27" s="9"/>
      <c r="O27" s="9"/>
      <c r="P27" s="9"/>
      <c r="Q27" s="20" t="str">
        <f t="shared" si="18"/>
        <v xml:space="preserve"> 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82.5</v>
      </c>
      <c r="BO27" s="9">
        <v>83</v>
      </c>
      <c r="BP27" s="9"/>
      <c r="BQ27" s="9"/>
      <c r="BR27" s="9"/>
      <c r="BS27" s="21">
        <f t="shared" si="28"/>
        <v>83</v>
      </c>
      <c r="BT27" s="10">
        <v>83</v>
      </c>
      <c r="BU27" s="10"/>
      <c r="BV27" s="22">
        <f t="shared" si="29"/>
        <v>82.83</v>
      </c>
      <c r="BW27" s="22">
        <f t="shared" si="13"/>
        <v>79</v>
      </c>
      <c r="BX27" s="23" t="str">
        <f t="shared" si="30"/>
        <v>TUNTAS</v>
      </c>
      <c r="BY27" s="24" t="str">
        <f t="shared" si="31"/>
        <v>Menunjukkan penguasaan dalam Mendeskripsikan perlawanan bangsa indonesia terhadap penjajahan bangsa barat</v>
      </c>
      <c r="BZ27" s="25" t="str">
        <f t="shared" si="32"/>
        <v>Memerlukan penguatan dalam Mendeskripsikan latar belakang kedatangan bangsa barat ke Indonesia</v>
      </c>
      <c r="CA27" s="54"/>
      <c r="CB27" s="54">
        <f t="shared" si="33"/>
        <v>82.5</v>
      </c>
      <c r="CC27" s="54" t="str">
        <f t="shared" si="34"/>
        <v>Mendeskripsikan perlawanan bangsa indonesia terhadap penjajahan bangsa barat</v>
      </c>
      <c r="CD27" s="54">
        <f t="shared" si="35"/>
        <v>82.5</v>
      </c>
      <c r="CE27" s="54"/>
      <c r="CF27" s="54"/>
      <c r="CG27" s="54">
        <f>IFERROR(INDEX($F$15:J27,1,MATCH(IF(CB27=K27,MAX(F27:J27)," "),F27:J27,0)),0)</f>
        <v>7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6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80</v>
      </c>
      <c r="G28" s="9">
        <v>85</v>
      </c>
      <c r="H28" s="9"/>
      <c r="I28" s="9"/>
      <c r="J28" s="9"/>
      <c r="K28" s="20">
        <f t="shared" si="17"/>
        <v>82.5</v>
      </c>
      <c r="L28" s="9"/>
      <c r="M28" s="9"/>
      <c r="N28" s="9"/>
      <c r="O28" s="9"/>
      <c r="P28" s="9"/>
      <c r="Q28" s="20" t="str">
        <f t="shared" si="18"/>
        <v xml:space="preserve"> 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82.5</v>
      </c>
      <c r="BO28" s="9">
        <v>83</v>
      </c>
      <c r="BP28" s="9"/>
      <c r="BQ28" s="9"/>
      <c r="BR28" s="9"/>
      <c r="BS28" s="21">
        <f t="shared" si="28"/>
        <v>83</v>
      </c>
      <c r="BT28" s="10">
        <v>83</v>
      </c>
      <c r="BU28" s="10"/>
      <c r="BV28" s="22">
        <f t="shared" si="29"/>
        <v>82.83</v>
      </c>
      <c r="BW28" s="22">
        <f t="shared" si="13"/>
        <v>79</v>
      </c>
      <c r="BX28" s="23" t="str">
        <f t="shared" si="30"/>
        <v>TUNTAS</v>
      </c>
      <c r="BY28" s="24" t="str">
        <f t="shared" si="31"/>
        <v>Menunjukkan penguasaan dalam Mendeskripsikan perlawanan bangsa indonesia terhadap penjajahan bangsa barat</v>
      </c>
      <c r="BZ28" s="25" t="str">
        <f t="shared" si="32"/>
        <v>Memerlukan penguatan dalam Mendeskripsikan latar belakang kedatangan bangsa barat ke Indonesia</v>
      </c>
      <c r="CA28" s="54"/>
      <c r="CB28" s="54">
        <f t="shared" si="33"/>
        <v>82.5</v>
      </c>
      <c r="CC28" s="54" t="str">
        <f t="shared" si="34"/>
        <v>Mendeskripsikan perlawanan bangsa indonesia terhadap penjajahan bangsa barat</v>
      </c>
      <c r="CD28" s="54">
        <f t="shared" si="35"/>
        <v>82.5</v>
      </c>
      <c r="CE28" s="54"/>
      <c r="CF28" s="54"/>
      <c r="CG28" s="54">
        <f>IFERROR(INDEX($F$15:J28,1,MATCH(IF(CB28=K28,MAX(F28:J28)," "),F28:J28,0)),0)</f>
        <v>7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80</v>
      </c>
      <c r="G29" s="9">
        <v>85</v>
      </c>
      <c r="H29" s="9"/>
      <c r="I29" s="9"/>
      <c r="J29" s="9"/>
      <c r="K29" s="20">
        <f t="shared" si="17"/>
        <v>82.5</v>
      </c>
      <c r="L29" s="9"/>
      <c r="M29" s="9"/>
      <c r="N29" s="9"/>
      <c r="O29" s="9"/>
      <c r="P29" s="9"/>
      <c r="Q29" s="20" t="str">
        <f t="shared" si="18"/>
        <v xml:space="preserve"> 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82.5</v>
      </c>
      <c r="BO29" s="9">
        <v>83</v>
      </c>
      <c r="BP29" s="9"/>
      <c r="BQ29" s="9"/>
      <c r="BR29" s="9"/>
      <c r="BS29" s="21">
        <f t="shared" si="28"/>
        <v>83</v>
      </c>
      <c r="BT29" s="10">
        <v>83</v>
      </c>
      <c r="BU29" s="10"/>
      <c r="BV29" s="22">
        <f t="shared" si="29"/>
        <v>82.83</v>
      </c>
      <c r="BW29" s="22">
        <f t="shared" si="13"/>
        <v>79</v>
      </c>
      <c r="BX29" s="23" t="str">
        <f t="shared" si="30"/>
        <v>TUNTAS</v>
      </c>
      <c r="BY29" s="24" t="str">
        <f t="shared" si="31"/>
        <v>Menunjukkan penguasaan dalam Mendeskripsikan perlawanan bangsa indonesia terhadap penjajahan bangsa barat</v>
      </c>
      <c r="BZ29" s="25" t="str">
        <f t="shared" si="32"/>
        <v>Memerlukan penguatan dalam Mendeskripsikan latar belakang kedatangan bangsa barat ke Indonesia</v>
      </c>
      <c r="CA29" s="54"/>
      <c r="CB29" s="54">
        <f t="shared" si="33"/>
        <v>82.5</v>
      </c>
      <c r="CC29" s="54" t="str">
        <f t="shared" si="34"/>
        <v>Mendeskripsikan perlawanan bangsa indonesia terhadap penjajahan bangsa barat</v>
      </c>
      <c r="CD29" s="54">
        <f t="shared" si="35"/>
        <v>82.5</v>
      </c>
      <c r="CE29" s="54"/>
      <c r="CF29" s="54"/>
      <c r="CG29" s="54">
        <f>IFERROR(INDEX($F$15:J29,1,MATCH(IF(CB29=K29,MAX(F29:J29)," "),F29:J29,0)),0)</f>
        <v>7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80</v>
      </c>
      <c r="G30" s="9">
        <v>85</v>
      </c>
      <c r="H30" s="9"/>
      <c r="I30" s="9"/>
      <c r="J30" s="9"/>
      <c r="K30" s="20">
        <f t="shared" si="17"/>
        <v>82.5</v>
      </c>
      <c r="L30" s="9"/>
      <c r="M30" s="9"/>
      <c r="N30" s="9"/>
      <c r="O30" s="9"/>
      <c r="P30" s="9"/>
      <c r="Q30" s="20" t="str">
        <f t="shared" si="18"/>
        <v xml:space="preserve"> 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82.5</v>
      </c>
      <c r="BO30" s="9">
        <v>83</v>
      </c>
      <c r="BP30" s="9"/>
      <c r="BQ30" s="9"/>
      <c r="BR30" s="9"/>
      <c r="BS30" s="21">
        <f t="shared" si="28"/>
        <v>83</v>
      </c>
      <c r="BT30" s="10">
        <v>85</v>
      </c>
      <c r="BU30" s="10"/>
      <c r="BV30" s="22">
        <f t="shared" si="29"/>
        <v>83.5</v>
      </c>
      <c r="BW30" s="22">
        <f t="shared" si="13"/>
        <v>79</v>
      </c>
      <c r="BX30" s="23" t="str">
        <f t="shared" si="30"/>
        <v>TUNTAS</v>
      </c>
      <c r="BY30" s="24" t="str">
        <f t="shared" si="31"/>
        <v>Menunjukkan penguasaan dalam Mendeskripsikan perlawanan bangsa indonesia terhadap penjajahan bangsa barat</v>
      </c>
      <c r="BZ30" s="25" t="str">
        <f t="shared" si="32"/>
        <v>Memerlukan penguatan dalam Mendeskripsikan latar belakang kedatangan bangsa barat ke Indonesia</v>
      </c>
      <c r="CA30" s="54"/>
      <c r="CB30" s="54">
        <f t="shared" si="33"/>
        <v>82.5</v>
      </c>
      <c r="CC30" s="54" t="str">
        <f t="shared" si="34"/>
        <v>Mendeskripsikan perlawanan bangsa indonesia terhadap penjajahan bangsa barat</v>
      </c>
      <c r="CD30" s="54">
        <f t="shared" si="35"/>
        <v>82.5</v>
      </c>
      <c r="CE30" s="54"/>
      <c r="CF30" s="54"/>
      <c r="CG30" s="54">
        <f>IFERROR(INDEX($F$15:J30,1,MATCH(IF(CB30=K30,MAX(F30:J30)," "),F30:J30,0)),0)</f>
        <v>7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80</v>
      </c>
      <c r="G31" s="9">
        <v>85</v>
      </c>
      <c r="H31" s="9"/>
      <c r="I31" s="9"/>
      <c r="J31" s="9"/>
      <c r="K31" s="20">
        <f t="shared" si="17"/>
        <v>82.5</v>
      </c>
      <c r="L31" s="9"/>
      <c r="M31" s="9"/>
      <c r="N31" s="9"/>
      <c r="O31" s="9"/>
      <c r="P31" s="9"/>
      <c r="Q31" s="20" t="str">
        <f t="shared" si="18"/>
        <v xml:space="preserve"> 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82.5</v>
      </c>
      <c r="BO31" s="9">
        <v>83</v>
      </c>
      <c r="BP31" s="9"/>
      <c r="BQ31" s="9"/>
      <c r="BR31" s="9"/>
      <c r="BS31" s="21">
        <f t="shared" si="28"/>
        <v>83</v>
      </c>
      <c r="BT31" s="10">
        <v>85</v>
      </c>
      <c r="BU31" s="10"/>
      <c r="BV31" s="22">
        <f t="shared" si="29"/>
        <v>83.5</v>
      </c>
      <c r="BW31" s="22">
        <f t="shared" si="13"/>
        <v>79</v>
      </c>
      <c r="BX31" s="23" t="str">
        <f t="shared" si="30"/>
        <v>TUNTAS</v>
      </c>
      <c r="BY31" s="24" t="str">
        <f t="shared" si="31"/>
        <v>Menunjukkan penguasaan dalam Mendeskripsikan perlawanan bangsa indonesia terhadap penjajahan bangsa barat</v>
      </c>
      <c r="BZ31" s="25" t="str">
        <f t="shared" si="32"/>
        <v>Memerlukan penguatan dalam Mendeskripsikan latar belakang kedatangan bangsa barat ke Indonesia</v>
      </c>
      <c r="CA31" s="54"/>
      <c r="CB31" s="54">
        <f t="shared" si="33"/>
        <v>82.5</v>
      </c>
      <c r="CC31" s="54" t="str">
        <f t="shared" si="34"/>
        <v>Mendeskripsikan perlawanan bangsa indonesia terhadap penjajahan bangsa barat</v>
      </c>
      <c r="CD31" s="54">
        <f t="shared" si="35"/>
        <v>82.5</v>
      </c>
      <c r="CE31" s="54"/>
      <c r="CF31" s="54"/>
      <c r="CG31" s="54">
        <f>IFERROR(INDEX($F$15:J31,1,MATCH(IF(CB31=K31,MAX(F31:J31)," "),F31:J31,0)),0)</f>
        <v>7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80</v>
      </c>
      <c r="G32" s="9">
        <v>85</v>
      </c>
      <c r="H32" s="9"/>
      <c r="I32" s="9"/>
      <c r="J32" s="9"/>
      <c r="K32" s="20">
        <f t="shared" si="17"/>
        <v>82.5</v>
      </c>
      <c r="L32" s="9"/>
      <c r="M32" s="9"/>
      <c r="N32" s="9"/>
      <c r="O32" s="9"/>
      <c r="P32" s="9"/>
      <c r="Q32" s="20" t="str">
        <f t="shared" si="18"/>
        <v xml:space="preserve"> 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82.5</v>
      </c>
      <c r="BO32" s="9">
        <v>83</v>
      </c>
      <c r="BP32" s="9"/>
      <c r="BQ32" s="9"/>
      <c r="BR32" s="9"/>
      <c r="BS32" s="21">
        <f t="shared" si="28"/>
        <v>83</v>
      </c>
      <c r="BT32" s="10">
        <v>83</v>
      </c>
      <c r="BU32" s="10"/>
      <c r="BV32" s="22">
        <f t="shared" si="29"/>
        <v>82.83</v>
      </c>
      <c r="BW32" s="22">
        <f t="shared" si="13"/>
        <v>79</v>
      </c>
      <c r="BX32" s="23" t="str">
        <f t="shared" si="30"/>
        <v>TUNTAS</v>
      </c>
      <c r="BY32" s="24" t="str">
        <f t="shared" si="31"/>
        <v>Menunjukkan penguasaan dalam Mendeskripsikan perlawanan bangsa indonesia terhadap penjajahan bangsa barat</v>
      </c>
      <c r="BZ32" s="25" t="str">
        <f t="shared" si="32"/>
        <v>Memerlukan penguatan dalam Mendeskripsikan latar belakang kedatangan bangsa barat ke Indonesia</v>
      </c>
      <c r="CA32" s="54"/>
      <c r="CB32" s="54">
        <f t="shared" si="33"/>
        <v>82.5</v>
      </c>
      <c r="CC32" s="54" t="str">
        <f t="shared" si="34"/>
        <v>Mendeskripsikan perlawanan bangsa indonesia terhadap penjajahan bangsa barat</v>
      </c>
      <c r="CD32" s="54">
        <f t="shared" si="35"/>
        <v>82.5</v>
      </c>
      <c r="CE32" s="54"/>
      <c r="CF32" s="54"/>
      <c r="CG32" s="54">
        <f>IFERROR(INDEX($F$15:J32,1,MATCH(IF(CB32=K32,MAX(F32:J32)," "),F32:J32,0)),0)</f>
        <v>7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80</v>
      </c>
      <c r="G33" s="9">
        <v>85</v>
      </c>
      <c r="H33" s="9"/>
      <c r="I33" s="9"/>
      <c r="J33" s="9"/>
      <c r="K33" s="20">
        <f t="shared" si="17"/>
        <v>82.5</v>
      </c>
      <c r="L33" s="9"/>
      <c r="M33" s="9"/>
      <c r="N33" s="9"/>
      <c r="O33" s="9"/>
      <c r="P33" s="9"/>
      <c r="Q33" s="20" t="str">
        <f t="shared" si="18"/>
        <v xml:space="preserve"> 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82.5</v>
      </c>
      <c r="BO33" s="9">
        <v>83</v>
      </c>
      <c r="BP33" s="9"/>
      <c r="BQ33" s="9"/>
      <c r="BR33" s="9"/>
      <c r="BS33" s="21">
        <f t="shared" si="28"/>
        <v>83</v>
      </c>
      <c r="BT33" s="10">
        <v>85</v>
      </c>
      <c r="BU33" s="10"/>
      <c r="BV33" s="22">
        <f t="shared" si="29"/>
        <v>83.5</v>
      </c>
      <c r="BW33" s="22">
        <f t="shared" si="13"/>
        <v>79</v>
      </c>
      <c r="BX33" s="23" t="str">
        <f t="shared" si="30"/>
        <v>TUNTAS</v>
      </c>
      <c r="BY33" s="24" t="str">
        <f t="shared" si="31"/>
        <v>Menunjukkan penguasaan dalam Mendeskripsikan perlawanan bangsa indonesia terhadap penjajahan bangsa barat</v>
      </c>
      <c r="BZ33" s="25" t="str">
        <f t="shared" si="32"/>
        <v>Memerlukan penguatan dalam Mendeskripsikan latar belakang kedatangan bangsa barat ke Indonesia</v>
      </c>
      <c r="CA33" s="54"/>
      <c r="CB33" s="54">
        <f t="shared" si="33"/>
        <v>82.5</v>
      </c>
      <c r="CC33" s="54" t="str">
        <f t="shared" si="34"/>
        <v>Mendeskripsikan perlawanan bangsa indonesia terhadap penjajahan bangsa barat</v>
      </c>
      <c r="CD33" s="54">
        <f t="shared" si="35"/>
        <v>82.5</v>
      </c>
      <c r="CE33" s="54"/>
      <c r="CF33" s="54"/>
      <c r="CG33" s="54">
        <f>IFERROR(INDEX($F$15:J33,1,MATCH(IF(CB33=K33,MAX(F33:J33)," "),F33:J33,0)),0)</f>
        <v>7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80</v>
      </c>
      <c r="G34" s="9">
        <v>85</v>
      </c>
      <c r="H34" s="9"/>
      <c r="I34" s="9"/>
      <c r="J34" s="9"/>
      <c r="K34" s="20">
        <f t="shared" si="17"/>
        <v>82.5</v>
      </c>
      <c r="L34" s="9"/>
      <c r="M34" s="9"/>
      <c r="N34" s="9"/>
      <c r="O34" s="9"/>
      <c r="P34" s="9"/>
      <c r="Q34" s="20" t="str">
        <f t="shared" si="18"/>
        <v xml:space="preserve"> 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82.5</v>
      </c>
      <c r="BO34" s="9">
        <v>83</v>
      </c>
      <c r="BP34" s="9"/>
      <c r="BQ34" s="9"/>
      <c r="BR34" s="9"/>
      <c r="BS34" s="21">
        <f t="shared" si="28"/>
        <v>83</v>
      </c>
      <c r="BT34" s="10">
        <v>83</v>
      </c>
      <c r="BU34" s="10"/>
      <c r="BV34" s="22">
        <f t="shared" si="29"/>
        <v>82.83</v>
      </c>
      <c r="BW34" s="22">
        <f t="shared" si="13"/>
        <v>79</v>
      </c>
      <c r="BX34" s="23" t="str">
        <f t="shared" si="30"/>
        <v>TUNTAS</v>
      </c>
      <c r="BY34" s="24" t="str">
        <f t="shared" si="31"/>
        <v>Menunjukkan penguasaan dalam Mendeskripsikan perlawanan bangsa indonesia terhadap penjajahan bangsa barat</v>
      </c>
      <c r="BZ34" s="25" t="str">
        <f t="shared" si="32"/>
        <v>Memerlukan penguatan dalam Mendeskripsikan latar belakang kedatangan bangsa barat ke Indonesia</v>
      </c>
      <c r="CA34" s="54"/>
      <c r="CB34" s="54">
        <f t="shared" si="33"/>
        <v>82.5</v>
      </c>
      <c r="CC34" s="54" t="str">
        <f t="shared" si="34"/>
        <v>Mendeskripsikan perlawanan bangsa indonesia terhadap penjajahan bangsa barat</v>
      </c>
      <c r="CD34" s="54">
        <f t="shared" si="35"/>
        <v>82.5</v>
      </c>
      <c r="CE34" s="54"/>
      <c r="CF34" s="54"/>
      <c r="CG34" s="54">
        <f>IFERROR(INDEX($F$15:J34,1,MATCH(IF(CB34=K34,MAX(F34:J34)," "),F34:J34,0)),0)</f>
        <v>7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80</v>
      </c>
      <c r="G35" s="9">
        <v>85</v>
      </c>
      <c r="H35" s="9"/>
      <c r="I35" s="9"/>
      <c r="J35" s="9"/>
      <c r="K35" s="20">
        <f t="shared" si="17"/>
        <v>82.5</v>
      </c>
      <c r="L35" s="9"/>
      <c r="M35" s="9"/>
      <c r="N35" s="9"/>
      <c r="O35" s="9"/>
      <c r="P35" s="9"/>
      <c r="Q35" s="20" t="str">
        <f t="shared" si="18"/>
        <v xml:space="preserve"> 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82.5</v>
      </c>
      <c r="BO35" s="9">
        <v>83</v>
      </c>
      <c r="BP35" s="9"/>
      <c r="BQ35" s="9"/>
      <c r="BR35" s="9"/>
      <c r="BS35" s="21">
        <f t="shared" si="28"/>
        <v>83</v>
      </c>
      <c r="BT35" s="10">
        <v>83</v>
      </c>
      <c r="BU35" s="10"/>
      <c r="BV35" s="22">
        <f t="shared" si="29"/>
        <v>82.83</v>
      </c>
      <c r="BW35" s="22">
        <f t="shared" si="13"/>
        <v>79</v>
      </c>
      <c r="BX35" s="23" t="str">
        <f t="shared" si="30"/>
        <v>TUNTAS</v>
      </c>
      <c r="BY35" s="24" t="str">
        <f t="shared" si="31"/>
        <v>Menunjukkan penguasaan dalam Mendeskripsikan perlawanan bangsa indonesia terhadap penjajahan bangsa barat</v>
      </c>
      <c r="BZ35" s="25" t="str">
        <f t="shared" si="32"/>
        <v>Memerlukan penguatan dalam Mendeskripsikan latar belakang kedatangan bangsa barat ke Indonesia</v>
      </c>
      <c r="CA35" s="54"/>
      <c r="CB35" s="54">
        <f t="shared" si="33"/>
        <v>82.5</v>
      </c>
      <c r="CC35" s="54" t="str">
        <f t="shared" si="34"/>
        <v>Mendeskripsikan perlawanan bangsa indonesia terhadap penjajahan bangsa barat</v>
      </c>
      <c r="CD35" s="54">
        <f t="shared" si="35"/>
        <v>82.5</v>
      </c>
      <c r="CE35" s="54"/>
      <c r="CF35" s="54"/>
      <c r="CG35" s="54">
        <f>IFERROR(INDEX($F$15:J35,1,MATCH(IF(CB35=K35,MAX(F35:J35)," "),F35:J35,0)),0)</f>
        <v>7</v>
      </c>
      <c r="CH35" s="54">
        <f>IFERROR(INDEX($L$15:P35,1,MATCH(IF(CB35=Q35,MAX(L35:P35)," "),L35:P35,0)),0)</f>
        <v>0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80</v>
      </c>
      <c r="G36" s="9">
        <v>85</v>
      </c>
      <c r="H36" s="9"/>
      <c r="I36" s="9"/>
      <c r="J36" s="9"/>
      <c r="K36" s="20">
        <f t="shared" si="17"/>
        <v>82.5</v>
      </c>
      <c r="L36" s="9"/>
      <c r="M36" s="9"/>
      <c r="N36" s="9"/>
      <c r="O36" s="9"/>
      <c r="P36" s="9"/>
      <c r="Q36" s="20" t="str">
        <f t="shared" si="18"/>
        <v xml:space="preserve"> 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82.5</v>
      </c>
      <c r="BO36" s="9">
        <v>83</v>
      </c>
      <c r="BP36" s="9"/>
      <c r="BQ36" s="9"/>
      <c r="BR36" s="9"/>
      <c r="BS36" s="21">
        <f t="shared" si="28"/>
        <v>83</v>
      </c>
      <c r="BT36" s="10">
        <v>83</v>
      </c>
      <c r="BU36" s="10"/>
      <c r="BV36" s="22">
        <f t="shared" si="29"/>
        <v>82.83</v>
      </c>
      <c r="BW36" s="22">
        <f t="shared" si="13"/>
        <v>79</v>
      </c>
      <c r="BX36" s="23" t="str">
        <f t="shared" si="30"/>
        <v>TUNTAS</v>
      </c>
      <c r="BY36" s="24" t="str">
        <f t="shared" si="31"/>
        <v>Menunjukkan penguasaan dalam Mendeskripsikan perlawanan bangsa indonesia terhadap penjajahan bangsa barat</v>
      </c>
      <c r="BZ36" s="25" t="str">
        <f t="shared" si="32"/>
        <v>Memerlukan penguatan dalam Mendeskripsikan latar belakang kedatangan bangsa barat ke Indonesia</v>
      </c>
      <c r="CA36" s="54"/>
      <c r="CB36" s="54">
        <f t="shared" si="33"/>
        <v>82.5</v>
      </c>
      <c r="CC36" s="54" t="str">
        <f t="shared" si="34"/>
        <v>Mendeskripsikan perlawanan bangsa indonesia terhadap penjajahan bangsa barat</v>
      </c>
      <c r="CD36" s="54">
        <f t="shared" si="35"/>
        <v>82.5</v>
      </c>
      <c r="CE36" s="54"/>
      <c r="CF36" s="54"/>
      <c r="CG36" s="54">
        <f>IFERROR(INDEX($F$15:J36,1,MATCH(IF(CB36=K36,MAX(F36:J36)," "),F36:J36,0)),0)</f>
        <v>7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6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80</v>
      </c>
      <c r="G37" s="9">
        <v>85</v>
      </c>
      <c r="H37" s="9"/>
      <c r="I37" s="9"/>
      <c r="J37" s="9"/>
      <c r="K37" s="20">
        <f t="shared" si="17"/>
        <v>82.5</v>
      </c>
      <c r="L37" s="9"/>
      <c r="M37" s="9"/>
      <c r="N37" s="9"/>
      <c r="O37" s="9"/>
      <c r="P37" s="9"/>
      <c r="Q37" s="20" t="str">
        <f t="shared" si="18"/>
        <v xml:space="preserve"> 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82.5</v>
      </c>
      <c r="BO37" s="9">
        <v>83</v>
      </c>
      <c r="BP37" s="9"/>
      <c r="BQ37" s="9"/>
      <c r="BR37" s="9"/>
      <c r="BS37" s="21">
        <f t="shared" si="28"/>
        <v>83</v>
      </c>
      <c r="BT37" s="10">
        <v>83</v>
      </c>
      <c r="BU37" s="10"/>
      <c r="BV37" s="22">
        <f t="shared" si="29"/>
        <v>82.83</v>
      </c>
      <c r="BW37" s="22">
        <f t="shared" si="13"/>
        <v>79</v>
      </c>
      <c r="BX37" s="23" t="str">
        <f t="shared" si="30"/>
        <v>TUNTAS</v>
      </c>
      <c r="BY37" s="24" t="str">
        <f t="shared" si="31"/>
        <v>Menunjukkan penguasaan dalam Mendeskripsikan perlawanan bangsa indonesia terhadap penjajahan bangsa barat</v>
      </c>
      <c r="BZ37" s="25" t="str">
        <f t="shared" si="32"/>
        <v>Memerlukan penguatan dalam Mendeskripsikan latar belakang kedatangan bangsa barat ke Indonesia</v>
      </c>
      <c r="CA37" s="54"/>
      <c r="CB37" s="54">
        <f t="shared" si="33"/>
        <v>82.5</v>
      </c>
      <c r="CC37" s="54" t="str">
        <f t="shared" si="34"/>
        <v>Mendeskripsikan perlawanan bangsa indonesia terhadap penjajahan bangsa barat</v>
      </c>
      <c r="CD37" s="54">
        <f t="shared" si="35"/>
        <v>82.5</v>
      </c>
      <c r="CE37" s="54"/>
      <c r="CF37" s="54"/>
      <c r="CG37" s="54">
        <f>IFERROR(INDEX($F$15:J37,1,MATCH(IF(CB37=K37,MAX(F37:J37)," "),F37:J37,0)),0)</f>
        <v>7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80</v>
      </c>
      <c r="G38" s="9">
        <v>85</v>
      </c>
      <c r="H38" s="9"/>
      <c r="I38" s="9"/>
      <c r="J38" s="9"/>
      <c r="K38" s="20">
        <f t="shared" si="17"/>
        <v>82.5</v>
      </c>
      <c r="L38" s="9"/>
      <c r="M38" s="9"/>
      <c r="N38" s="9"/>
      <c r="O38" s="9"/>
      <c r="P38" s="9"/>
      <c r="Q38" s="20" t="str">
        <f t="shared" si="18"/>
        <v xml:space="preserve"> 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82.5</v>
      </c>
      <c r="BO38" s="9">
        <v>83</v>
      </c>
      <c r="BP38" s="9"/>
      <c r="BQ38" s="9"/>
      <c r="BR38" s="9"/>
      <c r="BS38" s="21">
        <f t="shared" si="28"/>
        <v>83</v>
      </c>
      <c r="BT38" s="10">
        <v>83</v>
      </c>
      <c r="BU38" s="10"/>
      <c r="BV38" s="22">
        <f t="shared" si="29"/>
        <v>82.83</v>
      </c>
      <c r="BW38" s="22">
        <f t="shared" si="13"/>
        <v>79</v>
      </c>
      <c r="BX38" s="23" t="str">
        <f t="shared" si="30"/>
        <v>TUNTAS</v>
      </c>
      <c r="BY38" s="24" t="str">
        <f t="shared" si="31"/>
        <v>Menunjukkan penguasaan dalam Mendeskripsikan perlawanan bangsa indonesia terhadap penjajahan bangsa barat</v>
      </c>
      <c r="BZ38" s="25" t="str">
        <f t="shared" si="32"/>
        <v>Memerlukan penguatan dalam Mendeskripsikan latar belakang kedatangan bangsa barat ke Indonesia</v>
      </c>
      <c r="CA38" s="54"/>
      <c r="CB38" s="54">
        <f t="shared" si="33"/>
        <v>82.5</v>
      </c>
      <c r="CC38" s="54" t="str">
        <f t="shared" si="34"/>
        <v>Mendeskripsikan perlawanan bangsa indonesia terhadap penjajahan bangsa barat</v>
      </c>
      <c r="CD38" s="54">
        <f t="shared" si="35"/>
        <v>82.5</v>
      </c>
      <c r="CE38" s="54"/>
      <c r="CF38" s="54"/>
      <c r="CG38" s="54">
        <f>IFERROR(INDEX($F$15:J38,1,MATCH(IF(CB38=K38,MAX(F38:J38)," "),F38:J38,0)),0)</f>
        <v>7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80</v>
      </c>
      <c r="G39" s="9">
        <v>85</v>
      </c>
      <c r="H39" s="9"/>
      <c r="I39" s="9"/>
      <c r="J39" s="9"/>
      <c r="K39" s="20">
        <f t="shared" si="17"/>
        <v>82.5</v>
      </c>
      <c r="L39" s="9"/>
      <c r="M39" s="9"/>
      <c r="N39" s="9"/>
      <c r="O39" s="9"/>
      <c r="P39" s="9"/>
      <c r="Q39" s="20" t="str">
        <f t="shared" si="18"/>
        <v xml:space="preserve"> 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82.5</v>
      </c>
      <c r="BO39" s="9">
        <v>83</v>
      </c>
      <c r="BP39" s="9"/>
      <c r="BQ39" s="9"/>
      <c r="BR39" s="9"/>
      <c r="BS39" s="21">
        <f t="shared" si="28"/>
        <v>83</v>
      </c>
      <c r="BT39" s="10">
        <v>83</v>
      </c>
      <c r="BU39" s="10"/>
      <c r="BV39" s="22">
        <f t="shared" si="29"/>
        <v>82.83</v>
      </c>
      <c r="BW39" s="22">
        <f t="shared" si="13"/>
        <v>79</v>
      </c>
      <c r="BX39" s="23" t="str">
        <f t="shared" si="30"/>
        <v>TUNTAS</v>
      </c>
      <c r="BY39" s="24" t="str">
        <f t="shared" si="31"/>
        <v>Menunjukkan penguasaan dalam Mendeskripsikan perlawanan bangsa indonesia terhadap penjajahan bangsa barat</v>
      </c>
      <c r="BZ39" s="25" t="str">
        <f t="shared" si="32"/>
        <v>Memerlukan penguatan dalam Mendeskripsikan latar belakang kedatangan bangsa barat ke Indonesia</v>
      </c>
      <c r="CA39" s="54"/>
      <c r="CB39" s="54">
        <f t="shared" si="33"/>
        <v>82.5</v>
      </c>
      <c r="CC39" s="54" t="str">
        <f t="shared" si="34"/>
        <v>Mendeskripsikan perlawanan bangsa indonesia terhadap penjajahan bangsa barat</v>
      </c>
      <c r="CD39" s="54">
        <f t="shared" si="35"/>
        <v>82.5</v>
      </c>
      <c r="CE39" s="54"/>
      <c r="CF39" s="54"/>
      <c r="CG39" s="54">
        <f>IFERROR(INDEX($F$15:J39,1,MATCH(IF(CB39=K39,MAX(F39:J39)," "),F39:J39,0)),0)</f>
        <v>7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80</v>
      </c>
      <c r="G40" s="9">
        <v>85</v>
      </c>
      <c r="H40" s="9"/>
      <c r="I40" s="9"/>
      <c r="J40" s="9"/>
      <c r="K40" s="20">
        <f t="shared" si="17"/>
        <v>82.5</v>
      </c>
      <c r="L40" s="9"/>
      <c r="M40" s="9"/>
      <c r="N40" s="9"/>
      <c r="O40" s="9"/>
      <c r="P40" s="9"/>
      <c r="Q40" s="20" t="str">
        <f t="shared" si="18"/>
        <v xml:space="preserve"> 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82.5</v>
      </c>
      <c r="BO40" s="9">
        <v>83</v>
      </c>
      <c r="BP40" s="9"/>
      <c r="BQ40" s="9"/>
      <c r="BR40" s="9"/>
      <c r="BS40" s="21">
        <f t="shared" si="28"/>
        <v>83</v>
      </c>
      <c r="BT40" s="10">
        <v>83</v>
      </c>
      <c r="BU40" s="10"/>
      <c r="BV40" s="22">
        <f t="shared" si="29"/>
        <v>82.83</v>
      </c>
      <c r="BW40" s="22">
        <f t="shared" si="13"/>
        <v>79</v>
      </c>
      <c r="BX40" s="23" t="str">
        <f t="shared" si="30"/>
        <v>TUNTAS</v>
      </c>
      <c r="BY40" s="24" t="str">
        <f t="shared" si="31"/>
        <v>Menunjukkan penguasaan dalam Mendeskripsikan perlawanan bangsa indonesia terhadap penjajahan bangsa barat</v>
      </c>
      <c r="BZ40" s="25" t="str">
        <f t="shared" si="32"/>
        <v>Memerlukan penguatan dalam Mendeskripsikan latar belakang kedatangan bangsa barat ke Indonesia</v>
      </c>
      <c r="CA40" s="54"/>
      <c r="CB40" s="54">
        <f t="shared" si="33"/>
        <v>82.5</v>
      </c>
      <c r="CC40" s="54" t="str">
        <f t="shared" si="34"/>
        <v>Mendeskripsikan perlawanan bangsa indonesia terhadap penjajahan bangsa barat</v>
      </c>
      <c r="CD40" s="54">
        <f t="shared" si="35"/>
        <v>82.5</v>
      </c>
      <c r="CE40" s="54"/>
      <c r="CF40" s="54"/>
      <c r="CG40" s="54">
        <f>IFERROR(INDEX($F$15:J40,1,MATCH(IF(CB40=K40,MAX(F40:J40)," "),F40:J40,0)),0)</f>
        <v>7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80</v>
      </c>
      <c r="G41" s="9">
        <v>85</v>
      </c>
      <c r="H41" s="9"/>
      <c r="I41" s="9"/>
      <c r="J41" s="9"/>
      <c r="K41" s="20">
        <f t="shared" si="17"/>
        <v>82.5</v>
      </c>
      <c r="L41" s="9"/>
      <c r="M41" s="9"/>
      <c r="N41" s="9"/>
      <c r="O41" s="9"/>
      <c r="P41" s="9"/>
      <c r="Q41" s="20" t="str">
        <f t="shared" si="18"/>
        <v xml:space="preserve"> 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82.5</v>
      </c>
      <c r="BO41" s="9">
        <v>83</v>
      </c>
      <c r="BP41" s="9"/>
      <c r="BQ41" s="9"/>
      <c r="BR41" s="9"/>
      <c r="BS41" s="21">
        <f t="shared" si="28"/>
        <v>83</v>
      </c>
      <c r="BT41" s="10">
        <v>83</v>
      </c>
      <c r="BU41" s="10"/>
      <c r="BV41" s="22">
        <f t="shared" si="29"/>
        <v>82.83</v>
      </c>
      <c r="BW41" s="22">
        <f t="shared" si="13"/>
        <v>79</v>
      </c>
      <c r="BX41" s="23" t="str">
        <f t="shared" si="30"/>
        <v>TUNTAS</v>
      </c>
      <c r="BY41" s="24" t="str">
        <f t="shared" si="31"/>
        <v>Menunjukkan penguasaan dalam Mendeskripsikan perlawanan bangsa indonesia terhadap penjajahan bangsa barat</v>
      </c>
      <c r="BZ41" s="25" t="str">
        <f t="shared" si="32"/>
        <v>Memerlukan penguatan dalam Mendeskripsikan latar belakang kedatangan bangsa barat ke Indonesia</v>
      </c>
      <c r="CA41" s="54"/>
      <c r="CB41" s="54">
        <f t="shared" si="33"/>
        <v>82.5</v>
      </c>
      <c r="CC41" s="54" t="str">
        <f t="shared" si="34"/>
        <v>Mendeskripsikan perlawanan bangsa indonesia terhadap penjajahan bangsa barat</v>
      </c>
      <c r="CD41" s="54">
        <f t="shared" si="35"/>
        <v>82.5</v>
      </c>
      <c r="CE41" s="54"/>
      <c r="CF41" s="54"/>
      <c r="CG41" s="54">
        <f>IFERROR(INDEX($F$15:J41,1,MATCH(IF(CB41=K41,MAX(F41:J41)," "),F41:J41,0)),0)</f>
        <v>7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80</v>
      </c>
      <c r="G42" s="9">
        <v>80</v>
      </c>
      <c r="H42" s="9"/>
      <c r="I42" s="9"/>
      <c r="J42" s="9"/>
      <c r="K42" s="20">
        <f t="shared" si="17"/>
        <v>80</v>
      </c>
      <c r="L42" s="9"/>
      <c r="M42" s="9"/>
      <c r="N42" s="9"/>
      <c r="O42" s="9"/>
      <c r="P42" s="9"/>
      <c r="Q42" s="20" t="str">
        <f t="shared" si="18"/>
        <v xml:space="preserve"> 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80</v>
      </c>
      <c r="BO42" s="9">
        <v>79</v>
      </c>
      <c r="BP42" s="9"/>
      <c r="BQ42" s="9"/>
      <c r="BR42" s="9"/>
      <c r="BS42" s="21">
        <f t="shared" si="28"/>
        <v>79</v>
      </c>
      <c r="BT42" s="10">
        <v>79</v>
      </c>
      <c r="BU42" s="10"/>
      <c r="BV42" s="22">
        <f t="shared" si="29"/>
        <v>79.33</v>
      </c>
      <c r="BW42" s="22">
        <f t="shared" si="13"/>
        <v>79</v>
      </c>
      <c r="BX42" s="23" t="str">
        <f t="shared" si="30"/>
        <v>TUNTAS</v>
      </c>
      <c r="BY42" s="24" t="str">
        <f t="shared" si="31"/>
        <v>Menunjukkan penguasaan dalam Mendeskripsikan latar belakang kedatangan bangsa barat ke Indonesia</v>
      </c>
      <c r="BZ42" s="25" t="str">
        <f t="shared" si="32"/>
        <v>Memerlukan penguatan dalam Mendeskripsikan latar belakang kedatangan bangsa barat ke Indonesia</v>
      </c>
      <c r="CA42" s="54"/>
      <c r="CB42" s="54">
        <f t="shared" si="33"/>
        <v>80</v>
      </c>
      <c r="CC42" s="54" t="str">
        <f t="shared" si="34"/>
        <v>Mendeskripsikan latar belakang kedatangan bangsa barat ke Indonesia</v>
      </c>
      <c r="CD42" s="54">
        <f t="shared" si="35"/>
        <v>80</v>
      </c>
      <c r="CE42" s="54"/>
      <c r="CF42" s="54"/>
      <c r="CG42" s="54">
        <f>IFERROR(INDEX($F$15:J42,1,MATCH(IF(CB42=K42,MAX(F42:J42)," "),F42:J42,0)),0)</f>
        <v>6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80</v>
      </c>
      <c r="G43" s="9">
        <v>85</v>
      </c>
      <c r="H43" s="9"/>
      <c r="I43" s="9"/>
      <c r="J43" s="9"/>
      <c r="K43" s="20">
        <f t="shared" si="17"/>
        <v>82.5</v>
      </c>
      <c r="L43" s="9"/>
      <c r="M43" s="9"/>
      <c r="N43" s="9"/>
      <c r="O43" s="9"/>
      <c r="P43" s="9"/>
      <c r="Q43" s="20" t="str">
        <f t="shared" si="18"/>
        <v xml:space="preserve"> 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82.5</v>
      </c>
      <c r="BO43" s="9">
        <v>83</v>
      </c>
      <c r="BP43" s="9"/>
      <c r="BQ43" s="9"/>
      <c r="BR43" s="9"/>
      <c r="BS43" s="21">
        <f t="shared" si="28"/>
        <v>83</v>
      </c>
      <c r="BT43" s="10">
        <v>83</v>
      </c>
      <c r="BU43" s="10"/>
      <c r="BV43" s="22">
        <f t="shared" si="29"/>
        <v>82.83</v>
      </c>
      <c r="BW43" s="22">
        <f t="shared" si="13"/>
        <v>79</v>
      </c>
      <c r="BX43" s="23" t="str">
        <f t="shared" si="30"/>
        <v>TUNTAS</v>
      </c>
      <c r="BY43" s="24" t="str">
        <f t="shared" si="31"/>
        <v>Menunjukkan penguasaan dalam Mendeskripsikan perlawanan bangsa indonesia terhadap penjajahan bangsa barat</v>
      </c>
      <c r="BZ43" s="25" t="str">
        <f t="shared" si="32"/>
        <v>Memerlukan penguatan dalam Mendeskripsikan latar belakang kedatangan bangsa barat ke Indonesia</v>
      </c>
      <c r="CA43" s="54"/>
      <c r="CB43" s="54">
        <f t="shared" si="33"/>
        <v>82.5</v>
      </c>
      <c r="CC43" s="54" t="str">
        <f t="shared" si="34"/>
        <v>Mendeskripsikan perlawanan bangsa indonesia terhadap penjajahan bangsa barat</v>
      </c>
      <c r="CD43" s="54">
        <f t="shared" si="35"/>
        <v>82.5</v>
      </c>
      <c r="CE43" s="54"/>
      <c r="CF43" s="54"/>
      <c r="CG43" s="54">
        <f>IFERROR(INDEX($F$15:J43,1,MATCH(IF(CB43=K43,MAX(F43:J43)," "),F43:J43,0)),0)</f>
        <v>7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79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79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79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79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79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79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79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79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>
      <c r="F55" s="46" t="s">
        <v>40</v>
      </c>
      <c r="G55" s="88" t="s">
        <v>41</v>
      </c>
      <c r="H55" s="88"/>
      <c r="I55" s="88"/>
      <c r="J55" s="88"/>
      <c r="K55" s="88"/>
      <c r="L55" s="90" t="s">
        <v>42</v>
      </c>
      <c r="M55" s="91"/>
      <c r="N55" s="12"/>
      <c r="O55" s="88" t="s">
        <v>43</v>
      </c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9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>
      <c r="F56" s="127">
        <v>1</v>
      </c>
      <c r="G56" s="70" t="s">
        <v>74</v>
      </c>
      <c r="H56" s="71"/>
      <c r="I56" s="71"/>
      <c r="J56" s="71"/>
      <c r="K56" s="72"/>
      <c r="L56" s="47">
        <v>6</v>
      </c>
      <c r="M56" s="48"/>
      <c r="N56" s="79" t="s">
        <v>75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>
      <c r="F57" s="128"/>
      <c r="G57" s="73"/>
      <c r="H57" s="74"/>
      <c r="I57" s="74"/>
      <c r="J57" s="74"/>
      <c r="K57" s="75"/>
      <c r="L57" s="47">
        <v>7</v>
      </c>
      <c r="M57" s="48"/>
      <c r="N57" s="82" t="s">
        <v>76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3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>
      <c r="F58" s="128"/>
      <c r="G58" s="73"/>
      <c r="H58" s="74"/>
      <c r="I58" s="74"/>
      <c r="J58" s="74"/>
      <c r="K58" s="75"/>
      <c r="L58" s="47">
        <v>8</v>
      </c>
      <c r="M58" s="48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3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>
      <c r="A59" s="11"/>
      <c r="F59" s="128"/>
      <c r="G59" s="73"/>
      <c r="H59" s="74"/>
      <c r="I59" s="74"/>
      <c r="J59" s="74"/>
      <c r="K59" s="75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>
      <c r="A60" s="11"/>
      <c r="F60" s="129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>
      <c r="A61" s="11"/>
      <c r="F61" s="127">
        <v>2</v>
      </c>
      <c r="G61" s="70"/>
      <c r="H61" s="71"/>
      <c r="I61" s="71"/>
      <c r="J61" s="71"/>
      <c r="K61" s="72"/>
      <c r="L61" s="47">
        <v>12</v>
      </c>
      <c r="M61" s="48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3"/>
    </row>
    <row r="62" spans="1:141">
      <c r="A62" s="11"/>
      <c r="F62" s="128"/>
      <c r="G62" s="73"/>
      <c r="H62" s="74"/>
      <c r="I62" s="74"/>
      <c r="J62" s="74"/>
      <c r="K62" s="75"/>
      <c r="L62" s="47">
        <v>13</v>
      </c>
      <c r="M62" s="48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3"/>
    </row>
    <row r="63" spans="1:141">
      <c r="A63" s="11"/>
      <c r="F63" s="128"/>
      <c r="G63" s="73"/>
      <c r="H63" s="74"/>
      <c r="I63" s="74"/>
      <c r="J63" s="74"/>
      <c r="K63" s="75"/>
      <c r="L63" s="47">
        <v>14</v>
      </c>
      <c r="M63" s="4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>
      <c r="A64" s="11"/>
      <c r="F64" s="128"/>
      <c r="G64" s="73"/>
      <c r="H64" s="74"/>
      <c r="I64" s="74"/>
      <c r="J64" s="74"/>
      <c r="K64" s="75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>
      <c r="A65" s="11"/>
      <c r="F65" s="129"/>
      <c r="G65" s="76"/>
      <c r="H65" s="77"/>
      <c r="I65" s="77"/>
      <c r="J65" s="77"/>
      <c r="K65" s="78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>
      <c r="F66" s="127">
        <v>3</v>
      </c>
      <c r="G66" s="70"/>
      <c r="H66" s="71"/>
      <c r="I66" s="71"/>
      <c r="J66" s="71"/>
      <c r="K66" s="72"/>
      <c r="L66" s="47">
        <v>18</v>
      </c>
      <c r="M66" s="48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3"/>
    </row>
    <row r="67" spans="1:26">
      <c r="B67" s="30"/>
      <c r="C67" s="44" t="s">
        <v>31</v>
      </c>
      <c r="D67" s="26"/>
      <c r="E67" s="13"/>
      <c r="F67" s="128"/>
      <c r="G67" s="73"/>
      <c r="H67" s="74"/>
      <c r="I67" s="74"/>
      <c r="J67" s="74"/>
      <c r="K67" s="75"/>
      <c r="L67" s="47">
        <v>19</v>
      </c>
      <c r="M67" s="48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3"/>
    </row>
    <row r="68" spans="1:26">
      <c r="B68" s="44"/>
      <c r="C68" s="26"/>
      <c r="D68" s="26"/>
      <c r="F68" s="128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>
      <c r="B69" s="30"/>
      <c r="C69" s="45" t="s">
        <v>33</v>
      </c>
      <c r="D69" s="26" t="s">
        <v>34</v>
      </c>
      <c r="F69" s="128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>
      <c r="B70" s="30"/>
      <c r="C70" s="45" t="s">
        <v>35</v>
      </c>
      <c r="D70" s="26" t="s">
        <v>36</v>
      </c>
      <c r="F70" s="129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>
      <c r="B71" s="30"/>
      <c r="C71" s="45" t="s">
        <v>37</v>
      </c>
      <c r="D71" s="26" t="s">
        <v>38</v>
      </c>
      <c r="F71" s="127">
        <v>4</v>
      </c>
      <c r="G71" s="70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>
      <c r="B72" s="30"/>
      <c r="C72" s="45" t="s">
        <v>16</v>
      </c>
      <c r="D72" s="26" t="s">
        <v>39</v>
      </c>
      <c r="F72" s="128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>
      <c r="F73" s="128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>
      <c r="F74" s="128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>
      <c r="F75" s="129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>
      <c r="F76" s="127">
        <v>5</v>
      </c>
      <c r="G76" s="70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>
      <c r="F77" s="128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>
      <c r="F78" s="128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>
      <c r="F79" s="128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>
      <c r="F80" s="129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>
      <c r="F81" s="127">
        <v>6</v>
      </c>
      <c r="G81" s="70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>
      <c r="F82" s="128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>
      <c r="F83" s="128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>
      <c r="F84" s="128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>
      <c r="F85" s="129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>
      <c r="F86" s="127">
        <v>7</v>
      </c>
      <c r="G86" s="70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>
      <c r="F87" s="128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>
      <c r="F88" s="128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>
      <c r="F89" s="128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>
      <c r="F90" s="129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>
      <c r="F91" s="127">
        <v>8</v>
      </c>
      <c r="G91" s="70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>
      <c r="F92" s="128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>
      <c r="F93" s="128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>
      <c r="F94" s="128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>
      <c r="F95" s="129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>
      <c r="F96" s="127">
        <v>9</v>
      </c>
      <c r="G96" s="70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>
      <c r="F97" s="128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>
      <c r="F98" s="128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>
      <c r="F99" s="128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>
      <c r="F100" s="129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>
      <c r="F101" s="127">
        <v>10</v>
      </c>
      <c r="G101" s="70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>
      <c r="F102" s="128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>
      <c r="F103" s="128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>
      <c r="F104" s="128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.75" thickBot="1">
      <c r="F105" s="130"/>
      <c r="G105" s="131"/>
      <c r="H105" s="132"/>
      <c r="I105" s="132"/>
      <c r="J105" s="132"/>
      <c r="K105" s="133"/>
      <c r="L105" s="50">
        <v>64</v>
      </c>
      <c r="M105" s="51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5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" sqref="I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NUHA HIKAM</cp:lastModifiedBy>
  <dcterms:created xsi:type="dcterms:W3CDTF">2022-12-05T07:21:29Z</dcterms:created>
  <dcterms:modified xsi:type="dcterms:W3CDTF">2024-10-22T07:23:30Z</dcterms:modified>
</cp:coreProperties>
</file>