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Bot\Documents\GitHub\BCIBAP\signal_processing\EEGLAB\MLModel\"/>
    </mc:Choice>
  </mc:AlternateContent>
  <xr:revisionPtr revIDLastSave="0" documentId="13_ncr:1_{1D5ECC4B-77AB-4141-B696-9121DC184459}" xr6:coauthVersionLast="47" xr6:coauthVersionMax="47" xr10:uidLastSave="{00000000-0000-0000-0000-000000000000}"/>
  <bookViews>
    <workbookView xWindow="5130" yWindow="8475" windowWidth="21600" windowHeight="8445" activeTab="2" xr2:uid="{989A2B1D-9DD7-415E-9E51-C32D67174B1F}"/>
  </bookViews>
  <sheets>
    <sheet name="NN" sheetId="1" r:id="rId1"/>
    <sheet name="SVM" sheetId="4" r:id="rId2"/>
    <sheet name="RF" sheetId="3" r:id="rId3"/>
    <sheet name="Ec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3" l="1"/>
  <c r="T25" i="3"/>
  <c r="R25" i="3"/>
  <c r="Q25" i="3"/>
  <c r="U12" i="3"/>
  <c r="T12" i="3"/>
  <c r="U3" i="3"/>
  <c r="U4" i="3"/>
  <c r="U5" i="3"/>
  <c r="U6" i="3"/>
  <c r="U7" i="3"/>
  <c r="U8" i="3"/>
  <c r="U9" i="3"/>
  <c r="U10" i="3"/>
  <c r="U11" i="3"/>
  <c r="T4" i="3"/>
  <c r="T5" i="3"/>
  <c r="T6" i="3"/>
  <c r="T7" i="3"/>
  <c r="T8" i="3"/>
  <c r="T9" i="3"/>
  <c r="T10" i="3"/>
  <c r="T11" i="3"/>
  <c r="T3" i="3"/>
  <c r="K12" i="4"/>
  <c r="L12" i="4"/>
  <c r="M12" i="4"/>
  <c r="N12" i="4"/>
  <c r="P12" i="4"/>
  <c r="Q12" i="4"/>
  <c r="R12" i="4"/>
  <c r="S12" i="4"/>
  <c r="T12" i="4"/>
  <c r="U12" i="4"/>
  <c r="V12" i="4"/>
  <c r="X12" i="4"/>
  <c r="Y12" i="4"/>
  <c r="Z12" i="4"/>
  <c r="AA12" i="4"/>
  <c r="AB12" i="4"/>
  <c r="AC12" i="4"/>
  <c r="B12" i="4"/>
  <c r="C12" i="4"/>
  <c r="D12" i="4"/>
  <c r="E12" i="4"/>
  <c r="F12" i="4"/>
  <c r="G12" i="4"/>
  <c r="I12" i="4"/>
  <c r="J12" i="4"/>
  <c r="O12" i="3"/>
  <c r="N12" i="3"/>
  <c r="AC13" i="1"/>
  <c r="AA13" i="1"/>
  <c r="Y13" i="1"/>
  <c r="V13" i="1"/>
  <c r="T13" i="1"/>
  <c r="R13" i="1"/>
  <c r="N13" i="1"/>
  <c r="L13" i="1"/>
  <c r="B12" i="3"/>
  <c r="C12" i="3"/>
  <c r="E12" i="3"/>
  <c r="D12" i="3"/>
  <c r="I12" i="3"/>
  <c r="J12" i="3"/>
  <c r="K12" i="3"/>
  <c r="L12" i="3"/>
  <c r="L13" i="3" s="1"/>
  <c r="Q12" i="1"/>
  <c r="R12" i="1"/>
  <c r="T12" i="1"/>
  <c r="S12" i="1"/>
  <c r="Y12" i="1"/>
  <c r="X12" i="1"/>
  <c r="F2" i="2"/>
  <c r="G2" i="2"/>
  <c r="F3" i="2"/>
  <c r="G3" i="2"/>
  <c r="C4" i="2"/>
  <c r="D4" i="2"/>
  <c r="E4" i="2"/>
  <c r="F4" i="2"/>
  <c r="G4" i="2"/>
  <c r="F7" i="2"/>
  <c r="G7" i="2"/>
  <c r="C14" i="2"/>
  <c r="D14" i="2"/>
  <c r="E14" i="2"/>
  <c r="F14" i="2"/>
  <c r="G14" i="2"/>
  <c r="C16" i="2"/>
  <c r="C18" i="2" s="1"/>
  <c r="C19" i="2" s="1"/>
  <c r="D16" i="2"/>
  <c r="D17" i="2" s="1"/>
  <c r="E16" i="2"/>
  <c r="F16" i="2"/>
  <c r="G16" i="2"/>
  <c r="G18" i="2" s="1"/>
  <c r="C17" i="2"/>
  <c r="E17" i="2"/>
  <c r="F17" i="2"/>
  <c r="G17" i="2"/>
  <c r="E18" i="2"/>
  <c r="F18" i="2"/>
  <c r="AC12" i="1"/>
  <c r="AB12" i="1"/>
  <c r="AA12" i="1"/>
  <c r="Z12" i="1"/>
  <c r="V12" i="1"/>
  <c r="U12" i="1"/>
  <c r="K12" i="1"/>
  <c r="F12" i="1"/>
  <c r="G12" i="1"/>
  <c r="L12" i="1"/>
  <c r="M12" i="1"/>
  <c r="N12" i="1"/>
  <c r="C13" i="1"/>
  <c r="E13" i="1"/>
  <c r="G13" i="1"/>
  <c r="I13" i="1"/>
  <c r="J13" i="1"/>
  <c r="J12" i="1"/>
  <c r="D18" i="2" l="1"/>
  <c r="D19" i="2" s="1"/>
  <c r="E19" i="2" s="1"/>
  <c r="F19" i="2" s="1"/>
  <c r="G19" i="2" s="1"/>
</calcChain>
</file>

<file path=xl/sharedStrings.xml><?xml version="1.0" encoding="utf-8"?>
<sst xmlns="http://schemas.openxmlformats.org/spreadsheetml/2006/main" count="139" uniqueCount="43">
  <si>
    <t>Fourier</t>
  </si>
  <si>
    <t>Acc</t>
  </si>
  <si>
    <t>Sens</t>
  </si>
  <si>
    <t>No PCA</t>
  </si>
  <si>
    <t>AVG</t>
  </si>
  <si>
    <t>PCA(95)</t>
  </si>
  <si>
    <t>PCA(99)</t>
  </si>
  <si>
    <t>Patient</t>
  </si>
  <si>
    <t>Fourier NN 1</t>
  </si>
  <si>
    <t>Fourier NN 9</t>
  </si>
  <si>
    <t>10 features out of 39</t>
  </si>
  <si>
    <t>16 out of 39</t>
  </si>
  <si>
    <t>Wavelet NN 1</t>
  </si>
  <si>
    <t>Wavelet NN 9</t>
  </si>
  <si>
    <t>34 out of 234</t>
  </si>
  <si>
    <t>59 out of 234</t>
  </si>
  <si>
    <t>Revenue</t>
  </si>
  <si>
    <t>Costs of goods sold</t>
  </si>
  <si>
    <t>Gross profit</t>
  </si>
  <si>
    <t>Expenses</t>
  </si>
  <si>
    <t>Labor</t>
  </si>
  <si>
    <t>Total expenses</t>
  </si>
  <si>
    <t>R&amp;D (Including equipment)</t>
  </si>
  <si>
    <t>Certification</t>
  </si>
  <si>
    <t>Office</t>
  </si>
  <si>
    <t>Earnings before taxes</t>
  </si>
  <si>
    <t>Taxes</t>
  </si>
  <si>
    <t>Net profit</t>
  </si>
  <si>
    <t>Hire representative expert</t>
  </si>
  <si>
    <t>General and administrative</t>
  </si>
  <si>
    <t>Cumulative profit</t>
  </si>
  <si>
    <t>Material costs</t>
  </si>
  <si>
    <t>Wavelet</t>
  </si>
  <si>
    <t>6 Channel</t>
  </si>
  <si>
    <t>acc</t>
  </si>
  <si>
    <t>sens</t>
  </si>
  <si>
    <t>1 Channel</t>
  </si>
  <si>
    <t>Wavelet and Fourier combined</t>
  </si>
  <si>
    <t>10 fold wavelet all patients together</t>
  </si>
  <si>
    <t>1000 trees</t>
  </si>
  <si>
    <t>PCA(99) Wavelet</t>
  </si>
  <si>
    <t>PCA(95) Wavelet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</si>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</sst>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 [$€-413]\ * #,##0.00_ ;_ [$€-413]\ * \-#,##0.00_ ;_ [$€-413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65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2" fontId="0" fillId="0" borderId="0" xfId="2" applyNumberFormat="1" applyFont="1"/>
    <xf numFmtId="2" fontId="0" fillId="0" borderId="0" xfId="0" applyNumberForma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Eco!$B$4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Eco!$C$4:$G$4</c:f>
              <c:numCache>
                <c:formatCode>_ [$€-413]\ * #,##0.00_ ;_ [$€-413]\ * \-#,##0.00_ ;_ [$€-413]\ * "-"??_ ;_ @_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7275000</c:v>
                </c:pt>
                <c:pt idx="4">
                  <c:v>19750000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813-9720-B05292661472}"/>
            </c:ext>
          </c:extLst>
        </c:ser>
        <c:ser>
          <c:idx val="1"/>
          <c:order val="1"/>
          <c:tx>
            <c:strRef>
              <c:f>Eco!$B$18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Eco!$C$18:$G$18</c:f>
              <c:numCache>
                <c:formatCode>_ [$€-413]\ * #,##0.00_ ;_ [$€-413]\ * \-#,##0.00_ ;_ [$€-413]\ * "-"??_ ;_ @_ </c:formatCode>
                <c:ptCount val="5"/>
                <c:pt idx="0">
                  <c:v>-130000</c:v>
                </c:pt>
                <c:pt idx="1">
                  <c:v>-710000</c:v>
                </c:pt>
                <c:pt idx="2">
                  <c:v>-730000</c:v>
                </c:pt>
                <c:pt idx="3">
                  <c:v>5008928</c:v>
                </c:pt>
                <c:pt idx="4">
                  <c:v>15228928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4-4813-9720-B0529266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782399"/>
        <c:axId val="1487776159"/>
      </c:barChart>
      <c:catAx>
        <c:axId val="148778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7776159"/>
        <c:crosses val="autoZero"/>
        <c:auto val="1"/>
        <c:lblAlgn val="ctr"/>
        <c:lblOffset val="100"/>
        <c:noMultiLvlLbl val="0"/>
      </c:catAx>
      <c:valAx>
        <c:axId val="14877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413]\ * #,##0.00_ ;_ [$€-413]\ * \-#,##0.00_ ;_ [$€-413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77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23812</xdr:rowOff>
    </xdr:from>
    <xdr:to>
      <xdr:col>16</xdr:col>
      <xdr:colOff>385762</xdr:colOff>
      <xdr:row>18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2839D70-9F03-A6C7-2FA2-76C75B29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39D8-EFD2-45A7-80DF-09BDEA263A77}">
  <dimension ref="A1:AC17"/>
  <sheetViews>
    <sheetView topLeftCell="B1" workbookViewId="0">
      <selection activeCell="Y18" sqref="Y18"/>
    </sheetView>
  </sheetViews>
  <sheetFormatPr defaultRowHeight="15" x14ac:dyDescent="0.25"/>
  <cols>
    <col min="1" max="1" width="12" customWidth="1"/>
  </cols>
  <sheetData>
    <row r="1" spans="1:29" x14ac:dyDescent="0.25">
      <c r="A1" t="s">
        <v>8</v>
      </c>
      <c r="C1" t="s">
        <v>3</v>
      </c>
      <c r="E1" t="s">
        <v>5</v>
      </c>
      <c r="G1" t="s">
        <v>6</v>
      </c>
      <c r="H1" t="s">
        <v>9</v>
      </c>
      <c r="J1" t="s">
        <v>3</v>
      </c>
      <c r="L1" t="s">
        <v>5</v>
      </c>
      <c r="N1" t="s">
        <v>6</v>
      </c>
      <c r="P1" t="s">
        <v>12</v>
      </c>
      <c r="R1" t="s">
        <v>3</v>
      </c>
      <c r="T1" t="s">
        <v>5</v>
      </c>
      <c r="V1" t="s">
        <v>6</v>
      </c>
      <c r="W1" t="s">
        <v>13</v>
      </c>
      <c r="Y1" t="s">
        <v>3</v>
      </c>
      <c r="AA1" t="s">
        <v>5</v>
      </c>
      <c r="AC1" t="s">
        <v>6</v>
      </c>
    </row>
    <row r="2" spans="1:29" x14ac:dyDescent="0.25">
      <c r="A2" t="s">
        <v>7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7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</row>
    <row r="3" spans="1:29" x14ac:dyDescent="0.25">
      <c r="A3">
        <v>1</v>
      </c>
      <c r="B3" s="7">
        <v>99.347930679899306</v>
      </c>
      <c r="C3" s="7">
        <v>75.2916666666667</v>
      </c>
      <c r="D3" s="7">
        <v>99.3103052486926</v>
      </c>
      <c r="E3" s="7">
        <v>71.4583333333333</v>
      </c>
      <c r="F3" s="7">
        <v>99.260148489165204</v>
      </c>
      <c r="G3" s="7">
        <v>71.5</v>
      </c>
      <c r="H3" s="7"/>
      <c r="I3" s="7">
        <v>99.498500000000007</v>
      </c>
      <c r="J3" s="7">
        <v>86.5</v>
      </c>
      <c r="K3" s="7">
        <v>99.674000000000007</v>
      </c>
      <c r="L3" s="7">
        <v>87.791700000000006</v>
      </c>
      <c r="M3" s="7">
        <v>99.573700000000002</v>
      </c>
      <c r="N3" s="7">
        <v>87.166700000000006</v>
      </c>
      <c r="O3" s="7"/>
      <c r="P3" s="7">
        <v>1</v>
      </c>
      <c r="Q3" s="7">
        <v>99.285163976440501</v>
      </c>
      <c r="R3" s="7">
        <v>72.0833333333333</v>
      </c>
      <c r="S3" s="7">
        <v>99.222538781080701</v>
      </c>
      <c r="T3" s="7">
        <v>68.1666666666667</v>
      </c>
      <c r="U3" s="7">
        <v>99.197413231950705</v>
      </c>
      <c r="V3" s="7">
        <v>67.5416666666667</v>
      </c>
      <c r="W3" s="7"/>
      <c r="X3" s="7">
        <v>99.448300000000003</v>
      </c>
      <c r="Y3" s="7">
        <v>85.791700000000006</v>
      </c>
      <c r="Z3" s="7">
        <v>99.510995179290802</v>
      </c>
      <c r="AA3" s="7">
        <v>86.4166666666667</v>
      </c>
      <c r="AB3" s="7">
        <v>99.322836577013405</v>
      </c>
      <c r="AC3" s="7">
        <v>85.0833333333333</v>
      </c>
    </row>
    <row r="4" spans="1:29" x14ac:dyDescent="0.25">
      <c r="A4">
        <v>3</v>
      </c>
      <c r="B4" s="7">
        <v>99.2291666666667</v>
      </c>
      <c r="C4" s="7">
        <v>69.7222222222222</v>
      </c>
      <c r="D4" s="7">
        <v>98.0833333333333</v>
      </c>
      <c r="E4" s="7">
        <v>3.6111111111111098</v>
      </c>
      <c r="F4" s="7">
        <v>98.8958333333333</v>
      </c>
      <c r="G4" s="7">
        <v>54.4444444444444</v>
      </c>
      <c r="H4" s="7"/>
      <c r="I4" s="7">
        <v>99.395799999999994</v>
      </c>
      <c r="J4" s="7">
        <v>87.361099999999993</v>
      </c>
      <c r="K4" s="7">
        <v>99.520799999999994</v>
      </c>
      <c r="L4" s="7">
        <v>81.388900000000007</v>
      </c>
      <c r="M4" s="7">
        <v>99.645799999999994</v>
      </c>
      <c r="N4" s="7">
        <v>89.444400000000002</v>
      </c>
      <c r="O4" s="7"/>
      <c r="P4" s="7">
        <v>3</v>
      </c>
      <c r="Q4" s="7">
        <v>99.7291666666667</v>
      </c>
      <c r="R4" s="7">
        <v>84.3055555555556</v>
      </c>
      <c r="S4" s="7">
        <v>99.3958333333333</v>
      </c>
      <c r="T4" s="7">
        <v>69.3055555555556</v>
      </c>
      <c r="U4" s="7">
        <v>99.375</v>
      </c>
      <c r="V4" s="7">
        <v>71.6666666666667</v>
      </c>
      <c r="W4" s="7"/>
      <c r="X4" s="7">
        <v>99.395799999999994</v>
      </c>
      <c r="Y4" s="7">
        <v>82.361099999999993</v>
      </c>
      <c r="Z4" s="7">
        <v>99.4583333333333</v>
      </c>
      <c r="AA4" s="7">
        <v>82.5</v>
      </c>
      <c r="AB4" s="7">
        <v>99.2083333333333</v>
      </c>
      <c r="AC4" s="7">
        <v>82.5</v>
      </c>
    </row>
    <row r="5" spans="1:29" x14ac:dyDescent="0.25">
      <c r="A5">
        <v>4</v>
      </c>
      <c r="B5" s="7">
        <v>99.045781071626493</v>
      </c>
      <c r="C5" s="7">
        <v>22.307692307692299</v>
      </c>
      <c r="D5" s="7">
        <v>98.936259377129801</v>
      </c>
      <c r="E5" s="7">
        <v>0</v>
      </c>
      <c r="F5" s="7">
        <v>99.0535690906799</v>
      </c>
      <c r="G5" s="7">
        <v>16.153846153846199</v>
      </c>
      <c r="H5" s="7"/>
      <c r="I5" s="7">
        <v>99.632400000000004</v>
      </c>
      <c r="J5" s="7">
        <v>78.461500000000001</v>
      </c>
      <c r="K5" s="7">
        <v>98.920599999999993</v>
      </c>
      <c r="L5" s="7">
        <v>7.6923000000000004</v>
      </c>
      <c r="M5" s="7">
        <v>99.07</v>
      </c>
      <c r="N5" s="7">
        <v>28.461500000000001</v>
      </c>
      <c r="O5" s="7"/>
      <c r="P5" s="7">
        <v>4</v>
      </c>
      <c r="Q5" s="7">
        <v>99.061387698967707</v>
      </c>
      <c r="R5" s="7">
        <v>20.769230769230798</v>
      </c>
      <c r="S5" s="7">
        <v>98.983164909009304</v>
      </c>
      <c r="T5" s="7">
        <v>6.9230769230769198</v>
      </c>
      <c r="U5" s="7">
        <v>99.0222824218353</v>
      </c>
      <c r="V5" s="7">
        <v>9.2307692307692299</v>
      </c>
      <c r="W5" s="7"/>
      <c r="X5" s="7">
        <v>99.687200000000004</v>
      </c>
      <c r="Y5" s="7">
        <v>80.769199999999998</v>
      </c>
      <c r="Z5" s="7">
        <v>99.170891039923802</v>
      </c>
      <c r="AA5" s="7">
        <v>34.615384615384599</v>
      </c>
      <c r="AB5" s="7">
        <v>99.608934992982796</v>
      </c>
      <c r="AC5" s="7">
        <v>74.615384615384599</v>
      </c>
    </row>
    <row r="6" spans="1:29" x14ac:dyDescent="0.25">
      <c r="A6">
        <v>5</v>
      </c>
      <c r="B6" s="7">
        <v>99.216666666666697</v>
      </c>
      <c r="C6" s="7">
        <v>81.578947368421098</v>
      </c>
      <c r="D6" s="7">
        <v>99.066666666666706</v>
      </c>
      <c r="E6" s="7">
        <v>75.263157894736906</v>
      </c>
      <c r="F6" s="7">
        <v>99.1</v>
      </c>
      <c r="G6" s="7">
        <v>76.842105263157904</v>
      </c>
      <c r="H6" s="7"/>
      <c r="I6" s="7">
        <v>99.25</v>
      </c>
      <c r="J6" s="7">
        <v>91.052599999999998</v>
      </c>
      <c r="K6" s="7">
        <v>99.666700000000006</v>
      </c>
      <c r="L6" s="7">
        <v>91.578900000000004</v>
      </c>
      <c r="M6" s="7">
        <v>99.316699999999997</v>
      </c>
      <c r="N6" s="7">
        <v>89.473699999999994</v>
      </c>
      <c r="O6" s="7"/>
      <c r="P6" s="7">
        <v>5</v>
      </c>
      <c r="Q6" s="7">
        <v>99.183333333333294</v>
      </c>
      <c r="R6" s="7">
        <v>80</v>
      </c>
      <c r="S6" s="7">
        <v>99.116666666666703</v>
      </c>
      <c r="T6" s="7">
        <v>75.789473684210506</v>
      </c>
      <c r="U6" s="7">
        <v>99.066666666666706</v>
      </c>
      <c r="V6" s="7">
        <v>76.315789473684205</v>
      </c>
      <c r="W6" s="7"/>
      <c r="X6" s="7">
        <v>99.5167</v>
      </c>
      <c r="Y6" s="7">
        <v>91.578900000000004</v>
      </c>
      <c r="Z6" s="7">
        <v>99.4166666666667</v>
      </c>
      <c r="AA6" s="7">
        <v>89.473684210526301</v>
      </c>
      <c r="AB6" s="7">
        <v>99.3333333333333</v>
      </c>
      <c r="AC6" s="7">
        <v>90.526315789473699</v>
      </c>
    </row>
    <row r="7" spans="1:29" x14ac:dyDescent="0.25">
      <c r="A7">
        <v>6</v>
      </c>
      <c r="B7" s="7">
        <v>99.797239305607505</v>
      </c>
      <c r="C7" s="7">
        <v>0</v>
      </c>
      <c r="D7" s="7">
        <v>99.800457844390905</v>
      </c>
      <c r="E7" s="7">
        <v>0</v>
      </c>
      <c r="F7" s="7">
        <v>99.800457844390905</v>
      </c>
      <c r="G7" s="7">
        <v>0</v>
      </c>
      <c r="H7" s="7"/>
      <c r="I7" s="7">
        <v>99.806899999999999</v>
      </c>
      <c r="J7" s="7">
        <v>17.381</v>
      </c>
      <c r="K7" s="7">
        <v>99.8005</v>
      </c>
      <c r="L7" s="7">
        <v>1.6667000000000001</v>
      </c>
      <c r="M7" s="7">
        <v>99.803700000000006</v>
      </c>
      <c r="N7" s="7">
        <v>8.0952000000000002</v>
      </c>
      <c r="O7" s="7"/>
      <c r="P7" s="7">
        <v>6</v>
      </c>
      <c r="Q7" s="7">
        <v>99.800457844390905</v>
      </c>
      <c r="R7" s="7">
        <v>0</v>
      </c>
      <c r="S7" s="7">
        <v>99.800457844390905</v>
      </c>
      <c r="T7" s="7">
        <v>0</v>
      </c>
      <c r="U7" s="7">
        <v>99.800457844390905</v>
      </c>
      <c r="V7" s="7">
        <v>0</v>
      </c>
      <c r="W7" s="7"/>
      <c r="X7" s="7">
        <v>99.793999999999997</v>
      </c>
      <c r="Y7" s="7">
        <v>17.381</v>
      </c>
      <c r="Z7" s="7">
        <v>99.797239305607505</v>
      </c>
      <c r="AA7" s="7">
        <v>0</v>
      </c>
      <c r="AB7" s="7">
        <v>99.794020766824104</v>
      </c>
      <c r="AC7" s="7">
        <v>0</v>
      </c>
    </row>
    <row r="8" spans="1:29" x14ac:dyDescent="0.25">
      <c r="A8">
        <v>7</v>
      </c>
      <c r="B8" s="7">
        <v>98.994873059329706</v>
      </c>
      <c r="C8" s="7">
        <v>30.454545454545499</v>
      </c>
      <c r="D8" s="7">
        <v>99.013340248609893</v>
      </c>
      <c r="E8" s="7">
        <v>17.196969696969699</v>
      </c>
      <c r="F8" s="7">
        <v>98.939582022548393</v>
      </c>
      <c r="G8" s="7">
        <v>18.939393939393899</v>
      </c>
      <c r="H8" s="7"/>
      <c r="I8" s="7">
        <v>99.539000000000001</v>
      </c>
      <c r="J8" s="7">
        <v>76.666700000000006</v>
      </c>
      <c r="K8" s="7">
        <v>99.612700000000004</v>
      </c>
      <c r="L8" s="7">
        <v>73.939400000000006</v>
      </c>
      <c r="M8" s="7">
        <v>99.6404</v>
      </c>
      <c r="N8" s="7">
        <v>79.318200000000004</v>
      </c>
      <c r="O8" s="7"/>
      <c r="P8" s="7">
        <v>7</v>
      </c>
      <c r="Q8" s="7">
        <v>99.271557807744003</v>
      </c>
      <c r="R8" s="7">
        <v>46.818181818181799</v>
      </c>
      <c r="S8" s="7">
        <v>99.040990018195103</v>
      </c>
      <c r="T8" s="7">
        <v>25.227272727272702</v>
      </c>
      <c r="U8" s="7">
        <v>99.0870899722822</v>
      </c>
      <c r="V8" s="7">
        <v>35.075757575757599</v>
      </c>
      <c r="W8" s="7"/>
      <c r="X8" s="7">
        <v>99.714200000000005</v>
      </c>
      <c r="Y8" s="7">
        <v>83.712100000000007</v>
      </c>
      <c r="Z8" s="7">
        <v>99.714124168891502</v>
      </c>
      <c r="AA8" s="7">
        <v>82.045454545454604</v>
      </c>
      <c r="AB8" s="7">
        <v>99.585074906048604</v>
      </c>
      <c r="AC8" s="7">
        <v>81.893939393939405</v>
      </c>
    </row>
    <row r="9" spans="1:29" x14ac:dyDescent="0.25">
      <c r="A9">
        <v>8</v>
      </c>
      <c r="B9" s="7">
        <v>97.5</v>
      </c>
      <c r="C9" s="7">
        <v>64.959677419354904</v>
      </c>
      <c r="D9" s="7">
        <v>96.75</v>
      </c>
      <c r="E9" s="7">
        <v>47.883064516128997</v>
      </c>
      <c r="F9" s="7">
        <v>97.283333333333402</v>
      </c>
      <c r="G9" s="7">
        <v>60.4536290322581</v>
      </c>
      <c r="H9" s="7"/>
      <c r="I9" s="7">
        <v>97.933000000000007</v>
      </c>
      <c r="J9" s="7">
        <v>78.780199999999994</v>
      </c>
      <c r="K9" s="7">
        <v>97.916700000000006</v>
      </c>
      <c r="L9" s="7">
        <v>72.338700000000003</v>
      </c>
      <c r="M9" s="7">
        <v>98.083299999999994</v>
      </c>
      <c r="N9" s="7">
        <v>76.189499999999995</v>
      </c>
      <c r="O9" s="7"/>
      <c r="P9" s="7">
        <v>8</v>
      </c>
      <c r="Q9" s="7">
        <v>97.233333333333306</v>
      </c>
      <c r="R9" s="7">
        <v>56.602822580645203</v>
      </c>
      <c r="S9" s="7">
        <v>96.933333333333294</v>
      </c>
      <c r="T9" s="7">
        <v>53.377016129032299</v>
      </c>
      <c r="U9" s="7">
        <v>96.883333333333397</v>
      </c>
      <c r="V9" s="7">
        <v>53.054435483871003</v>
      </c>
      <c r="W9" s="7"/>
      <c r="X9" s="7">
        <v>97.65</v>
      </c>
      <c r="Y9" s="7">
        <v>75.564499999999995</v>
      </c>
      <c r="Z9" s="7">
        <v>97.633333333333397</v>
      </c>
      <c r="AA9" s="7">
        <v>67.5</v>
      </c>
      <c r="AB9" s="7">
        <v>97.883333333333297</v>
      </c>
      <c r="AC9" s="7">
        <v>73.306451612903203</v>
      </c>
    </row>
    <row r="10" spans="1:29" x14ac:dyDescent="0.25">
      <c r="A10">
        <v>9</v>
      </c>
      <c r="B10" s="7">
        <v>99.713005638173101</v>
      </c>
      <c r="C10" s="7">
        <v>72.2222222222222</v>
      </c>
      <c r="D10" s="7">
        <v>99.347780678851194</v>
      </c>
      <c r="E10" s="7">
        <v>30.2222222222222</v>
      </c>
      <c r="F10" s="7">
        <v>99.582570855564398</v>
      </c>
      <c r="G10" s="7">
        <v>64.1111111111111</v>
      </c>
      <c r="H10" s="7"/>
      <c r="I10" s="7">
        <v>99.834800000000001</v>
      </c>
      <c r="J10" s="7">
        <v>90.888900000000007</v>
      </c>
      <c r="K10" s="7">
        <v>99.843500000000006</v>
      </c>
      <c r="L10" s="7">
        <v>86.666700000000006</v>
      </c>
      <c r="M10" s="7">
        <v>99.837800000000001</v>
      </c>
      <c r="N10" s="7">
        <v>86.666700000000006</v>
      </c>
      <c r="O10" s="7"/>
      <c r="P10" s="7">
        <v>9</v>
      </c>
      <c r="Q10" s="7">
        <v>99.730412078556</v>
      </c>
      <c r="R10" s="7">
        <v>77.4444444444444</v>
      </c>
      <c r="S10" s="7">
        <v>99.312998070155501</v>
      </c>
      <c r="T10" s="7">
        <v>33.3333333333333</v>
      </c>
      <c r="U10" s="7">
        <v>99.747803382903896</v>
      </c>
      <c r="V10" s="7">
        <v>79.5555555555556</v>
      </c>
      <c r="W10" s="7"/>
      <c r="X10" s="7">
        <v>99.817400000000006</v>
      </c>
      <c r="Y10" s="7">
        <v>87.888900000000007</v>
      </c>
      <c r="Z10" s="7">
        <v>99.852158777008398</v>
      </c>
      <c r="AA10" s="7">
        <v>87.8888888888889</v>
      </c>
      <c r="AB10" s="7">
        <v>99.817376168312705</v>
      </c>
      <c r="AC10" s="7">
        <v>87.8888888888889</v>
      </c>
    </row>
    <row r="11" spans="1:29" x14ac:dyDescent="0.25">
      <c r="A11">
        <v>10</v>
      </c>
      <c r="B11" s="7">
        <v>99.892984542211593</v>
      </c>
      <c r="C11" s="7">
        <v>90.9166666666667</v>
      </c>
      <c r="D11" s="7">
        <v>99.869203329369796</v>
      </c>
      <c r="E11" s="7">
        <v>87.75</v>
      </c>
      <c r="F11" s="7">
        <v>99.851374484863996</v>
      </c>
      <c r="G11" s="7">
        <v>86.5</v>
      </c>
      <c r="H11" s="7"/>
      <c r="I11" s="7">
        <v>99.887</v>
      </c>
      <c r="J11" s="7">
        <v>92.25</v>
      </c>
      <c r="K11" s="7">
        <v>99.887</v>
      </c>
      <c r="L11" s="7">
        <v>91</v>
      </c>
      <c r="M11" s="7">
        <v>99.881100000000004</v>
      </c>
      <c r="N11" s="7">
        <v>91</v>
      </c>
      <c r="O11" s="7"/>
      <c r="P11" s="7">
        <v>10</v>
      </c>
      <c r="Q11" s="7">
        <v>99.887042771563998</v>
      </c>
      <c r="R11" s="7">
        <v>89.7083333333333</v>
      </c>
      <c r="S11" s="7">
        <v>99.898933377984903</v>
      </c>
      <c r="T11" s="7">
        <v>90.3333333333333</v>
      </c>
      <c r="U11" s="7">
        <v>99.892984542211707</v>
      </c>
      <c r="V11" s="7">
        <v>90.2916666666667</v>
      </c>
      <c r="W11" s="7"/>
      <c r="X11" s="7">
        <v>99.893000000000001</v>
      </c>
      <c r="Y11" s="7">
        <v>92.25</v>
      </c>
      <c r="Z11" s="7">
        <v>99.809750297265197</v>
      </c>
      <c r="AA11" s="7">
        <v>90.3333333333333</v>
      </c>
      <c r="AB11" s="7">
        <v>99.857316255511705</v>
      </c>
      <c r="AC11" s="7">
        <v>92.25</v>
      </c>
    </row>
    <row r="12" spans="1:29" x14ac:dyDescent="0.25">
      <c r="A12" t="s">
        <v>4</v>
      </c>
      <c r="B12" s="7">
        <v>99.193100000000001</v>
      </c>
      <c r="C12" s="7">
        <v>56.383699999999997</v>
      </c>
      <c r="D12" s="7">
        <v>98.908600000000007</v>
      </c>
      <c r="E12" s="7">
        <v>37.0428</v>
      </c>
      <c r="F12" s="7">
        <f>AVERAGE(F3:F11)</f>
        <v>99.085207717097731</v>
      </c>
      <c r="G12" s="7">
        <f>AVERAGE(G3:G11)</f>
        <v>49.882725549356842</v>
      </c>
      <c r="H12" s="7"/>
      <c r="I12" s="7">
        <v>99.419700000000006</v>
      </c>
      <c r="J12" s="7">
        <f>AVERAGE(J3:J11)</f>
        <v>77.704666666666682</v>
      </c>
      <c r="K12" s="7">
        <f>AVERAGE(K3:K11)</f>
        <v>99.426944444444445</v>
      </c>
      <c r="L12" s="7">
        <f t="shared" ref="L12:N12" si="0">AVERAGE(L3:L11)</f>
        <v>66.007033333333339</v>
      </c>
      <c r="M12" s="7">
        <f t="shared" si="0"/>
        <v>99.428055555555545</v>
      </c>
      <c r="N12" s="7">
        <f t="shared" si="0"/>
        <v>70.646211111111114</v>
      </c>
      <c r="O12" s="7"/>
      <c r="P12" s="7" t="s">
        <v>4</v>
      </c>
      <c r="Q12" s="7">
        <f t="shared" ref="Q12:R12" si="1">AVERAGE(Q3:Q11)</f>
        <v>99.242428390110717</v>
      </c>
      <c r="R12" s="7">
        <f t="shared" si="1"/>
        <v>58.636877981636047</v>
      </c>
      <c r="S12" s="7">
        <f>AVERAGE(S3:S11)</f>
        <v>99.078324037127743</v>
      </c>
      <c r="T12" s="7">
        <f>AVERAGE(T3:T11)</f>
        <v>46.939525372497926</v>
      </c>
      <c r="U12" s="7">
        <f>AVERAGE(U3:U11)</f>
        <v>99.119225710619432</v>
      </c>
      <c r="V12" s="7">
        <f>AVERAGE(V3:V11)</f>
        <v>53.636923035515302</v>
      </c>
      <c r="W12" s="7"/>
      <c r="X12" s="7">
        <f>AVERAGE(X3:X11)</f>
        <v>99.435177777777781</v>
      </c>
      <c r="Y12" s="7">
        <f>AVERAGE(Y3:Y11)</f>
        <v>77.4774888888889</v>
      </c>
      <c r="Z12" s="7">
        <f>AVERAGE(Z3:Z11)</f>
        <v>99.373721344591175</v>
      </c>
      <c r="AA12" s="7">
        <f t="shared" ref="AA12" si="2">AVERAGE(AA3:AA11)</f>
        <v>68.974823584472702</v>
      </c>
      <c r="AB12" s="7">
        <f t="shared" ref="AB12" si="3">AVERAGE(AB3:AB11)</f>
        <v>99.378951074077023</v>
      </c>
      <c r="AC12" s="7">
        <f t="shared" ref="AC12" si="4">AVERAGE(AC3:AC11)</f>
        <v>74.229368181547017</v>
      </c>
    </row>
    <row r="13" spans="1:29" x14ac:dyDescent="0.25">
      <c r="B13" s="7"/>
      <c r="C13" s="7">
        <f>AVERAGE(C3:C6,C8:C11)</f>
        <v>63.431705040973945</v>
      </c>
      <c r="D13" s="7"/>
      <c r="E13" s="7">
        <f>AVERAGE(E3:E6,E8:E11)</f>
        <v>41.673107346812778</v>
      </c>
      <c r="F13" s="7"/>
      <c r="G13" s="7">
        <f>AVERAGE(G3:G6,G8:G11)</f>
        <v>56.118066243026448</v>
      </c>
      <c r="H13" s="7"/>
      <c r="I13" s="7">
        <f>AVERAGE(I3:I6,I8:I11)</f>
        <v>99.371312499999988</v>
      </c>
      <c r="J13" s="7">
        <f>AVERAGE(J3:J6,J8:J11)</f>
        <v>85.245125000000002</v>
      </c>
      <c r="K13" s="7"/>
      <c r="L13" s="7">
        <f>AVERAGE(L3:L6,L8:L11)</f>
        <v>74.049575000000004</v>
      </c>
      <c r="M13" s="7"/>
      <c r="N13" s="7">
        <f>AVERAGE(N3:N6,N8:N11)</f>
        <v>78.46508750000001</v>
      </c>
      <c r="O13" s="7"/>
      <c r="P13" s="7"/>
      <c r="Q13" s="7"/>
      <c r="R13" s="7">
        <f>AVERAGE(R3:R6,R8:R11)</f>
        <v>65.966487729340557</v>
      </c>
      <c r="S13" s="7"/>
      <c r="T13" s="7">
        <f>AVERAGE(T3:T6,T8:T11)</f>
        <v>52.806966044060168</v>
      </c>
      <c r="U13" s="7"/>
      <c r="V13" s="7">
        <f>AVERAGE(V3:V6,V8:V11)</f>
        <v>60.341538414954712</v>
      </c>
      <c r="W13" s="7"/>
      <c r="X13" s="7"/>
      <c r="Y13" s="7">
        <f>AVERAGE(Y3:Y6,Y8:Y11)</f>
        <v>84.989550000000008</v>
      </c>
      <c r="Z13" s="7"/>
      <c r="AA13" s="7">
        <f>AVERAGE(AA3:AA6,AA8:AA11)</f>
        <v>77.596676532531788</v>
      </c>
      <c r="AB13" s="7"/>
      <c r="AC13" s="7">
        <f>AVERAGE(AC3:AC6,AC8:AC11)</f>
        <v>83.50803920424039</v>
      </c>
    </row>
    <row r="14" spans="1:29" x14ac:dyDescent="0.25">
      <c r="D14" t="s">
        <v>10</v>
      </c>
      <c r="G14" t="s">
        <v>11</v>
      </c>
      <c r="L14" t="s">
        <v>14</v>
      </c>
      <c r="N14" t="s">
        <v>15</v>
      </c>
    </row>
    <row r="15" spans="1:29" x14ac:dyDescent="0.25">
      <c r="X15" t="s">
        <v>38</v>
      </c>
    </row>
    <row r="16" spans="1:29" x14ac:dyDescent="0.25">
      <c r="X16" t="s">
        <v>35</v>
      </c>
      <c r="Y16" s="6">
        <v>0.81876000000000004</v>
      </c>
    </row>
    <row r="17" spans="24:25" x14ac:dyDescent="0.25">
      <c r="X17" t="s">
        <v>34</v>
      </c>
      <c r="Y17" s="6">
        <v>0.997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A2D6-94A1-4D53-B522-84BA7C7B8C14}">
  <dimension ref="A1:AC17"/>
  <sheetViews>
    <sheetView workbookViewId="0">
      <selection activeCell="C38" sqref="C38"/>
    </sheetView>
  </sheetViews>
  <sheetFormatPr defaultRowHeight="15" x14ac:dyDescent="0.25"/>
  <sheetData>
    <row r="1" spans="1:29" x14ac:dyDescent="0.25">
      <c r="A1" t="s">
        <v>8</v>
      </c>
      <c r="C1" t="s">
        <v>3</v>
      </c>
      <c r="E1" t="s">
        <v>5</v>
      </c>
      <c r="G1" t="s">
        <v>6</v>
      </c>
      <c r="H1" t="s">
        <v>9</v>
      </c>
      <c r="J1" t="s">
        <v>3</v>
      </c>
      <c r="L1" t="s">
        <v>5</v>
      </c>
      <c r="N1" t="s">
        <v>6</v>
      </c>
      <c r="P1" t="s">
        <v>12</v>
      </c>
      <c r="R1" t="s">
        <v>3</v>
      </c>
      <c r="T1" t="s">
        <v>5</v>
      </c>
      <c r="V1" t="s">
        <v>6</v>
      </c>
      <c r="W1" t="s">
        <v>13</v>
      </c>
      <c r="Y1" t="s">
        <v>3</v>
      </c>
      <c r="AA1" t="s">
        <v>5</v>
      </c>
      <c r="AC1" t="s">
        <v>6</v>
      </c>
    </row>
    <row r="2" spans="1:29" x14ac:dyDescent="0.25">
      <c r="A2" t="s">
        <v>7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7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</row>
    <row r="3" spans="1:29" x14ac:dyDescent="0.25">
      <c r="A3">
        <v>1</v>
      </c>
      <c r="B3">
        <v>99.235070109401505</v>
      </c>
      <c r="C3">
        <v>64.4166666666667</v>
      </c>
      <c r="I3">
        <v>99.736716320286305</v>
      </c>
      <c r="J3">
        <v>88.4583333333333</v>
      </c>
      <c r="K3">
        <v>99.736699999999999</v>
      </c>
      <c r="L3">
        <v>89.791700000000006</v>
      </c>
      <c r="M3">
        <v>99.774299999999997</v>
      </c>
      <c r="N3">
        <v>89.125</v>
      </c>
      <c r="X3">
        <v>99.724199999999996</v>
      </c>
      <c r="Y3">
        <v>91.125</v>
      </c>
      <c r="Z3">
        <v>99.699100000000001</v>
      </c>
      <c r="AA3">
        <v>91.125</v>
      </c>
      <c r="AB3">
        <v>99.699100000000001</v>
      </c>
      <c r="AC3">
        <v>91.125</v>
      </c>
    </row>
    <row r="4" spans="1:29" x14ac:dyDescent="0.25">
      <c r="A4">
        <v>3</v>
      </c>
      <c r="B4">
        <v>98.3333333333333</v>
      </c>
      <c r="C4">
        <v>7.2222222222222197</v>
      </c>
      <c r="I4">
        <v>99.5625</v>
      </c>
      <c r="J4">
        <v>80.1388888888889</v>
      </c>
      <c r="K4">
        <v>99.5</v>
      </c>
      <c r="L4">
        <v>79.027799999999999</v>
      </c>
      <c r="M4">
        <v>99.583299999999994</v>
      </c>
      <c r="N4">
        <v>80.277799999999999</v>
      </c>
      <c r="X4">
        <v>99.729200000000006</v>
      </c>
      <c r="Y4">
        <v>87.861099999999993</v>
      </c>
      <c r="Z4">
        <v>99.770799999999994</v>
      </c>
      <c r="AA4">
        <v>81.221999999999994</v>
      </c>
      <c r="AB4">
        <v>99.770799999999994</v>
      </c>
      <c r="AC4">
        <v>87.222200000000001</v>
      </c>
    </row>
    <row r="5" spans="1:29" x14ac:dyDescent="0.25">
      <c r="A5">
        <v>4</v>
      </c>
      <c r="B5">
        <v>98.9988204791253</v>
      </c>
      <c r="C5">
        <v>1.5384615384615401</v>
      </c>
      <c r="I5">
        <v>99.210026906290494</v>
      </c>
      <c r="J5">
        <v>23.846153846153801</v>
      </c>
      <c r="K5">
        <v>98.983199999999997</v>
      </c>
      <c r="L5">
        <v>0</v>
      </c>
      <c r="M5">
        <v>99.186599999999999</v>
      </c>
      <c r="N5">
        <v>20.769200000000001</v>
      </c>
      <c r="X5">
        <v>99.577600000000004</v>
      </c>
      <c r="Y5">
        <v>58.461500000000001</v>
      </c>
      <c r="Z5">
        <v>99.429000000000002</v>
      </c>
      <c r="AA5">
        <v>24.653400000000001</v>
      </c>
      <c r="AB5">
        <v>99.429000000000002</v>
      </c>
      <c r="AC5">
        <v>44.615400000000001</v>
      </c>
    </row>
    <row r="6" spans="1:29" x14ac:dyDescent="0.25">
      <c r="A6">
        <v>5</v>
      </c>
      <c r="B6">
        <v>98.8333333333333</v>
      </c>
      <c r="C6">
        <v>64.210526315789494</v>
      </c>
      <c r="I6">
        <v>99.5</v>
      </c>
      <c r="J6">
        <v>84.736842105263193</v>
      </c>
      <c r="K6">
        <v>99.333299999999994</v>
      </c>
      <c r="L6">
        <v>79.473699999999994</v>
      </c>
      <c r="M6">
        <v>99.366699999999994</v>
      </c>
      <c r="N6">
        <v>80.526300000000006</v>
      </c>
      <c r="X6">
        <v>99.533299999999997</v>
      </c>
      <c r="Y6">
        <v>86.315799999999996</v>
      </c>
      <c r="Z6">
        <v>99.477699999999999</v>
      </c>
      <c r="AA6">
        <v>82.653400000000005</v>
      </c>
      <c r="AB6">
        <v>99.5</v>
      </c>
      <c r="AC6">
        <v>85.263199999999998</v>
      </c>
    </row>
    <row r="7" spans="1:29" x14ac:dyDescent="0.25">
      <c r="A7">
        <v>6</v>
      </c>
      <c r="B7">
        <v>99.800457844390905</v>
      </c>
      <c r="C7">
        <v>0</v>
      </c>
      <c r="I7">
        <v>99.800457844390905</v>
      </c>
      <c r="J7">
        <v>0</v>
      </c>
      <c r="K7">
        <v>99.8005</v>
      </c>
      <c r="L7">
        <v>0</v>
      </c>
      <c r="M7">
        <v>99.8005</v>
      </c>
      <c r="N7">
        <v>0</v>
      </c>
      <c r="X7">
        <v>99.8005</v>
      </c>
      <c r="Y7">
        <v>0</v>
      </c>
      <c r="Z7">
        <v>99.8005</v>
      </c>
      <c r="AA7">
        <v>0</v>
      </c>
      <c r="AB7">
        <v>99.8005</v>
      </c>
      <c r="AC7">
        <v>0</v>
      </c>
    </row>
    <row r="8" spans="1:29" x14ac:dyDescent="0.25">
      <c r="A8">
        <v>7</v>
      </c>
      <c r="B8">
        <v>99.068673797337098</v>
      </c>
      <c r="C8">
        <v>10.8333333333333</v>
      </c>
      <c r="I8">
        <v>99.704916081418901</v>
      </c>
      <c r="J8">
        <v>73.030303030303003</v>
      </c>
      <c r="K8">
        <v>99.668000000000006</v>
      </c>
      <c r="L8">
        <v>69.317999999999998</v>
      </c>
      <c r="M8">
        <v>99.732600000000005</v>
      </c>
      <c r="N8">
        <v>73.863600000000005</v>
      </c>
      <c r="X8">
        <v>99.769499999999994</v>
      </c>
      <c r="Y8">
        <v>81.969700000000003</v>
      </c>
      <c r="Z8">
        <v>99.6</v>
      </c>
      <c r="AA8">
        <v>77.5</v>
      </c>
      <c r="AB8">
        <v>99.723399999999998</v>
      </c>
      <c r="AC8">
        <v>77.5</v>
      </c>
    </row>
    <row r="9" spans="1:29" x14ac:dyDescent="0.25">
      <c r="A9">
        <v>8</v>
      </c>
      <c r="B9">
        <v>96.483333333333405</v>
      </c>
      <c r="C9">
        <v>35.9677419354839</v>
      </c>
      <c r="I9">
        <v>98.116666666666703</v>
      </c>
      <c r="J9">
        <v>72.006048387096797</v>
      </c>
      <c r="K9">
        <v>97.833299999999994</v>
      </c>
      <c r="L9">
        <v>69.435500000000005</v>
      </c>
      <c r="M9">
        <v>97.916700000000006</v>
      </c>
      <c r="N9">
        <v>69.102800000000002</v>
      </c>
      <c r="X9">
        <v>97.933000000000007</v>
      </c>
      <c r="Y9">
        <v>65.241900000000001</v>
      </c>
      <c r="Z9">
        <v>96.5</v>
      </c>
      <c r="AA9">
        <v>65.186400000000006</v>
      </c>
      <c r="AB9">
        <v>97.666700000000006</v>
      </c>
      <c r="AC9">
        <v>64.606899999999996</v>
      </c>
    </row>
    <row r="10" spans="1:29" x14ac:dyDescent="0.25">
      <c r="A10">
        <v>9</v>
      </c>
      <c r="B10">
        <v>99.443432852764204</v>
      </c>
      <c r="C10">
        <v>36.4444444444444</v>
      </c>
      <c r="I10">
        <v>99.817368600295197</v>
      </c>
      <c r="J10">
        <v>80.4444444444444</v>
      </c>
      <c r="K10">
        <v>99.843500000000006</v>
      </c>
      <c r="L10">
        <v>81.332999999999998</v>
      </c>
      <c r="M10">
        <v>99.826099999999997</v>
      </c>
      <c r="N10">
        <v>81.333299999999994</v>
      </c>
      <c r="X10">
        <v>99.806799999999996</v>
      </c>
      <c r="Y10">
        <v>84.444400000000002</v>
      </c>
      <c r="Z10">
        <v>99.84</v>
      </c>
      <c r="AA10">
        <v>84.2333</v>
      </c>
      <c r="AB10">
        <v>99.843500000000006</v>
      </c>
      <c r="AC10">
        <v>83.444400000000002</v>
      </c>
    </row>
    <row r="11" spans="1:29" x14ac:dyDescent="0.25">
      <c r="A11">
        <v>10</v>
      </c>
      <c r="B11">
        <v>99.744369624764104</v>
      </c>
      <c r="C11">
        <v>72.9166666666667</v>
      </c>
      <c r="I11">
        <v>99.774085543127995</v>
      </c>
      <c r="J11">
        <v>78.75</v>
      </c>
      <c r="K11">
        <v>99.762500000000003</v>
      </c>
      <c r="L11">
        <v>71.541700000000006</v>
      </c>
      <c r="M11">
        <v>99.762500000000003</v>
      </c>
      <c r="N11">
        <v>72.208299999999994</v>
      </c>
      <c r="X11">
        <v>99.863</v>
      </c>
      <c r="Y11">
        <v>85.208299999999994</v>
      </c>
      <c r="Z11">
        <v>99.76</v>
      </c>
      <c r="AA11">
        <v>75.641800000000003</v>
      </c>
      <c r="AB11">
        <v>99.815700000000007</v>
      </c>
      <c r="AC11">
        <v>80.041700000000006</v>
      </c>
    </row>
    <row r="12" spans="1:29" x14ac:dyDescent="0.25">
      <c r="A12" t="s">
        <v>4</v>
      </c>
      <c r="B12">
        <f t="shared" ref="B12:I12" si="0">AVERAGE(B3:B11)</f>
        <v>98.882313856420353</v>
      </c>
      <c r="C12">
        <f t="shared" si="0"/>
        <v>32.616673680340917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I12">
        <f t="shared" si="0"/>
        <v>99.46919310694183</v>
      </c>
      <c r="J12">
        <f>AVERAGE(J3:J11)</f>
        <v>64.601223781720392</v>
      </c>
      <c r="K12">
        <f t="shared" ref="K12" si="1">AVERAGE(K3:K11)</f>
        <v>99.384555555555551</v>
      </c>
      <c r="L12">
        <f t="shared" ref="L12" si="2">AVERAGE(L3:L11)</f>
        <v>59.991266666666661</v>
      </c>
      <c r="M12">
        <f t="shared" ref="M12" si="3">AVERAGE(M3:M11)</f>
        <v>99.438811111111107</v>
      </c>
      <c r="N12">
        <f t="shared" ref="N12" si="4">AVERAGE(N3:N11)</f>
        <v>63.022922222222228</v>
      </c>
      <c r="P12" t="e">
        <f t="shared" ref="P12" si="5">AVERAGE(P3:P11)</f>
        <v>#DIV/0!</v>
      </c>
      <c r="Q12" t="e">
        <f t="shared" ref="Q12" si="6">AVERAGE(Q3:Q11)</f>
        <v>#DIV/0!</v>
      </c>
      <c r="R12" t="e">
        <f t="shared" ref="R12:S12" si="7">AVERAGE(R3:R11)</f>
        <v>#DIV/0!</v>
      </c>
      <c r="S12" t="e">
        <f t="shared" si="7"/>
        <v>#DIV/0!</v>
      </c>
      <c r="T12" t="e">
        <f t="shared" ref="T12" si="8">AVERAGE(T3:T11)</f>
        <v>#DIV/0!</v>
      </c>
      <c r="U12" t="e">
        <f t="shared" ref="U12" si="9">AVERAGE(U3:U11)</f>
        <v>#DIV/0!</v>
      </c>
      <c r="V12" t="e">
        <f t="shared" ref="V12" si="10">AVERAGE(V3:V11)</f>
        <v>#DIV/0!</v>
      </c>
      <c r="X12">
        <f t="shared" ref="X12" si="11">AVERAGE(X3:X11)</f>
        <v>99.526344444444419</v>
      </c>
      <c r="Y12">
        <f t="shared" ref="Y12" si="12">AVERAGE(Y3:Y11)</f>
        <v>71.180855555555553</v>
      </c>
      <c r="Z12">
        <f t="shared" ref="Z12" si="13">AVERAGE(Z3:Z11)</f>
        <v>99.319677777777784</v>
      </c>
      <c r="AA12">
        <f t="shared" ref="AA12:AB12" si="14">AVERAGE(AA3:AA11)</f>
        <v>64.690588888888882</v>
      </c>
      <c r="AB12">
        <f t="shared" si="14"/>
        <v>99.47207777777777</v>
      </c>
      <c r="AC12">
        <f t="shared" ref="AC12" si="15">AVERAGE(AC3:AC11)</f>
        <v>68.202088888888895</v>
      </c>
    </row>
    <row r="15" spans="1:29" x14ac:dyDescent="0.25">
      <c r="B15" t="s">
        <v>38</v>
      </c>
    </row>
    <row r="16" spans="1:29" x14ac:dyDescent="0.25">
      <c r="B16" t="s">
        <v>35</v>
      </c>
      <c r="C16" s="6">
        <v>0.56899999999999995</v>
      </c>
    </row>
    <row r="17" spans="2:3" x14ac:dyDescent="0.25">
      <c r="B17" t="s">
        <v>34</v>
      </c>
      <c r="C17" s="6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228B-26E8-46BA-BE18-CCEE8ADD6A3B}">
  <dimension ref="A1:U25"/>
  <sheetViews>
    <sheetView tabSelected="1" topLeftCell="A16" workbookViewId="0">
      <selection activeCell="T25" sqref="T25"/>
    </sheetView>
  </sheetViews>
  <sheetFormatPr defaultRowHeight="15" x14ac:dyDescent="0.25"/>
  <cols>
    <col min="20" max="20" width="12.7109375" bestFit="1" customWidth="1"/>
  </cols>
  <sheetData>
    <row r="1" spans="1:21" x14ac:dyDescent="0.25">
      <c r="A1" t="s">
        <v>0</v>
      </c>
      <c r="B1" t="s">
        <v>36</v>
      </c>
      <c r="D1" t="s">
        <v>33</v>
      </c>
      <c r="H1" t="s">
        <v>32</v>
      </c>
      <c r="I1" t="s">
        <v>36</v>
      </c>
      <c r="K1" t="s">
        <v>33</v>
      </c>
      <c r="M1" t="s">
        <v>37</v>
      </c>
      <c r="R1" t="s">
        <v>39</v>
      </c>
    </row>
    <row r="2" spans="1:21" x14ac:dyDescent="0.25">
      <c r="B2" t="s">
        <v>34</v>
      </c>
      <c r="C2" t="s">
        <v>35</v>
      </c>
      <c r="D2" t="s">
        <v>34</v>
      </c>
      <c r="E2" t="s">
        <v>35</v>
      </c>
      <c r="I2" t="s">
        <v>34</v>
      </c>
      <c r="J2" t="s">
        <v>35</v>
      </c>
      <c r="K2" t="s">
        <v>34</v>
      </c>
      <c r="L2" t="s">
        <v>35</v>
      </c>
    </row>
    <row r="3" spans="1:21" x14ac:dyDescent="0.25">
      <c r="B3">
        <v>99.498099999999994</v>
      </c>
      <c r="C3">
        <v>73.333299999999994</v>
      </c>
      <c r="D3">
        <v>99.847499999999997</v>
      </c>
      <c r="E3">
        <v>93.332999999999998</v>
      </c>
      <c r="I3">
        <v>99.247176913425406</v>
      </c>
      <c r="J3">
        <v>73.3333333333333</v>
      </c>
      <c r="K3">
        <v>99.874499999999998</v>
      </c>
      <c r="L3">
        <v>93.333299999999994</v>
      </c>
      <c r="N3">
        <v>99.874529485570903</v>
      </c>
      <c r="O3">
        <v>93.3333333333333</v>
      </c>
      <c r="Q3">
        <v>99.711590771156295</v>
      </c>
      <c r="R3">
        <v>87.0416666666667</v>
      </c>
      <c r="T3">
        <f>K3-Q3</f>
        <v>0.16290922884370218</v>
      </c>
      <c r="U3">
        <f>L3-R3</f>
        <v>6.2916333333332943</v>
      </c>
    </row>
    <row r="4" spans="1:21" x14ac:dyDescent="0.25">
      <c r="B4">
        <v>99.166700000000006</v>
      </c>
      <c r="C4">
        <v>55.555599999999998</v>
      </c>
      <c r="D4">
        <v>99.166700000000006</v>
      </c>
      <c r="E4">
        <v>55.555599999999998</v>
      </c>
      <c r="I4">
        <v>99.375</v>
      </c>
      <c r="J4">
        <v>66.6666666666667</v>
      </c>
      <c r="K4">
        <v>99.791700000000006</v>
      </c>
      <c r="L4">
        <v>88.888900000000007</v>
      </c>
      <c r="N4">
        <v>99.7916666666667</v>
      </c>
      <c r="O4">
        <v>88.8888888888889</v>
      </c>
      <c r="Q4">
        <v>99.7291666666667</v>
      </c>
      <c r="R4">
        <v>84.7222222222222</v>
      </c>
      <c r="T4">
        <f t="shared" ref="T4:U11" si="0">K4-Q4</f>
        <v>6.2533333333306018E-2</v>
      </c>
      <c r="U4">
        <f t="shared" si="0"/>
        <v>4.1666777777778066</v>
      </c>
    </row>
    <row r="5" spans="1:21" x14ac:dyDescent="0.25">
      <c r="B5">
        <v>99.2958</v>
      </c>
      <c r="C5">
        <v>38.461500000000001</v>
      </c>
      <c r="D5">
        <v>99.765299999999996</v>
      </c>
      <c r="E5">
        <v>76.923100000000005</v>
      </c>
      <c r="I5">
        <v>99.217527386541505</v>
      </c>
      <c r="J5">
        <v>38.461538461538503</v>
      </c>
      <c r="K5">
        <v>99.765299999999996</v>
      </c>
      <c r="L5">
        <v>76.923100000000005</v>
      </c>
      <c r="N5">
        <v>99.765258215962405</v>
      </c>
      <c r="O5">
        <v>76.923076923076906</v>
      </c>
      <c r="Q5">
        <v>99.694988626922694</v>
      </c>
      <c r="R5">
        <v>71.538461538461505</v>
      </c>
      <c r="T5">
        <f t="shared" si="0"/>
        <v>7.0311373077302619E-2</v>
      </c>
      <c r="U5">
        <f t="shared" si="0"/>
        <v>5.3846384615385006</v>
      </c>
    </row>
    <row r="6" spans="1:21" x14ac:dyDescent="0.25">
      <c r="B6">
        <v>99.333299999999994</v>
      </c>
      <c r="C6">
        <v>78.947400000000002</v>
      </c>
      <c r="D6">
        <v>99.666700000000006</v>
      </c>
      <c r="E6">
        <v>89.473699999999994</v>
      </c>
      <c r="I6">
        <v>99.3333333333333</v>
      </c>
      <c r="J6">
        <v>78.947368421052602</v>
      </c>
      <c r="K6">
        <v>99.666700000000006</v>
      </c>
      <c r="L6">
        <v>89.473699999999994</v>
      </c>
      <c r="N6">
        <v>99.6666666666667</v>
      </c>
      <c r="O6">
        <v>89.473684210526301</v>
      </c>
      <c r="Q6">
        <v>99.6</v>
      </c>
      <c r="R6">
        <v>90</v>
      </c>
      <c r="T6">
        <f t="shared" si="0"/>
        <v>6.6700000000011528E-2</v>
      </c>
      <c r="U6">
        <f t="shared" si="0"/>
        <v>-0.52630000000000621</v>
      </c>
    </row>
    <row r="7" spans="1:21" x14ac:dyDescent="0.25">
      <c r="B7">
        <v>99.806899999999999</v>
      </c>
      <c r="C7">
        <v>0</v>
      </c>
      <c r="D7">
        <v>99.806899999999999</v>
      </c>
      <c r="E7">
        <v>0</v>
      </c>
      <c r="I7">
        <v>99.806887672996496</v>
      </c>
      <c r="J7">
        <v>0</v>
      </c>
      <c r="K7">
        <v>99.806700000000006</v>
      </c>
      <c r="L7">
        <v>0</v>
      </c>
      <c r="N7">
        <v>99.806887672996496</v>
      </c>
      <c r="O7">
        <v>0</v>
      </c>
      <c r="Q7">
        <v>99.800457844390905</v>
      </c>
      <c r="R7">
        <v>0</v>
      </c>
      <c r="T7">
        <f t="shared" si="0"/>
        <v>6.2421556091010189E-3</v>
      </c>
      <c r="U7">
        <f t="shared" si="0"/>
        <v>0</v>
      </c>
    </row>
    <row r="8" spans="1:21" x14ac:dyDescent="0.25">
      <c r="B8">
        <v>98.893000000000001</v>
      </c>
      <c r="C8">
        <v>0</v>
      </c>
      <c r="D8">
        <v>99.8155</v>
      </c>
      <c r="E8">
        <v>81.818200000000004</v>
      </c>
      <c r="I8">
        <v>99.354243542435398</v>
      </c>
      <c r="J8">
        <v>45.454545454545503</v>
      </c>
      <c r="K8">
        <v>99.907700000000006</v>
      </c>
      <c r="L8">
        <v>90.909099999999995</v>
      </c>
      <c r="N8">
        <v>99.907749077490806</v>
      </c>
      <c r="O8">
        <v>90.909090909090907</v>
      </c>
      <c r="Q8">
        <v>99.797132994371395</v>
      </c>
      <c r="R8">
        <v>82.045454545454604</v>
      </c>
      <c r="T8">
        <f t="shared" si="0"/>
        <v>0.1105670056286101</v>
      </c>
      <c r="U8">
        <f t="shared" si="0"/>
        <v>8.8636454545453915</v>
      </c>
    </row>
    <row r="9" spans="1:21" x14ac:dyDescent="0.25">
      <c r="B9">
        <v>98.333299999999994</v>
      </c>
      <c r="C9">
        <v>67.741900000000001</v>
      </c>
      <c r="D9">
        <v>98.166700000000006</v>
      </c>
      <c r="E9">
        <v>74.1935</v>
      </c>
      <c r="I9">
        <v>97.3333333333333</v>
      </c>
      <c r="J9">
        <v>51.612903225806498</v>
      </c>
      <c r="K9">
        <v>98.332999999999998</v>
      </c>
      <c r="L9">
        <v>70.967699999999994</v>
      </c>
      <c r="N9">
        <v>98.3333333333333</v>
      </c>
      <c r="O9">
        <v>70.9677419354839</v>
      </c>
      <c r="Q9">
        <v>98.066666666666706</v>
      </c>
      <c r="R9">
        <v>65.302419354838705</v>
      </c>
      <c r="T9">
        <f t="shared" si="0"/>
        <v>0.2663333333332929</v>
      </c>
      <c r="U9">
        <f t="shared" si="0"/>
        <v>5.6652806451612889</v>
      </c>
    </row>
    <row r="10" spans="1:21" x14ac:dyDescent="0.25">
      <c r="B10">
        <v>99.651899999999998</v>
      </c>
      <c r="C10">
        <v>66.666700000000006</v>
      </c>
      <c r="D10">
        <v>99.912999999999997</v>
      </c>
      <c r="E10">
        <v>88.888900000000007</v>
      </c>
      <c r="I10">
        <v>99.651871192341204</v>
      </c>
      <c r="J10">
        <v>66.6666666666667</v>
      </c>
      <c r="K10">
        <v>99.825900000000004</v>
      </c>
      <c r="L10">
        <v>88.888900000000007</v>
      </c>
      <c r="N10">
        <v>99.825935596170595</v>
      </c>
      <c r="O10">
        <v>88.8888888888889</v>
      </c>
      <c r="Q10">
        <v>99.9130283422258</v>
      </c>
      <c r="R10">
        <v>90.7777777777778</v>
      </c>
      <c r="T10">
        <f t="shared" si="0"/>
        <v>-8.7128342225796018E-2</v>
      </c>
      <c r="U10">
        <f t="shared" si="0"/>
        <v>-1.8888777777777932</v>
      </c>
    </row>
    <row r="11" spans="1:21" x14ac:dyDescent="0.25">
      <c r="B11">
        <v>99.881100000000004</v>
      </c>
      <c r="C11">
        <v>87.5</v>
      </c>
      <c r="D11">
        <v>99.881100000000004</v>
      </c>
      <c r="E11">
        <v>87.5</v>
      </c>
      <c r="I11">
        <v>99.940546967895401</v>
      </c>
      <c r="J11">
        <v>93.75</v>
      </c>
      <c r="K11">
        <v>99.881100000000004</v>
      </c>
      <c r="L11">
        <v>87.5</v>
      </c>
      <c r="N11">
        <v>99.881093935790702</v>
      </c>
      <c r="O11">
        <v>87.5</v>
      </c>
      <c r="Q11">
        <v>99.898936910547704</v>
      </c>
      <c r="R11">
        <v>90.1666666666667</v>
      </c>
      <c r="T11">
        <f t="shared" si="0"/>
        <v>-1.7836910547700313E-2</v>
      </c>
      <c r="U11">
        <f t="shared" si="0"/>
        <v>-2.6666666666666998</v>
      </c>
    </row>
    <row r="12" spans="1:21" x14ac:dyDescent="0.25">
      <c r="B12">
        <f t="shared" ref="B12:C12" si="1">AVERAGE(B3:B11)</f>
        <v>99.31778888888887</v>
      </c>
      <c r="C12">
        <f t="shared" si="1"/>
        <v>52.022933333333327</v>
      </c>
      <c r="D12">
        <f>AVERAGE(D3:D11)</f>
        <v>99.558822222222204</v>
      </c>
      <c r="E12">
        <f>AVERAGE(E3:E11)</f>
        <v>71.965111111111113</v>
      </c>
      <c r="I12">
        <f>AVERAGE(I3:I11)</f>
        <v>99.251102260255777</v>
      </c>
      <c r="J12">
        <f>AVERAGE(J3:J11)</f>
        <v>57.210335803289986</v>
      </c>
      <c r="K12">
        <f>AVERAGE(K3:K11)</f>
        <v>99.65028888888888</v>
      </c>
      <c r="L12">
        <f>AVERAGE(L3:L11)</f>
        <v>76.320522222222223</v>
      </c>
      <c r="N12">
        <f>AVERAGE(N3:N11)</f>
        <v>99.650346738960934</v>
      </c>
      <c r="O12">
        <f>AVERAGE(O3:O11)</f>
        <v>76.320522787698792</v>
      </c>
      <c r="T12">
        <f>AVERAGE(T3:T11)</f>
        <v>7.1181241894647779E-2</v>
      </c>
      <c r="U12">
        <f>AVERAGE(U3:U11)</f>
        <v>2.8100034697679757</v>
      </c>
    </row>
    <row r="13" spans="1:21" x14ac:dyDescent="0.25">
      <c r="L13">
        <f>AVERAGE(L3:L6,L8:L12)</f>
        <v>84.800580246913569</v>
      </c>
    </row>
    <row r="14" spans="1:21" x14ac:dyDescent="0.25">
      <c r="Q14" t="s">
        <v>41</v>
      </c>
      <c r="S14" t="s">
        <v>40</v>
      </c>
    </row>
    <row r="15" spans="1:21" x14ac:dyDescent="0.25">
      <c r="I15" t="s">
        <v>38</v>
      </c>
      <c r="Q15" t="s">
        <v>34</v>
      </c>
      <c r="R15" t="s">
        <v>35</v>
      </c>
      <c r="S15" t="s">
        <v>34</v>
      </c>
      <c r="T15" t="s">
        <v>35</v>
      </c>
    </row>
    <row r="16" spans="1:21" x14ac:dyDescent="0.25">
      <c r="D16" s="6"/>
      <c r="I16" t="s">
        <v>35</v>
      </c>
      <c r="J16">
        <v>53.777000000000001</v>
      </c>
      <c r="Q16">
        <v>99.58</v>
      </c>
      <c r="R16" s="8">
        <v>86.34</v>
      </c>
      <c r="S16">
        <v>99.56</v>
      </c>
      <c r="T16">
        <v>85.33</v>
      </c>
    </row>
    <row r="17" spans="9:20" x14ac:dyDescent="0.25">
      <c r="I17" t="s">
        <v>34</v>
      </c>
      <c r="J17">
        <v>99.415599999999998</v>
      </c>
      <c r="Q17">
        <v>99.16</v>
      </c>
      <c r="R17">
        <v>54.42</v>
      </c>
      <c r="S17">
        <v>98.93</v>
      </c>
      <c r="T17">
        <v>40.25</v>
      </c>
    </row>
    <row r="18" spans="9:20" x14ac:dyDescent="0.25">
      <c r="Q18">
        <v>99.17</v>
      </c>
      <c r="R18">
        <v>19.809999999999999</v>
      </c>
      <c r="S18">
        <v>99.36</v>
      </c>
      <c r="T18">
        <v>37.46</v>
      </c>
    </row>
    <row r="19" spans="9:20" x14ac:dyDescent="0.25">
      <c r="Q19">
        <v>98.81</v>
      </c>
      <c r="R19">
        <v>67.56</v>
      </c>
      <c r="S19">
        <v>98.95</v>
      </c>
      <c r="T19">
        <v>71.23</v>
      </c>
    </row>
    <row r="20" spans="9:20" x14ac:dyDescent="0.25">
      <c r="Q20">
        <v>99.8</v>
      </c>
      <c r="R20">
        <v>0</v>
      </c>
      <c r="S20">
        <v>99.8</v>
      </c>
      <c r="T20">
        <v>0</v>
      </c>
    </row>
    <row r="21" spans="9:20" x14ac:dyDescent="0.25">
      <c r="Q21">
        <v>99.63</v>
      </c>
      <c r="R21">
        <v>68.33</v>
      </c>
      <c r="S21">
        <v>99.63</v>
      </c>
      <c r="T21">
        <v>68.47</v>
      </c>
    </row>
    <row r="22" spans="9:20" x14ac:dyDescent="0.25">
      <c r="Q22">
        <v>97.13</v>
      </c>
      <c r="R22">
        <v>45.25</v>
      </c>
      <c r="S22">
        <v>96.76</v>
      </c>
      <c r="T22">
        <v>37.65</v>
      </c>
    </row>
    <row r="23" spans="9:20" x14ac:dyDescent="0.25">
      <c r="Q23">
        <v>99.73</v>
      </c>
      <c r="R23">
        <v>71.13</v>
      </c>
      <c r="S23">
        <v>99.73</v>
      </c>
      <c r="T23">
        <v>69.37</v>
      </c>
    </row>
    <row r="24" spans="9:20" x14ac:dyDescent="0.25">
      <c r="Q24">
        <v>99.57</v>
      </c>
      <c r="R24">
        <v>54.89</v>
      </c>
      <c r="S24">
        <v>99.54</v>
      </c>
      <c r="T24">
        <v>51.38</v>
      </c>
    </row>
    <row r="25" spans="9:20" x14ac:dyDescent="0.25">
      <c r="P25" t="s">
        <v>42</v>
      </c>
      <c r="Q25">
        <f>AVERAGE(Q16:Q24)</f>
        <v>99.175555555555576</v>
      </c>
      <c r="R25">
        <f>AVERAGE(R16:R24)</f>
        <v>51.97</v>
      </c>
      <c r="S25">
        <f t="shared" ref="S25:T25" si="2">AVERAGE(S16:S24)</f>
        <v>99.14</v>
      </c>
      <c r="T25">
        <f t="shared" si="2"/>
        <v>51.237777777777779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B7C4-B044-4374-A9FA-7DC03E89EB2F}">
  <dimension ref="B1:G23"/>
  <sheetViews>
    <sheetView zoomScaleNormal="100" workbookViewId="0">
      <selection activeCell="D28" sqref="D28"/>
    </sheetView>
  </sheetViews>
  <sheetFormatPr defaultRowHeight="15" x14ac:dyDescent="0.25"/>
  <cols>
    <col min="2" max="2" width="27.140625" customWidth="1"/>
    <col min="3" max="3" width="14.140625" bestFit="1" customWidth="1"/>
    <col min="4" max="4" width="13.28515625" bestFit="1" customWidth="1"/>
    <col min="5" max="5" width="14.85546875" bestFit="1" customWidth="1"/>
    <col min="6" max="6" width="14.140625" bestFit="1" customWidth="1"/>
    <col min="7" max="7" width="15.140625" bestFit="1" customWidth="1"/>
  </cols>
  <sheetData>
    <row r="1" spans="2:7" x14ac:dyDescent="0.25">
      <c r="C1">
        <v>2022</v>
      </c>
      <c r="D1">
        <v>2023</v>
      </c>
      <c r="E1">
        <v>2024</v>
      </c>
      <c r="F1">
        <v>2025</v>
      </c>
      <c r="G1">
        <v>2026</v>
      </c>
    </row>
    <row r="2" spans="2:7" x14ac:dyDescent="0.25">
      <c r="B2" t="s">
        <v>16</v>
      </c>
      <c r="C2" s="5">
        <v>0</v>
      </c>
      <c r="D2" s="5">
        <v>0</v>
      </c>
      <c r="E2" s="5">
        <v>0</v>
      </c>
      <c r="F2" s="5">
        <f>1500*5100</f>
        <v>7650000</v>
      </c>
      <c r="G2" s="4">
        <f>4000*5100+1500*100</f>
        <v>20550000</v>
      </c>
    </row>
    <row r="3" spans="2:7" x14ac:dyDescent="0.25">
      <c r="B3" t="s">
        <v>17</v>
      </c>
      <c r="C3" s="5">
        <v>0</v>
      </c>
      <c r="D3" s="5">
        <v>0</v>
      </c>
      <c r="E3" s="5">
        <v>0</v>
      </c>
      <c r="F3" s="5">
        <f>250*1500</f>
        <v>375000</v>
      </c>
      <c r="G3" s="4">
        <f>200*4000</f>
        <v>800000</v>
      </c>
    </row>
    <row r="4" spans="2:7" x14ac:dyDescent="0.25">
      <c r="B4" s="1" t="s">
        <v>18</v>
      </c>
      <c r="C4" s="5">
        <f>SUM(C2:C3)</f>
        <v>0</v>
      </c>
      <c r="D4" s="5">
        <f t="shared" ref="D4:E4" si="0">SUM(D2:D3)</f>
        <v>0</v>
      </c>
      <c r="E4" s="5">
        <f t="shared" si="0"/>
        <v>0</v>
      </c>
      <c r="F4" s="5">
        <f>F2-F3</f>
        <v>7275000</v>
      </c>
      <c r="G4" s="5">
        <f>G2-G3</f>
        <v>19750000</v>
      </c>
    </row>
    <row r="5" spans="2:7" x14ac:dyDescent="0.25">
      <c r="C5" s="5"/>
      <c r="D5" s="5"/>
      <c r="E5" s="5"/>
      <c r="F5" s="5"/>
      <c r="G5" s="4"/>
    </row>
    <row r="6" spans="2:7" x14ac:dyDescent="0.25">
      <c r="B6" s="2" t="s">
        <v>19</v>
      </c>
      <c r="C6" s="5"/>
      <c r="D6" s="5"/>
      <c r="E6" s="5"/>
      <c r="F6" s="5"/>
      <c r="G6" s="4"/>
    </row>
    <row r="7" spans="2:7" x14ac:dyDescent="0.25">
      <c r="B7" s="3" t="s">
        <v>20</v>
      </c>
      <c r="C7" s="5">
        <v>0</v>
      </c>
      <c r="D7" s="5">
        <v>0</v>
      </c>
      <c r="E7" s="5">
        <v>0</v>
      </c>
      <c r="F7" s="5">
        <f>6*100640</f>
        <v>603840</v>
      </c>
      <c r="G7" s="5">
        <f>6*100640</f>
        <v>603840</v>
      </c>
    </row>
    <row r="8" spans="2:7" x14ac:dyDescent="0.25">
      <c r="B8" s="3" t="s">
        <v>22</v>
      </c>
      <c r="C8" s="5">
        <v>120000</v>
      </c>
      <c r="D8" s="5">
        <v>100000</v>
      </c>
      <c r="E8" s="5">
        <v>120000</v>
      </c>
      <c r="F8" s="5">
        <v>200000</v>
      </c>
      <c r="G8" s="4">
        <v>0</v>
      </c>
    </row>
    <row r="9" spans="2:7" x14ac:dyDescent="0.25">
      <c r="B9" s="3" t="s">
        <v>23</v>
      </c>
      <c r="C9" s="5">
        <v>0</v>
      </c>
      <c r="D9" s="5">
        <v>500000</v>
      </c>
      <c r="E9" s="5">
        <v>500000</v>
      </c>
      <c r="F9" s="5">
        <v>0</v>
      </c>
      <c r="G9" s="4">
        <v>0</v>
      </c>
    </row>
    <row r="10" spans="2:7" x14ac:dyDescent="0.25">
      <c r="B10" s="3" t="s">
        <v>31</v>
      </c>
      <c r="C10" s="5">
        <v>0</v>
      </c>
      <c r="D10" s="5">
        <v>0</v>
      </c>
      <c r="E10" s="5">
        <v>0</v>
      </c>
      <c r="F10" s="5">
        <v>100000</v>
      </c>
      <c r="G10" s="4">
        <v>100000</v>
      </c>
    </row>
    <row r="11" spans="2:7" x14ac:dyDescent="0.25">
      <c r="B11" s="3" t="s">
        <v>24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2:7" x14ac:dyDescent="0.25">
      <c r="B12" s="3" t="s">
        <v>28</v>
      </c>
      <c r="C12" s="5">
        <v>0</v>
      </c>
      <c r="D12" s="5">
        <v>100000</v>
      </c>
      <c r="E12" s="5">
        <v>100000</v>
      </c>
      <c r="F12" s="5">
        <v>100000</v>
      </c>
      <c r="G12" s="5">
        <v>0</v>
      </c>
    </row>
    <row r="13" spans="2:7" x14ac:dyDescent="0.25">
      <c r="B13" s="3" t="s">
        <v>29</v>
      </c>
      <c r="C13" s="5">
        <v>10000</v>
      </c>
      <c r="D13" s="5">
        <v>10000</v>
      </c>
      <c r="E13" s="5">
        <v>10000</v>
      </c>
      <c r="F13" s="5">
        <v>10000</v>
      </c>
      <c r="G13" s="5">
        <v>10000</v>
      </c>
    </row>
    <row r="14" spans="2:7" x14ac:dyDescent="0.25">
      <c r="B14" s="1" t="s">
        <v>21</v>
      </c>
      <c r="C14" s="5">
        <f>SUM(C7:C13)</f>
        <v>130000</v>
      </c>
      <c r="D14" s="5">
        <f>SUM(D7:D13)</f>
        <v>710000</v>
      </c>
      <c r="E14" s="5">
        <f t="shared" ref="E14:G14" si="1">SUM(E7:E13)</f>
        <v>730000</v>
      </c>
      <c r="F14" s="5">
        <f t="shared" si="1"/>
        <v>1013840</v>
      </c>
      <c r="G14" s="5">
        <f t="shared" si="1"/>
        <v>713840</v>
      </c>
    </row>
    <row r="15" spans="2:7" x14ac:dyDescent="0.25">
      <c r="C15" s="5"/>
      <c r="D15" s="5"/>
      <c r="E15" s="5"/>
      <c r="F15" s="5"/>
      <c r="G15" s="4"/>
    </row>
    <row r="16" spans="2:7" x14ac:dyDescent="0.25">
      <c r="B16" t="s">
        <v>25</v>
      </c>
      <c r="C16" s="5">
        <f>C4-C14</f>
        <v>-130000</v>
      </c>
      <c r="D16" s="5">
        <f>D4-D14</f>
        <v>-710000</v>
      </c>
      <c r="E16" s="5">
        <f>E4-E14</f>
        <v>-730000</v>
      </c>
      <c r="F16" s="5">
        <f t="shared" ref="F16:G16" si="2">F4-F14</f>
        <v>6261160</v>
      </c>
      <c r="G16" s="5">
        <f t="shared" si="2"/>
        <v>19036160</v>
      </c>
    </row>
    <row r="17" spans="2:7" x14ac:dyDescent="0.25">
      <c r="B17" t="s">
        <v>26</v>
      </c>
      <c r="C17" s="5">
        <f>IF(C16&lt;0, 0, 0.2*C16)</f>
        <v>0</v>
      </c>
      <c r="D17" s="5">
        <f t="shared" ref="D17:G17" si="3">IF(D16&lt;0, 0, 0.2*D16)</f>
        <v>0</v>
      </c>
      <c r="E17" s="5">
        <f t="shared" si="3"/>
        <v>0</v>
      </c>
      <c r="F17" s="5">
        <f t="shared" si="3"/>
        <v>1252232</v>
      </c>
      <c r="G17" s="5">
        <f t="shared" si="3"/>
        <v>3807232</v>
      </c>
    </row>
    <row r="18" spans="2:7" x14ac:dyDescent="0.25">
      <c r="B18" s="1" t="s">
        <v>27</v>
      </c>
      <c r="C18" s="5">
        <f>C16-C17</f>
        <v>-130000</v>
      </c>
      <c r="D18" s="5">
        <f t="shared" ref="D18:G18" si="4">D16-D17</f>
        <v>-710000</v>
      </c>
      <c r="E18" s="5">
        <f t="shared" si="4"/>
        <v>-730000</v>
      </c>
      <c r="F18" s="5">
        <f t="shared" si="4"/>
        <v>5008928</v>
      </c>
      <c r="G18" s="5">
        <f t="shared" si="4"/>
        <v>15228928</v>
      </c>
    </row>
    <row r="19" spans="2:7" x14ac:dyDescent="0.25">
      <c r="B19" s="1" t="s">
        <v>30</v>
      </c>
      <c r="C19" s="5">
        <f>C18</f>
        <v>-130000</v>
      </c>
      <c r="D19" s="5">
        <f>C19+D18</f>
        <v>-840000</v>
      </c>
      <c r="E19" s="5">
        <f>D19+E18</f>
        <v>-1570000</v>
      </c>
      <c r="F19" s="5">
        <f t="shared" ref="F19:G19" si="5">E19+F18</f>
        <v>3438928</v>
      </c>
      <c r="G19" s="5">
        <f t="shared" si="5"/>
        <v>18667856</v>
      </c>
    </row>
    <row r="20" spans="2:7" x14ac:dyDescent="0.25">
      <c r="C20" s="5"/>
      <c r="D20" s="5"/>
      <c r="E20" s="5"/>
      <c r="F20" s="5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NN</vt:lpstr>
      <vt:lpstr>SVM</vt:lpstr>
      <vt:lpstr>RF</vt:lpstr>
      <vt:lpstr>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Bot</cp:lastModifiedBy>
  <dcterms:created xsi:type="dcterms:W3CDTF">2022-06-10T11:53:45Z</dcterms:created>
  <dcterms:modified xsi:type="dcterms:W3CDTF">2022-06-13T07:19:40Z</dcterms:modified>
</cp:coreProperties>
</file>