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Achyut Sharma\Documents\Data Sem 5\Business Intelligence  Fundamentals (Dhaval Sir)\"/>
    </mc:Choice>
  </mc:AlternateContent>
  <xr:revisionPtr revIDLastSave="0" documentId="13_ncr:1_{5984D54D-7F69-46F2-8D47-0F681E8C6E78}" xr6:coauthVersionLast="47" xr6:coauthVersionMax="47" xr10:uidLastSave="{00000000-0000-0000-0000-000000000000}"/>
  <bookViews>
    <workbookView xWindow="-108" yWindow="-108" windowWidth="23256" windowHeight="12456" firstSheet="3" activeTab="4" xr2:uid="{00000000-000D-0000-FFFF-FFFF00000000}"/>
  </bookViews>
  <sheets>
    <sheet name="Exercise 1(27 June 23)" sheetId="1" r:id="rId1"/>
    <sheet name="Exercise 2 (4 July 23)" sheetId="2" r:id="rId2"/>
    <sheet name="Exercise 3 Q.1(6 July 23 Thur)" sheetId="3" r:id="rId3"/>
    <sheet name="Exercise 3 Q.2(6 July 23Thur)" sheetId="4" r:id="rId4"/>
    <sheet name="Exercise 3 Q.3(4 July 23)" sheetId="5" r:id="rId5"/>
    <sheet name="Exercise 3 Q.4(4 July 23)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3" i="4" l="1"/>
  <c r="O22" i="4"/>
  <c r="N23" i="4"/>
  <c r="N22" i="4"/>
  <c r="I17" i="4"/>
  <c r="I16" i="4"/>
  <c r="I11" i="4"/>
  <c r="I12" i="4"/>
  <c r="I13" i="4"/>
  <c r="I14" i="4"/>
  <c r="I15" i="4"/>
  <c r="I10" i="4"/>
  <c r="H11" i="4"/>
  <c r="H12" i="4"/>
  <c r="H13" i="4"/>
  <c r="H14" i="4"/>
  <c r="H15" i="4"/>
  <c r="H16" i="4"/>
  <c r="H17" i="4"/>
  <c r="H10" i="4"/>
  <c r="G12" i="4"/>
  <c r="G13" i="4"/>
  <c r="G14" i="4"/>
  <c r="G15" i="4"/>
  <c r="G16" i="4"/>
  <c r="G17" i="4"/>
  <c r="G11" i="4"/>
  <c r="G8" i="4"/>
  <c r="M23" i="4"/>
  <c r="M22" i="4"/>
  <c r="G10" i="4"/>
  <c r="I9" i="4"/>
  <c r="H9" i="4"/>
  <c r="G9" i="4"/>
  <c r="I8" i="4"/>
  <c r="H8" i="4"/>
  <c r="I7" i="4"/>
  <c r="H7" i="4"/>
  <c r="G7" i="4"/>
  <c r="J33" i="2"/>
  <c r="J34" i="2"/>
  <c r="J35" i="2"/>
  <c r="J36" i="2"/>
  <c r="J37" i="2"/>
  <c r="J32" i="2"/>
  <c r="I33" i="2"/>
  <c r="I34" i="2"/>
  <c r="I35" i="2"/>
  <c r="I36" i="2"/>
  <c r="I37" i="2"/>
  <c r="I32" i="2"/>
  <c r="H33" i="2"/>
  <c r="H34" i="2"/>
  <c r="H35" i="2"/>
  <c r="H36" i="2"/>
  <c r="H37" i="2"/>
  <c r="H32" i="2"/>
  <c r="G33" i="2"/>
  <c r="G34" i="2"/>
  <c r="G35" i="2"/>
  <c r="G36" i="2"/>
  <c r="G37" i="2"/>
  <c r="G32" i="2"/>
  <c r="F33" i="2"/>
  <c r="F34" i="2"/>
  <c r="F35" i="2"/>
  <c r="F36" i="2"/>
  <c r="F37" i="2"/>
  <c r="F32" i="2"/>
  <c r="E33" i="2"/>
  <c r="E34" i="2"/>
  <c r="E35" i="2"/>
  <c r="E36" i="2"/>
  <c r="E37" i="2"/>
  <c r="E32" i="2"/>
  <c r="D33" i="2"/>
  <c r="D34" i="2"/>
  <c r="D35" i="2"/>
  <c r="D36" i="2"/>
  <c r="D37" i="2"/>
  <c r="D32" i="2"/>
  <c r="E21" i="2"/>
  <c r="E22" i="2"/>
  <c r="E23" i="2"/>
  <c r="E24" i="2"/>
  <c r="E25" i="2"/>
  <c r="E26" i="2"/>
  <c r="E27" i="2"/>
  <c r="E28" i="2"/>
  <c r="F17" i="2"/>
  <c r="F16" i="2"/>
  <c r="D22" i="2"/>
  <c r="D23" i="2"/>
  <c r="D24" i="2"/>
  <c r="D25" i="2"/>
  <c r="D26" i="2"/>
  <c r="D27" i="2"/>
  <c r="D28" i="2"/>
  <c r="D21" i="2"/>
  <c r="C22" i="2"/>
  <c r="C23" i="2"/>
  <c r="C24" i="2"/>
  <c r="C25" i="2"/>
  <c r="C26" i="2"/>
  <c r="C27" i="2"/>
  <c r="C28" i="2"/>
  <c r="C21" i="2"/>
  <c r="B22" i="2"/>
  <c r="B23" i="2"/>
  <c r="B24" i="2"/>
  <c r="B25" i="2"/>
  <c r="B26" i="2"/>
  <c r="B27" i="2"/>
  <c r="B28" i="2"/>
  <c r="B21" i="2"/>
  <c r="F15" i="2"/>
  <c r="F14" i="2"/>
  <c r="F13" i="2"/>
  <c r="K30" i="1"/>
  <c r="J30" i="1"/>
  <c r="J29" i="1"/>
  <c r="K26" i="1"/>
  <c r="I26" i="1"/>
  <c r="M19" i="1"/>
  <c r="H4" i="1"/>
  <c r="I4" i="1" s="1"/>
  <c r="J4" i="1" s="1"/>
  <c r="H5" i="1"/>
  <c r="I5" i="1" s="1"/>
  <c r="J5" i="1" s="1"/>
  <c r="H6" i="1"/>
  <c r="I6" i="1" s="1"/>
  <c r="J6" i="1" s="1"/>
  <c r="H7" i="1"/>
  <c r="I7" i="1" s="1"/>
  <c r="J7" i="1" s="1"/>
  <c r="H8" i="1"/>
  <c r="I8" i="1" s="1"/>
  <c r="J8" i="1" s="1"/>
  <c r="H9" i="1"/>
  <c r="I9" i="1" s="1"/>
  <c r="J9" i="1" s="1"/>
  <c r="H10" i="1"/>
  <c r="I10" i="1" s="1"/>
  <c r="J10" i="1" s="1"/>
  <c r="H11" i="1"/>
  <c r="I11" i="1" s="1"/>
  <c r="J11" i="1" s="1"/>
  <c r="H12" i="1"/>
  <c r="I12" i="1" s="1"/>
  <c r="J12" i="1" s="1"/>
  <c r="H3" i="1"/>
  <c r="I3" i="1" s="1"/>
  <c r="J3" i="1" s="1"/>
  <c r="K29" i="1" l="1"/>
</calcChain>
</file>

<file path=xl/sharedStrings.xml><?xml version="1.0" encoding="utf-8"?>
<sst xmlns="http://schemas.openxmlformats.org/spreadsheetml/2006/main" count="653" uniqueCount="314">
  <si>
    <t>Roll No.</t>
  </si>
  <si>
    <t>Student Name</t>
  </si>
  <si>
    <t>Hindi</t>
  </si>
  <si>
    <t>English</t>
  </si>
  <si>
    <t>Math</t>
  </si>
  <si>
    <t>Physics</t>
  </si>
  <si>
    <t>Chemistry</t>
  </si>
  <si>
    <t>Total</t>
  </si>
  <si>
    <t>Average</t>
  </si>
  <si>
    <t>Grade</t>
  </si>
  <si>
    <t>RAM</t>
  </si>
  <si>
    <t>ASHOK</t>
  </si>
  <si>
    <t>MANOJ</t>
  </si>
  <si>
    <t>RAJESH</t>
  </si>
  <si>
    <t>RANJANA</t>
  </si>
  <si>
    <t>POOJA</t>
  </si>
  <si>
    <t>MAHESH</t>
  </si>
  <si>
    <t>ASHUTOSH</t>
  </si>
  <si>
    <t>ANIL</t>
  </si>
  <si>
    <t>PREM</t>
  </si>
  <si>
    <t>Q.1 Find the Total number &amp; Average in all subjects in Each Student.</t>
  </si>
  <si>
    <t xml:space="preserve">Q.2 Find Grade Using -IF Average Greater&gt;15 then "A" Grade otherwise "B" Grade. </t>
  </si>
  <si>
    <t>Q.3 Count how many students.</t>
  </si>
  <si>
    <t>* COUNTA IS USED FOR STRING AS WELL AS NUMERIC VALUES.</t>
  </si>
  <si>
    <t>* COUNT IS USED FOR ONLY NUMERIC VALUES.</t>
  </si>
  <si>
    <t>Use Of COUNT A</t>
  </si>
  <si>
    <t>Q.4 COUNT Students With Grade A And B.</t>
  </si>
  <si>
    <t>use of countif</t>
  </si>
  <si>
    <t>A</t>
  </si>
  <si>
    <t>B</t>
  </si>
  <si>
    <t>Q.6 How Many Student Hindi &amp; English Subject Name Greater Than &gt;20 and &lt;15.</t>
  </si>
  <si>
    <t>&gt;20</t>
  </si>
  <si>
    <t>&lt;15</t>
  </si>
  <si>
    <t>Q.5 FIND SUM AND AVERAGE Of Manoj And Ashok</t>
  </si>
  <si>
    <t>Manoj</t>
  </si>
  <si>
    <t>Ashok</t>
  </si>
  <si>
    <t>Use of sumif</t>
  </si>
  <si>
    <t>Fill the below respective cells using Formula only.  Manually entering the values won't be considered.</t>
  </si>
  <si>
    <t>$</t>
  </si>
  <si>
    <t>+</t>
  </si>
  <si>
    <t>venu</t>
  </si>
  <si>
    <t>@</t>
  </si>
  <si>
    <t>saurabh</t>
  </si>
  <si>
    <t>sai</t>
  </si>
  <si>
    <t>vikas</t>
  </si>
  <si>
    <t>#</t>
  </si>
  <si>
    <t>Q1</t>
  </si>
  <si>
    <t>Calculate number of cells contains numbers</t>
  </si>
  <si>
    <t>Q2</t>
  </si>
  <si>
    <t>Calculate number of cells contains "$"</t>
  </si>
  <si>
    <t>Q3</t>
  </si>
  <si>
    <t>Calculate number of cells which are blank</t>
  </si>
  <si>
    <t>Q4</t>
  </si>
  <si>
    <t>Calculate number of cells which are not blank</t>
  </si>
  <si>
    <t>Q5</t>
  </si>
  <si>
    <t>Calculate number of cells contains "+"</t>
  </si>
  <si>
    <t>Q6.</t>
  </si>
  <si>
    <t>Full Name</t>
  </si>
  <si>
    <t>UPPER()</t>
  </si>
  <si>
    <t>LOWER()</t>
  </si>
  <si>
    <t>Proper()</t>
  </si>
  <si>
    <t>Yuvaraj singh</t>
  </si>
  <si>
    <t>Robin uthappa</t>
  </si>
  <si>
    <t>Ravindra Jadeja</t>
  </si>
  <si>
    <t>Suresh Raina</t>
  </si>
  <si>
    <t>Rohit sharma</t>
  </si>
  <si>
    <t>Virat Kholi</t>
  </si>
  <si>
    <t>Rahul Dravid</t>
  </si>
  <si>
    <t>Shreyas Iyyer</t>
  </si>
  <si>
    <t>Q7.</t>
  </si>
  <si>
    <t>Projects</t>
  </si>
  <si>
    <t>Start_Date</t>
  </si>
  <si>
    <t>No_Days</t>
  </si>
  <si>
    <t>Project_1</t>
  </si>
  <si>
    <t>Project_2</t>
  </si>
  <si>
    <t>Project_3</t>
  </si>
  <si>
    <t>Project_4</t>
  </si>
  <si>
    <t>Project_5</t>
  </si>
  <si>
    <t>Project_6</t>
  </si>
  <si>
    <t>use of count</t>
  </si>
  <si>
    <t>Player_ID</t>
  </si>
  <si>
    <t>Hockey Team</t>
  </si>
  <si>
    <t>Country</t>
  </si>
  <si>
    <t>Name</t>
  </si>
  <si>
    <t>Weight</t>
  </si>
  <si>
    <t>Height</t>
  </si>
  <si>
    <t>DOB</t>
  </si>
  <si>
    <t>Hometown</t>
  </si>
  <si>
    <t>Women</t>
  </si>
  <si>
    <t>Canada</t>
  </si>
  <si>
    <t>Meghan</t>
  </si>
  <si>
    <t>5'7</t>
  </si>
  <si>
    <t>Ruthven</t>
  </si>
  <si>
    <t>Rebecca</t>
  </si>
  <si>
    <t>5'9</t>
  </si>
  <si>
    <t>Sudbury</t>
  </si>
  <si>
    <t>Laura</t>
  </si>
  <si>
    <t>5'10</t>
  </si>
  <si>
    <t>Kleinburg</t>
  </si>
  <si>
    <t>Jennifer</t>
  </si>
  <si>
    <t>Pickering</t>
  </si>
  <si>
    <t>Jillian</t>
  </si>
  <si>
    <t>5'5</t>
  </si>
  <si>
    <t>Halifax</t>
  </si>
  <si>
    <t>Mélodie</t>
  </si>
  <si>
    <t>5'6</t>
  </si>
  <si>
    <t>Valleyfield</t>
  </si>
  <si>
    <t>Bailey</t>
  </si>
  <si>
    <t>5'8</t>
  </si>
  <si>
    <t>St. Anne</t>
  </si>
  <si>
    <t>Brianne</t>
  </si>
  <si>
    <t>Oakville</t>
  </si>
  <si>
    <t>Sarah</t>
  </si>
  <si>
    <t>Hamilton</t>
  </si>
  <si>
    <t>Haley</t>
  </si>
  <si>
    <t>Thunder Bay</t>
  </si>
  <si>
    <t>Natalie</t>
  </si>
  <si>
    <t>Scarborough</t>
  </si>
  <si>
    <t>Emily</t>
  </si>
  <si>
    <t>Saskatoon</t>
  </si>
  <si>
    <t>Marie-Philip</t>
  </si>
  <si>
    <t>Beauceville</t>
  </si>
  <si>
    <t>Blayre</t>
  </si>
  <si>
    <t>Stellarton</t>
  </si>
  <si>
    <t>Jocelyne</t>
  </si>
  <si>
    <t>Ste. Anne</t>
  </si>
  <si>
    <t>Brigette</t>
  </si>
  <si>
    <t>Mallard</t>
  </si>
  <si>
    <t>Lauriane</t>
  </si>
  <si>
    <t>Beaconsfield</t>
  </si>
  <si>
    <t>5'4</t>
  </si>
  <si>
    <t>Meaghan</t>
  </si>
  <si>
    <t>St. Albert</t>
  </si>
  <si>
    <t>Renata</t>
  </si>
  <si>
    <t>Burlington</t>
  </si>
  <si>
    <t>Shannon</t>
  </si>
  <si>
    <t>Edmonton</t>
  </si>
  <si>
    <t>Geneviève</t>
  </si>
  <si>
    <t>Kingston</t>
  </si>
  <si>
    <t>Ann-Renée</t>
  </si>
  <si>
    <t>La Malbaie</t>
  </si>
  <si>
    <t>Men</t>
  </si>
  <si>
    <t>Gilbert</t>
  </si>
  <si>
    <t>5'11</t>
  </si>
  <si>
    <t>Vancouver</t>
  </si>
  <si>
    <t>Wojtek</t>
  </si>
  <si>
    <t>6'3</t>
  </si>
  <si>
    <t>Toronto</t>
  </si>
  <si>
    <t>Derek</t>
  </si>
  <si>
    <t>Rockland</t>
  </si>
  <si>
    <t>Chris</t>
  </si>
  <si>
    <t>6'0</t>
  </si>
  <si>
    <t>Rob</t>
  </si>
  <si>
    <t>Lethbridge</t>
  </si>
  <si>
    <t>Brandon</t>
  </si>
  <si>
    <t>Calgary</t>
  </si>
  <si>
    <t>Quinton</t>
  </si>
  <si>
    <t>6'2</t>
  </si>
  <si>
    <t>Oakbank</t>
  </si>
  <si>
    <t>René</t>
  </si>
  <si>
    <t>Lac La Biche</t>
  </si>
  <si>
    <t>Andrew</t>
  </si>
  <si>
    <t>Vernon</t>
  </si>
  <si>
    <t>Mason</t>
  </si>
  <si>
    <t>6'1</t>
  </si>
  <si>
    <t>Cochrane</t>
  </si>
  <si>
    <t>Eric</t>
  </si>
  <si>
    <t>Ottawa</t>
  </si>
  <si>
    <t>Maxim</t>
  </si>
  <si>
    <t>Brossard</t>
  </si>
  <si>
    <t>Linden</t>
  </si>
  <si>
    <t>Wakaw</t>
  </si>
  <si>
    <t>Christian</t>
  </si>
  <si>
    <t>Karl</t>
  </si>
  <si>
    <t>Camrose</t>
  </si>
  <si>
    <t>MacTier</t>
  </si>
  <si>
    <t>Chay</t>
  </si>
  <si>
    <t>Morden</t>
  </si>
  <si>
    <t>Marc-Andre</t>
  </si>
  <si>
    <t>L’Île-Bizard</t>
  </si>
  <si>
    <t>Stefan</t>
  </si>
  <si>
    <t>Cody</t>
  </si>
  <si>
    <t>Mat</t>
  </si>
  <si>
    <t>Montreal</t>
  </si>
  <si>
    <t>Ben</t>
  </si>
  <si>
    <t>Spruce Grove</t>
  </si>
  <si>
    <t>Kevin</t>
  </si>
  <si>
    <t>Justin</t>
  </si>
  <si>
    <t>Blyth</t>
  </si>
  <si>
    <t>USA</t>
  </si>
  <si>
    <t>Cayla</t>
  </si>
  <si>
    <t>5'1</t>
  </si>
  <si>
    <t>Eastvale</t>
  </si>
  <si>
    <t>Kacey</t>
  </si>
  <si>
    <t>Westfield</t>
  </si>
  <si>
    <t>Hannah</t>
  </si>
  <si>
    <t>Vadnais Heights</t>
  </si>
  <si>
    <t>Dani</t>
  </si>
  <si>
    <t>Plymouth</t>
  </si>
  <si>
    <t>Kendall</t>
  </si>
  <si>
    <t>5'2</t>
  </si>
  <si>
    <t>Palos Heights</t>
  </si>
  <si>
    <t>Brianna</t>
  </si>
  <si>
    <t>Dousman</t>
  </si>
  <si>
    <t>Danvers</t>
  </si>
  <si>
    <t>Kali</t>
  </si>
  <si>
    <t>Nicole</t>
  </si>
  <si>
    <t>Lakewood</t>
  </si>
  <si>
    <t>Megan</t>
  </si>
  <si>
    <t>Farmington</t>
  </si>
  <si>
    <t>Amanda</t>
  </si>
  <si>
    <t>Madison</t>
  </si>
  <si>
    <t>Hilary</t>
  </si>
  <si>
    <t>Sun Valley</t>
  </si>
  <si>
    <t>Grand Forks</t>
  </si>
  <si>
    <t>Monique</t>
  </si>
  <si>
    <t>Gigi</t>
  </si>
  <si>
    <t>Warroad</t>
  </si>
  <si>
    <t>Sidney</t>
  </si>
  <si>
    <t>Minnetonka</t>
  </si>
  <si>
    <t>Kelly</t>
  </si>
  <si>
    <t>5'3</t>
  </si>
  <si>
    <t>Montpelier</t>
  </si>
  <si>
    <t>Buffalo</t>
  </si>
  <si>
    <t>Alex</t>
  </si>
  <si>
    <t>Delafield</t>
  </si>
  <si>
    <t>Maddie</t>
  </si>
  <si>
    <t>Andover</t>
  </si>
  <si>
    <t>Rockville</t>
  </si>
  <si>
    <t>Lee</t>
  </si>
  <si>
    <t>Roseville</t>
  </si>
  <si>
    <t>Mark</t>
  </si>
  <si>
    <t>Milford</t>
  </si>
  <si>
    <t>Chad</t>
  </si>
  <si>
    <t>Marysville</t>
  </si>
  <si>
    <t>Jonathan</t>
  </si>
  <si>
    <t>Ladera Ranch</t>
  </si>
  <si>
    <t>Will</t>
  </si>
  <si>
    <t>Moorhead</t>
  </si>
  <si>
    <t>North Reading</t>
  </si>
  <si>
    <t>Bobby</t>
  </si>
  <si>
    <t>Marlborough</t>
  </si>
  <si>
    <t>Ryan</t>
  </si>
  <si>
    <t>Scituate</t>
  </si>
  <si>
    <t>Matt</t>
  </si>
  <si>
    <t>Bellmore</t>
  </si>
  <si>
    <t>Brian</t>
  </si>
  <si>
    <t>Rochester</t>
  </si>
  <si>
    <t>Jordan</t>
  </si>
  <si>
    <t>6'5</t>
  </si>
  <si>
    <t>Canton</t>
  </si>
  <si>
    <t>Bensalem</t>
  </si>
  <si>
    <t>Abington</t>
  </si>
  <si>
    <t>David</t>
  </si>
  <si>
    <t>Broc</t>
  </si>
  <si>
    <t>Rindge</t>
  </si>
  <si>
    <t>Winter Park</t>
  </si>
  <si>
    <t>John</t>
  </si>
  <si>
    <t>Boston</t>
  </si>
  <si>
    <t>Yardley</t>
  </si>
  <si>
    <t>Garrett</t>
  </si>
  <si>
    <t>Vienna</t>
  </si>
  <si>
    <t>Wilmington</t>
  </si>
  <si>
    <t>Jim</t>
  </si>
  <si>
    <t>Lapeer</t>
  </si>
  <si>
    <t>Bloomington</t>
  </si>
  <si>
    <t>Troy</t>
  </si>
  <si>
    <t>Highlands Ranch</t>
  </si>
  <si>
    <t>Noah</t>
  </si>
  <si>
    <t>6'4</t>
  </si>
  <si>
    <t>Brighton</t>
  </si>
  <si>
    <t>James</t>
  </si>
  <si>
    <t>Erie</t>
  </si>
  <si>
    <t>Use lookup function to get Name,Country and DOB from Hockey Team Data</t>
  </si>
  <si>
    <t>Hlookup</t>
  </si>
  <si>
    <t>no.</t>
  </si>
  <si>
    <t>marks</t>
  </si>
  <si>
    <t>weight</t>
  </si>
  <si>
    <t>name</t>
  </si>
  <si>
    <t>a</t>
  </si>
  <si>
    <t>b</t>
  </si>
  <si>
    <t>c</t>
  </si>
  <si>
    <t>d</t>
  </si>
  <si>
    <t>e</t>
  </si>
  <si>
    <t>Use lookup functions to get Player_id,Height,Team and Country using Player_Name</t>
  </si>
  <si>
    <t>Player_id</t>
  </si>
  <si>
    <t>Hockey_Team</t>
  </si>
  <si>
    <t>Personal Data Table</t>
  </si>
  <si>
    <t>Give input message as "Enter Name" and give condition as "Text length should be between 5-12 characters" and error message should "Enter name with in 5-12  characters</t>
  </si>
  <si>
    <t>Contact number</t>
  </si>
  <si>
    <t>Give input message as "Enter Number" and give condition as "Only whole numbers" and error message should "Enter whole numbers only"</t>
  </si>
  <si>
    <t>Pincode</t>
  </si>
  <si>
    <t>Create a drop down button for this from the available pin codes in pincode table (Take some Pin Codes from the internet)</t>
  </si>
  <si>
    <t>Date of birth</t>
  </si>
  <si>
    <t>Give input message as "Enter DOB" and give condition as "date between 1/1/1995 to 1/1/2022" and error message should "You are not eligible"</t>
  </si>
  <si>
    <t>use of counta</t>
  </si>
  <si>
    <t>" "</t>
  </si>
  <si>
    <t xml:space="preserve"> Find The Length             (Use Of LEN FUNCTION)  (It counts space also with characters).</t>
  </si>
  <si>
    <t>End_Date =             (Add Start_Date +No_Days) OR Use Custom</t>
  </si>
  <si>
    <t>Day_of_End_date =        Use of Day</t>
  </si>
  <si>
    <t>Month_of_End_date = Use of Month</t>
  </si>
  <si>
    <t>Year_of_end _date =           Use of Year</t>
  </si>
  <si>
    <t>Day Name = Use TEXT(CELL,"DDDD")</t>
  </si>
  <si>
    <t>Month Name        = Use of TEXT(CELL,"MMMM")</t>
  </si>
  <si>
    <t>No.Of Mondays = COUNTIF (Day_Name ,"Monday")</t>
  </si>
  <si>
    <t>LOOKUP Function And Index Match</t>
  </si>
  <si>
    <t>(Horizontal Lookup)</t>
  </si>
  <si>
    <t>HLOOKUP is used when attributes in column.</t>
  </si>
  <si>
    <t>VLOOKUP is used when attributes are in rows.</t>
  </si>
  <si>
    <t>Use here VLOOKUP.</t>
  </si>
  <si>
    <t xml:space="preserve">for drag drop lock </t>
  </si>
  <si>
    <t>table array</t>
  </si>
  <si>
    <t>using f4</t>
  </si>
  <si>
    <t>then drag drop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</si>
</sst>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D99594"/>
        <bgColor rgb="FFD9959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0" fillId="0" borderId="1" xfId="0" quotePrefix="1" applyBorder="1"/>
    <xf numFmtId="0" fontId="3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0" xfId="0" applyFont="1"/>
    <xf numFmtId="0" fontId="4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5" borderId="0" xfId="0" applyFont="1" applyFill="1"/>
    <xf numFmtId="0" fontId="2" fillId="0" borderId="0" xfId="0" applyFont="1"/>
    <xf numFmtId="0" fontId="8" fillId="0" borderId="0" xfId="0" applyFont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14" fontId="0" fillId="0" borderId="1" xfId="0" applyNumberFormat="1" applyBorder="1"/>
    <xf numFmtId="0" fontId="7" fillId="0" borderId="3" xfId="0" applyFont="1" applyBorder="1" applyAlignment="1">
      <alignment horizontal="center"/>
    </xf>
    <xf numFmtId="0" fontId="5" fillId="0" borderId="4" xfId="0" applyFont="1" applyBorder="1"/>
    <xf numFmtId="0" fontId="4" fillId="4" borderId="3" xfId="0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5" fillId="0" borderId="0" xfId="0" applyFont="1"/>
    <xf numFmtId="0" fontId="0" fillId="0" borderId="5" xfId="0" applyBorder="1"/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30"/>
  <sheetViews>
    <sheetView workbookViewId="0">
      <selection activeCell="G30" sqref="G30"/>
    </sheetView>
  </sheetViews>
  <sheetFormatPr defaultRowHeight="14.4" x14ac:dyDescent="0.3"/>
  <cols>
    <col min="2" max="2" width="15.88671875" customWidth="1"/>
  </cols>
  <sheetData>
    <row r="2" spans="1:10" x14ac:dyDescent="0.3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x14ac:dyDescent="0.3">
      <c r="A3" s="1">
        <v>1</v>
      </c>
      <c r="B3" s="1" t="s">
        <v>10</v>
      </c>
      <c r="C3" s="1">
        <v>20</v>
      </c>
      <c r="D3" s="1">
        <v>10</v>
      </c>
      <c r="E3" s="1">
        <v>14</v>
      </c>
      <c r="F3" s="1">
        <v>18</v>
      </c>
      <c r="G3" s="1">
        <v>15</v>
      </c>
      <c r="H3" s="1">
        <f>SUM(C3:G3)</f>
        <v>77</v>
      </c>
      <c r="I3" s="1">
        <f>H3/5</f>
        <v>15.4</v>
      </c>
      <c r="J3" s="1" t="str">
        <f>IF(I3&gt;15,"A","B")</f>
        <v>A</v>
      </c>
    </row>
    <row r="4" spans="1:10" x14ac:dyDescent="0.3">
      <c r="A4" s="1">
        <v>2</v>
      </c>
      <c r="B4" s="1" t="s">
        <v>11</v>
      </c>
      <c r="C4" s="1">
        <v>21</v>
      </c>
      <c r="D4" s="1">
        <v>12</v>
      </c>
      <c r="E4" s="1">
        <v>14</v>
      </c>
      <c r="F4" s="1">
        <v>12</v>
      </c>
      <c r="G4" s="1">
        <v>18</v>
      </c>
      <c r="H4" s="1">
        <f t="shared" ref="H4:H12" si="0">SUM(C4:G4)</f>
        <v>77</v>
      </c>
      <c r="I4" s="1">
        <f t="shared" ref="I4:I12" si="1">H4/5</f>
        <v>15.4</v>
      </c>
      <c r="J4" s="1" t="str">
        <f t="shared" ref="J4:J12" si="2">IF(I4&gt;15,"A","B")</f>
        <v>A</v>
      </c>
    </row>
    <row r="5" spans="1:10" x14ac:dyDescent="0.3">
      <c r="A5" s="1">
        <v>3</v>
      </c>
      <c r="B5" s="1" t="s">
        <v>12</v>
      </c>
      <c r="C5" s="1">
        <v>23</v>
      </c>
      <c r="D5" s="1">
        <v>15</v>
      </c>
      <c r="E5" s="1">
        <v>17</v>
      </c>
      <c r="F5" s="1">
        <v>14</v>
      </c>
      <c r="G5" s="1">
        <v>17</v>
      </c>
      <c r="H5" s="1">
        <f t="shared" si="0"/>
        <v>86</v>
      </c>
      <c r="I5" s="1">
        <f t="shared" si="1"/>
        <v>17.2</v>
      </c>
      <c r="J5" s="1" t="str">
        <f t="shared" si="2"/>
        <v>A</v>
      </c>
    </row>
    <row r="6" spans="1:10" x14ac:dyDescent="0.3">
      <c r="A6" s="1">
        <v>4</v>
      </c>
      <c r="B6" s="1" t="s">
        <v>13</v>
      </c>
      <c r="C6" s="1">
        <v>15</v>
      </c>
      <c r="D6" s="1">
        <v>14</v>
      </c>
      <c r="E6" s="1">
        <v>8</v>
      </c>
      <c r="F6" s="1">
        <v>16</v>
      </c>
      <c r="G6" s="1">
        <v>20</v>
      </c>
      <c r="H6" s="1">
        <f t="shared" si="0"/>
        <v>73</v>
      </c>
      <c r="I6" s="1">
        <f t="shared" si="1"/>
        <v>14.6</v>
      </c>
      <c r="J6" s="1" t="str">
        <f t="shared" si="2"/>
        <v>B</v>
      </c>
    </row>
    <row r="7" spans="1:10" x14ac:dyDescent="0.3">
      <c r="A7" s="1">
        <v>5</v>
      </c>
      <c r="B7" s="1" t="s">
        <v>14</v>
      </c>
      <c r="C7" s="1">
        <v>14</v>
      </c>
      <c r="D7" s="1">
        <v>17</v>
      </c>
      <c r="E7" s="1">
        <v>10</v>
      </c>
      <c r="F7" s="1">
        <v>13</v>
      </c>
      <c r="G7" s="1">
        <v>18</v>
      </c>
      <c r="H7" s="1">
        <f t="shared" si="0"/>
        <v>72</v>
      </c>
      <c r="I7" s="1">
        <f t="shared" si="1"/>
        <v>14.4</v>
      </c>
      <c r="J7" s="1" t="str">
        <f t="shared" si="2"/>
        <v>B</v>
      </c>
    </row>
    <row r="8" spans="1:10" x14ac:dyDescent="0.3">
      <c r="A8" s="1">
        <v>6</v>
      </c>
      <c r="B8" s="1" t="s">
        <v>15</v>
      </c>
      <c r="C8" s="1">
        <v>16</v>
      </c>
      <c r="D8" s="1">
        <v>8</v>
      </c>
      <c r="E8" s="1">
        <v>20</v>
      </c>
      <c r="F8" s="1">
        <v>17</v>
      </c>
      <c r="G8" s="1">
        <v>15</v>
      </c>
      <c r="H8" s="1">
        <f t="shared" si="0"/>
        <v>76</v>
      </c>
      <c r="I8" s="1">
        <f t="shared" si="1"/>
        <v>15.2</v>
      </c>
      <c r="J8" s="1" t="str">
        <f t="shared" si="2"/>
        <v>A</v>
      </c>
    </row>
    <row r="9" spans="1:10" x14ac:dyDescent="0.3">
      <c r="A9" s="1">
        <v>7</v>
      </c>
      <c r="B9" s="1" t="s">
        <v>16</v>
      </c>
      <c r="C9" s="1">
        <v>18</v>
      </c>
      <c r="D9" s="1">
        <v>19</v>
      </c>
      <c r="E9" s="1">
        <v>3</v>
      </c>
      <c r="F9" s="1">
        <v>10</v>
      </c>
      <c r="G9" s="1">
        <v>14</v>
      </c>
      <c r="H9" s="1">
        <f t="shared" si="0"/>
        <v>64</v>
      </c>
      <c r="I9" s="1">
        <f t="shared" si="1"/>
        <v>12.8</v>
      </c>
      <c r="J9" s="1" t="str">
        <f t="shared" si="2"/>
        <v>B</v>
      </c>
    </row>
    <row r="10" spans="1:10" x14ac:dyDescent="0.3">
      <c r="A10" s="1">
        <v>8</v>
      </c>
      <c r="B10" s="1" t="s">
        <v>17</v>
      </c>
      <c r="C10" s="1">
        <v>19</v>
      </c>
      <c r="D10" s="1">
        <v>20</v>
      </c>
      <c r="E10" s="1">
        <v>7</v>
      </c>
      <c r="F10" s="1">
        <v>14</v>
      </c>
      <c r="G10" s="1">
        <v>18</v>
      </c>
      <c r="H10" s="1">
        <f t="shared" si="0"/>
        <v>78</v>
      </c>
      <c r="I10" s="1">
        <f t="shared" si="1"/>
        <v>15.6</v>
      </c>
      <c r="J10" s="1" t="str">
        <f t="shared" si="2"/>
        <v>A</v>
      </c>
    </row>
    <row r="11" spans="1:10" x14ac:dyDescent="0.3">
      <c r="A11" s="1">
        <v>9</v>
      </c>
      <c r="B11" s="1" t="s">
        <v>18</v>
      </c>
      <c r="C11" s="1">
        <v>22</v>
      </c>
      <c r="D11" s="1">
        <v>13</v>
      </c>
      <c r="E11" s="1">
        <v>8</v>
      </c>
      <c r="F11" s="1">
        <v>12</v>
      </c>
      <c r="G11" s="1">
        <v>19</v>
      </c>
      <c r="H11" s="1">
        <f t="shared" si="0"/>
        <v>74</v>
      </c>
      <c r="I11" s="1">
        <f t="shared" si="1"/>
        <v>14.8</v>
      </c>
      <c r="J11" s="1" t="str">
        <f t="shared" si="2"/>
        <v>B</v>
      </c>
    </row>
    <row r="12" spans="1:10" x14ac:dyDescent="0.3">
      <c r="A12" s="1">
        <v>10</v>
      </c>
      <c r="B12" s="1" t="s">
        <v>19</v>
      </c>
      <c r="C12" s="1">
        <v>26</v>
      </c>
      <c r="D12" s="1">
        <v>12</v>
      </c>
      <c r="E12" s="1">
        <v>10</v>
      </c>
      <c r="F12" s="1">
        <v>11</v>
      </c>
      <c r="G12" s="1">
        <v>27</v>
      </c>
      <c r="H12" s="1">
        <f t="shared" si="0"/>
        <v>86</v>
      </c>
      <c r="I12" s="1">
        <f t="shared" si="1"/>
        <v>17.2</v>
      </c>
      <c r="J12" s="1" t="str">
        <f t="shared" si="2"/>
        <v>A</v>
      </c>
    </row>
    <row r="15" spans="1:10" x14ac:dyDescent="0.3">
      <c r="A15" s="2" t="s">
        <v>20</v>
      </c>
      <c r="C15" s="2"/>
    </row>
    <row r="17" spans="1:13" x14ac:dyDescent="0.3">
      <c r="A17" s="2" t="s">
        <v>21</v>
      </c>
    </row>
    <row r="19" spans="1:13" x14ac:dyDescent="0.3">
      <c r="A19" s="2" t="s">
        <v>22</v>
      </c>
      <c r="D19" s="2" t="s">
        <v>23</v>
      </c>
      <c r="K19" t="s">
        <v>25</v>
      </c>
      <c r="M19">
        <f>COUNTA(B3:B12)</f>
        <v>10</v>
      </c>
    </row>
    <row r="20" spans="1:13" x14ac:dyDescent="0.3">
      <c r="D20" s="2" t="s">
        <v>24</v>
      </c>
    </row>
    <row r="22" spans="1:13" x14ac:dyDescent="0.3">
      <c r="A22" s="2" t="s">
        <v>26</v>
      </c>
      <c r="J22" t="s">
        <v>27</v>
      </c>
      <c r="L22" t="s">
        <v>28</v>
      </c>
      <c r="M22" t="s">
        <v>29</v>
      </c>
    </row>
    <row r="23" spans="1:13" x14ac:dyDescent="0.3">
      <c r="L23">
        <v>6</v>
      </c>
      <c r="M23">
        <v>4</v>
      </c>
    </row>
    <row r="24" spans="1:13" x14ac:dyDescent="0.3">
      <c r="A24" s="2" t="s">
        <v>30</v>
      </c>
      <c r="I24" t="s">
        <v>27</v>
      </c>
    </row>
    <row r="25" spans="1:13" x14ac:dyDescent="0.3">
      <c r="I25" t="s">
        <v>2</v>
      </c>
      <c r="J25" t="s">
        <v>31</v>
      </c>
      <c r="K25" t="s">
        <v>3</v>
      </c>
      <c r="L25" t="s">
        <v>32</v>
      </c>
    </row>
    <row r="26" spans="1:13" x14ac:dyDescent="0.3">
      <c r="I26">
        <f>COUNTIF(C3:C12,"&gt;20")</f>
        <v>4</v>
      </c>
      <c r="K26">
        <f>COUNTIF(D3:D12,"&lt;15")</f>
        <v>6</v>
      </c>
    </row>
    <row r="28" spans="1:13" x14ac:dyDescent="0.3">
      <c r="J28" t="s">
        <v>7</v>
      </c>
      <c r="K28" t="s">
        <v>8</v>
      </c>
    </row>
    <row r="29" spans="1:13" x14ac:dyDescent="0.3">
      <c r="A29" s="2" t="s">
        <v>33</v>
      </c>
      <c r="F29" t="s">
        <v>36</v>
      </c>
      <c r="I29" t="s">
        <v>34</v>
      </c>
      <c r="J29">
        <f>SUMIF(B3:B12,I29,H3:H12)</f>
        <v>86</v>
      </c>
      <c r="K29">
        <f>SUMIF(B3:B12,"Manoj",$I$3:$I$12)</f>
        <v>17.2</v>
      </c>
    </row>
    <row r="30" spans="1:13" x14ac:dyDescent="0.3">
      <c r="I30" t="s">
        <v>35</v>
      </c>
      <c r="J30">
        <f>SUMIF(B4:B13,I30,H4:H13)</f>
        <v>77</v>
      </c>
      <c r="K30">
        <f>SUMIF(B3:B12,"Ashok",I3:I12)</f>
        <v>15.4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860A8-A8BD-4701-89FC-D0883AD75BB0}">
  <dimension ref="A1:J37"/>
  <sheetViews>
    <sheetView topLeftCell="A25" workbookViewId="0">
      <selection activeCell="D31" sqref="D31"/>
    </sheetView>
  </sheetViews>
  <sheetFormatPr defaultRowHeight="14.4" x14ac:dyDescent="0.3"/>
  <cols>
    <col min="1" max="1" width="17.44140625" customWidth="1"/>
    <col min="2" max="2" width="16.109375" customWidth="1"/>
    <col min="3" max="3" width="13.88671875" customWidth="1"/>
    <col min="4" max="4" width="17.33203125" customWidth="1"/>
    <col min="5" max="5" width="22.44140625" customWidth="1"/>
    <col min="6" max="6" width="21" customWidth="1"/>
    <col min="7" max="7" width="23" customWidth="1"/>
  </cols>
  <sheetData>
    <row r="1" spans="1:6" x14ac:dyDescent="0.3">
      <c r="A1" t="s">
        <v>37</v>
      </c>
    </row>
    <row r="3" spans="1:6" x14ac:dyDescent="0.3">
      <c r="A3" s="4">
        <v>6</v>
      </c>
      <c r="B3" s="1"/>
      <c r="C3" s="1" t="s">
        <v>38</v>
      </c>
      <c r="D3" s="1" t="s">
        <v>39</v>
      </c>
      <c r="E3" s="1"/>
    </row>
    <row r="4" spans="1:6" x14ac:dyDescent="0.3">
      <c r="A4" s="1">
        <v>2</v>
      </c>
      <c r="B4" s="1"/>
      <c r="C4" s="1"/>
      <c r="D4" s="1"/>
      <c r="E4" s="1" t="s">
        <v>40</v>
      </c>
    </row>
    <row r="5" spans="1:6" x14ac:dyDescent="0.3">
      <c r="A5" s="1"/>
      <c r="B5" s="1" t="s">
        <v>41</v>
      </c>
      <c r="C5" s="1" t="s">
        <v>296</v>
      </c>
      <c r="D5" s="1">
        <v>45</v>
      </c>
      <c r="E5" s="1"/>
    </row>
    <row r="6" spans="1:6" x14ac:dyDescent="0.3">
      <c r="A6" s="1" t="s">
        <v>39</v>
      </c>
      <c r="B6" s="1"/>
      <c r="C6" s="1">
        <v>65</v>
      </c>
      <c r="D6" s="1"/>
      <c r="E6" s="1" t="s">
        <v>39</v>
      </c>
    </row>
    <row r="7" spans="1:6" x14ac:dyDescent="0.3">
      <c r="A7" s="1"/>
      <c r="B7" s="1" t="s">
        <v>42</v>
      </c>
      <c r="C7" s="1"/>
      <c r="D7" s="1"/>
      <c r="E7" s="1" t="s">
        <v>43</v>
      </c>
    </row>
    <row r="8" spans="1:6" x14ac:dyDescent="0.3">
      <c r="A8" s="1"/>
      <c r="B8" s="1"/>
      <c r="C8" s="1" t="s">
        <v>38</v>
      </c>
      <c r="D8" s="1">
        <v>1083</v>
      </c>
      <c r="E8" s="1"/>
    </row>
    <row r="9" spans="1:6" x14ac:dyDescent="0.3">
      <c r="A9" s="1" t="s">
        <v>38</v>
      </c>
      <c r="B9" s="1"/>
      <c r="C9" s="1" t="s">
        <v>44</v>
      </c>
      <c r="D9" s="1"/>
      <c r="E9" s="1" t="s">
        <v>38</v>
      </c>
    </row>
    <row r="10" spans="1:6" x14ac:dyDescent="0.3">
      <c r="A10" s="1"/>
      <c r="B10" s="1">
        <v>90</v>
      </c>
      <c r="C10" s="1"/>
      <c r="D10" s="1" t="s">
        <v>45</v>
      </c>
      <c r="E10" s="1"/>
    </row>
    <row r="13" spans="1:6" x14ac:dyDescent="0.3">
      <c r="A13" s="1" t="s">
        <v>46</v>
      </c>
      <c r="B13" s="1" t="s">
        <v>47</v>
      </c>
      <c r="C13" s="1"/>
      <c r="D13" s="1"/>
      <c r="E13" s="1" t="s">
        <v>79</v>
      </c>
      <c r="F13" s="1">
        <f>COUNT(A3:E10)</f>
        <v>6</v>
      </c>
    </row>
    <row r="14" spans="1:6" x14ac:dyDescent="0.3">
      <c r="A14" s="1" t="s">
        <v>48</v>
      </c>
      <c r="B14" s="1" t="s">
        <v>49</v>
      </c>
      <c r="C14" s="1"/>
      <c r="D14" s="1"/>
      <c r="E14" s="1" t="s">
        <v>27</v>
      </c>
      <c r="F14" s="1">
        <f>COUNTIF(A3:E10,"$")</f>
        <v>4</v>
      </c>
    </row>
    <row r="15" spans="1:6" x14ac:dyDescent="0.3">
      <c r="A15" s="1" t="s">
        <v>50</v>
      </c>
      <c r="B15" s="1" t="s">
        <v>51</v>
      </c>
      <c r="C15" s="1"/>
      <c r="D15" s="1"/>
      <c r="E15" s="1" t="s">
        <v>27</v>
      </c>
      <c r="F15" s="1">
        <f>COUNTIF(A3:E10,"")</f>
        <v>20</v>
      </c>
    </row>
    <row r="16" spans="1:6" x14ac:dyDescent="0.3">
      <c r="A16" s="1" t="s">
        <v>52</v>
      </c>
      <c r="B16" s="1" t="s">
        <v>53</v>
      </c>
      <c r="C16" s="1"/>
      <c r="D16" s="1"/>
      <c r="E16" s="1" t="s">
        <v>295</v>
      </c>
      <c r="F16" s="1">
        <f>COUNTA(A3:E10)</f>
        <v>20</v>
      </c>
    </row>
    <row r="17" spans="1:10" x14ac:dyDescent="0.3">
      <c r="A17" s="1" t="s">
        <v>54</v>
      </c>
      <c r="B17" s="1" t="s">
        <v>55</v>
      </c>
      <c r="C17" s="1"/>
      <c r="D17" s="1"/>
      <c r="E17" s="1" t="s">
        <v>27</v>
      </c>
      <c r="F17" s="1">
        <f>COUNTIF(A3:E10,"+")</f>
        <v>3</v>
      </c>
    </row>
    <row r="19" spans="1:10" x14ac:dyDescent="0.3">
      <c r="A19" t="s">
        <v>56</v>
      </c>
    </row>
    <row r="20" spans="1:10" ht="57.6" x14ac:dyDescent="0.3">
      <c r="A20" s="1" t="s">
        <v>57</v>
      </c>
      <c r="B20" s="1" t="s">
        <v>58</v>
      </c>
      <c r="C20" s="1" t="s">
        <v>59</v>
      </c>
      <c r="D20" s="1" t="s">
        <v>60</v>
      </c>
      <c r="E20" s="16" t="s">
        <v>297</v>
      </c>
    </row>
    <row r="21" spans="1:10" x14ac:dyDescent="0.3">
      <c r="A21" s="1" t="s">
        <v>61</v>
      </c>
      <c r="B21" s="1" t="str">
        <f>UPPER(A21)</f>
        <v>YUVARAJ SINGH</v>
      </c>
      <c r="C21" s="1" t="str">
        <f>LOWER(A21)</f>
        <v>yuvaraj singh</v>
      </c>
      <c r="D21" s="1" t="str">
        <f>PROPER(A21)</f>
        <v>Yuvaraj Singh</v>
      </c>
      <c r="E21" s="1">
        <f>LEN(A21)</f>
        <v>13</v>
      </c>
    </row>
    <row r="22" spans="1:10" x14ac:dyDescent="0.3">
      <c r="A22" s="1" t="s">
        <v>62</v>
      </c>
      <c r="B22" s="1" t="str">
        <f t="shared" ref="B22:B28" si="0">UPPER(A22)</f>
        <v>ROBIN UTHAPPA</v>
      </c>
      <c r="C22" s="1" t="str">
        <f t="shared" ref="C22:C28" si="1">LOWER(A22)</f>
        <v>robin uthappa</v>
      </c>
      <c r="D22" s="1" t="str">
        <f t="shared" ref="D22:D28" si="2">PROPER(A22)</f>
        <v>Robin Uthappa</v>
      </c>
      <c r="E22" s="1">
        <f t="shared" ref="E22:E28" si="3">LEN(A22)</f>
        <v>13</v>
      </c>
    </row>
    <row r="23" spans="1:10" x14ac:dyDescent="0.3">
      <c r="A23" s="1" t="s">
        <v>63</v>
      </c>
      <c r="B23" s="1" t="str">
        <f t="shared" si="0"/>
        <v>RAVINDRA JADEJA</v>
      </c>
      <c r="C23" s="1" t="str">
        <f t="shared" si="1"/>
        <v>ravindra jadeja</v>
      </c>
      <c r="D23" s="1" t="str">
        <f t="shared" si="2"/>
        <v>Ravindra Jadeja</v>
      </c>
      <c r="E23" s="1">
        <f t="shared" si="3"/>
        <v>15</v>
      </c>
    </row>
    <row r="24" spans="1:10" x14ac:dyDescent="0.3">
      <c r="A24" s="1" t="s">
        <v>64</v>
      </c>
      <c r="B24" s="1" t="str">
        <f t="shared" si="0"/>
        <v>SURESH RAINA</v>
      </c>
      <c r="C24" s="1" t="str">
        <f t="shared" si="1"/>
        <v>suresh raina</v>
      </c>
      <c r="D24" s="1" t="str">
        <f t="shared" si="2"/>
        <v>Suresh Raina</v>
      </c>
      <c r="E24" s="1">
        <f t="shared" si="3"/>
        <v>12</v>
      </c>
    </row>
    <row r="25" spans="1:10" x14ac:dyDescent="0.3">
      <c r="A25" s="1" t="s">
        <v>65</v>
      </c>
      <c r="B25" s="1" t="str">
        <f t="shared" si="0"/>
        <v>ROHIT SHARMA</v>
      </c>
      <c r="C25" s="1" t="str">
        <f t="shared" si="1"/>
        <v>rohit sharma</v>
      </c>
      <c r="D25" s="1" t="str">
        <f t="shared" si="2"/>
        <v>Rohit Sharma</v>
      </c>
      <c r="E25" s="1">
        <f t="shared" si="3"/>
        <v>12</v>
      </c>
    </row>
    <row r="26" spans="1:10" x14ac:dyDescent="0.3">
      <c r="A26" s="1" t="s">
        <v>66</v>
      </c>
      <c r="B26" s="1" t="str">
        <f t="shared" si="0"/>
        <v>VIRAT KHOLI</v>
      </c>
      <c r="C26" s="1" t="str">
        <f t="shared" si="1"/>
        <v>virat kholi</v>
      </c>
      <c r="D26" s="1" t="str">
        <f t="shared" si="2"/>
        <v>Virat Kholi</v>
      </c>
      <c r="E26" s="1">
        <f t="shared" si="3"/>
        <v>11</v>
      </c>
    </row>
    <row r="27" spans="1:10" x14ac:dyDescent="0.3">
      <c r="A27" s="1" t="s">
        <v>67</v>
      </c>
      <c r="B27" s="1" t="str">
        <f t="shared" si="0"/>
        <v>RAHUL DRAVID</v>
      </c>
      <c r="C27" s="1" t="str">
        <f t="shared" si="1"/>
        <v>rahul dravid</v>
      </c>
      <c r="D27" s="1" t="str">
        <f t="shared" si="2"/>
        <v>Rahul Dravid</v>
      </c>
      <c r="E27" s="1">
        <f t="shared" si="3"/>
        <v>12</v>
      </c>
    </row>
    <row r="28" spans="1:10" x14ac:dyDescent="0.3">
      <c r="A28" s="1" t="s">
        <v>68</v>
      </c>
      <c r="B28" s="1" t="str">
        <f t="shared" si="0"/>
        <v>SHREYAS IYYER</v>
      </c>
      <c r="C28" s="1" t="str">
        <f t="shared" si="1"/>
        <v>shreyas iyyer</v>
      </c>
      <c r="D28" s="1" t="str">
        <f t="shared" si="2"/>
        <v>Shreyas Iyyer</v>
      </c>
      <c r="E28" s="1">
        <f t="shared" si="3"/>
        <v>13</v>
      </c>
    </row>
    <row r="30" spans="1:10" x14ac:dyDescent="0.3">
      <c r="A30" t="s">
        <v>69</v>
      </c>
    </row>
    <row r="31" spans="1:10" ht="115.2" x14ac:dyDescent="0.3">
      <c r="A31" s="1" t="s">
        <v>70</v>
      </c>
      <c r="B31" s="1" t="s">
        <v>71</v>
      </c>
      <c r="C31" s="1" t="s">
        <v>72</v>
      </c>
      <c r="D31" s="16" t="s">
        <v>298</v>
      </c>
      <c r="E31" s="16" t="s">
        <v>299</v>
      </c>
      <c r="F31" s="16" t="s">
        <v>300</v>
      </c>
      <c r="G31" s="16" t="s">
        <v>301</v>
      </c>
      <c r="H31" s="16" t="s">
        <v>302</v>
      </c>
      <c r="I31" s="16" t="s">
        <v>303</v>
      </c>
      <c r="J31" s="15" t="s">
        <v>304</v>
      </c>
    </row>
    <row r="32" spans="1:10" x14ac:dyDescent="0.3">
      <c r="A32" s="1" t="s">
        <v>73</v>
      </c>
      <c r="B32" s="17">
        <v>43873</v>
      </c>
      <c r="C32" s="1">
        <v>120</v>
      </c>
      <c r="D32" s="17">
        <f>B32+C32</f>
        <v>43993</v>
      </c>
      <c r="E32" s="1">
        <f>DAY(D32)</f>
        <v>11</v>
      </c>
      <c r="F32" s="1">
        <f>MONTH(D32)</f>
        <v>6</v>
      </c>
      <c r="G32" s="1">
        <f>YEAR(D32)</f>
        <v>2020</v>
      </c>
      <c r="H32" s="1" t="str">
        <f>TEXT(D32,"DDDD")</f>
        <v>Thursday</v>
      </c>
      <c r="I32" s="16" t="str">
        <f>TEXT(D32,"MMMM")</f>
        <v>June</v>
      </c>
      <c r="J32">
        <f>COUNTIF(H32:H37,"Monday")</f>
        <v>2</v>
      </c>
    </row>
    <row r="33" spans="1:10" x14ac:dyDescent="0.3">
      <c r="A33" s="1" t="s">
        <v>74</v>
      </c>
      <c r="B33" s="17">
        <v>44269</v>
      </c>
      <c r="C33" s="1">
        <v>70</v>
      </c>
      <c r="D33" s="17">
        <f t="shared" ref="D33:D37" si="4">B33+C33</f>
        <v>44339</v>
      </c>
      <c r="E33" s="1">
        <f t="shared" ref="E33:E37" si="5">DAY(D33)</f>
        <v>23</v>
      </c>
      <c r="F33" s="1">
        <f t="shared" ref="F33:F37" si="6">MONTH(D33)</f>
        <v>5</v>
      </c>
      <c r="G33" s="1">
        <f t="shared" ref="G33:G37" si="7">YEAR(D33)</f>
        <v>2021</v>
      </c>
      <c r="H33" s="1" t="str">
        <f t="shared" ref="H33:H37" si="8">TEXT(D33,"DDDD")</f>
        <v>Sunday</v>
      </c>
      <c r="I33" s="16" t="str">
        <f t="shared" ref="I33:I37" si="9">TEXT(D33,"MMMM")</f>
        <v>May</v>
      </c>
      <c r="J33">
        <f t="shared" ref="J33:J37" si="10">COUNTIF(H33:H38,"Monday")</f>
        <v>2</v>
      </c>
    </row>
    <row r="34" spans="1:10" ht="28.8" x14ac:dyDescent="0.3">
      <c r="A34" s="1" t="s">
        <v>75</v>
      </c>
      <c r="B34" s="17">
        <v>44341</v>
      </c>
      <c r="C34" s="1">
        <v>123</v>
      </c>
      <c r="D34" s="17">
        <f t="shared" si="4"/>
        <v>44464</v>
      </c>
      <c r="E34" s="1">
        <f t="shared" si="5"/>
        <v>25</v>
      </c>
      <c r="F34" s="1">
        <f t="shared" si="6"/>
        <v>9</v>
      </c>
      <c r="G34" s="1">
        <f t="shared" si="7"/>
        <v>2021</v>
      </c>
      <c r="H34" s="1" t="str">
        <f t="shared" si="8"/>
        <v>Saturday</v>
      </c>
      <c r="I34" s="16" t="str">
        <f t="shared" si="9"/>
        <v>September</v>
      </c>
      <c r="J34">
        <f t="shared" si="10"/>
        <v>2</v>
      </c>
    </row>
    <row r="35" spans="1:10" ht="28.8" x14ac:dyDescent="0.3">
      <c r="A35" s="1" t="s">
        <v>76</v>
      </c>
      <c r="B35" s="17">
        <v>44418</v>
      </c>
      <c r="C35" s="1">
        <v>90</v>
      </c>
      <c r="D35" s="17">
        <f t="shared" si="4"/>
        <v>44508</v>
      </c>
      <c r="E35" s="1">
        <f t="shared" si="5"/>
        <v>8</v>
      </c>
      <c r="F35" s="1">
        <f t="shared" si="6"/>
        <v>11</v>
      </c>
      <c r="G35" s="1">
        <f t="shared" si="7"/>
        <v>2021</v>
      </c>
      <c r="H35" s="1" t="str">
        <f t="shared" si="8"/>
        <v>Monday</v>
      </c>
      <c r="I35" s="16" t="str">
        <f t="shared" si="9"/>
        <v>November</v>
      </c>
      <c r="J35">
        <f t="shared" si="10"/>
        <v>2</v>
      </c>
    </row>
    <row r="36" spans="1:10" x14ac:dyDescent="0.3">
      <c r="A36" s="1" t="s">
        <v>77</v>
      </c>
      <c r="B36" s="17">
        <v>44571</v>
      </c>
      <c r="C36" s="1">
        <v>89</v>
      </c>
      <c r="D36" s="17">
        <f t="shared" si="4"/>
        <v>44660</v>
      </c>
      <c r="E36" s="1">
        <f t="shared" si="5"/>
        <v>9</v>
      </c>
      <c r="F36" s="1">
        <f t="shared" si="6"/>
        <v>4</v>
      </c>
      <c r="G36" s="1">
        <f t="shared" si="7"/>
        <v>2022</v>
      </c>
      <c r="H36" s="1" t="str">
        <f t="shared" si="8"/>
        <v>Saturday</v>
      </c>
      <c r="I36" s="16" t="str">
        <f t="shared" si="9"/>
        <v>April</v>
      </c>
      <c r="J36">
        <f t="shared" si="10"/>
        <v>1</v>
      </c>
    </row>
    <row r="37" spans="1:10" x14ac:dyDescent="0.3">
      <c r="A37" s="1" t="s">
        <v>78</v>
      </c>
      <c r="B37" s="17">
        <v>44594</v>
      </c>
      <c r="C37" s="1">
        <v>250</v>
      </c>
      <c r="D37" s="17">
        <f t="shared" si="4"/>
        <v>44844</v>
      </c>
      <c r="E37" s="1">
        <f t="shared" si="5"/>
        <v>10</v>
      </c>
      <c r="F37" s="1">
        <f t="shared" si="6"/>
        <v>10</v>
      </c>
      <c r="G37" s="1">
        <f t="shared" si="7"/>
        <v>2022</v>
      </c>
      <c r="H37" s="1" t="str">
        <f t="shared" si="8"/>
        <v>Monday</v>
      </c>
      <c r="I37" s="16" t="str">
        <f t="shared" si="9"/>
        <v>October</v>
      </c>
      <c r="J37">
        <f t="shared" si="1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8B79F-181A-4FE7-BD7B-354CCF492C7F}">
  <dimension ref="C1:J98"/>
  <sheetViews>
    <sheetView topLeftCell="C84" workbookViewId="0">
      <selection activeCell="O70" sqref="O70"/>
    </sheetView>
  </sheetViews>
  <sheetFormatPr defaultRowHeight="14.4" x14ac:dyDescent="0.3"/>
  <cols>
    <col min="4" max="4" width="13.77734375" customWidth="1"/>
    <col min="9" max="9" width="10.33203125" bestFit="1" customWidth="1"/>
    <col min="10" max="10" width="11.77734375" customWidth="1"/>
  </cols>
  <sheetData>
    <row r="1" spans="3:10" x14ac:dyDescent="0.3">
      <c r="G1" t="s">
        <v>305</v>
      </c>
    </row>
    <row r="2" spans="3:10" x14ac:dyDescent="0.3">
      <c r="C2" s="5" t="s">
        <v>80</v>
      </c>
      <c r="D2" s="5" t="s">
        <v>81</v>
      </c>
      <c r="E2" s="5" t="s">
        <v>82</v>
      </c>
      <c r="F2" s="5" t="s">
        <v>83</v>
      </c>
      <c r="G2" s="5" t="s">
        <v>84</v>
      </c>
      <c r="H2" s="5" t="s">
        <v>85</v>
      </c>
      <c r="I2" s="5" t="s">
        <v>86</v>
      </c>
      <c r="J2" s="5" t="s">
        <v>87</v>
      </c>
    </row>
    <row r="3" spans="3:10" x14ac:dyDescent="0.3">
      <c r="C3" s="6">
        <v>1</v>
      </c>
      <c r="D3" s="6" t="s">
        <v>88</v>
      </c>
      <c r="E3" s="6" t="s">
        <v>89</v>
      </c>
      <c r="F3" s="6" t="s">
        <v>90</v>
      </c>
      <c r="G3" s="6">
        <v>148</v>
      </c>
      <c r="H3" s="6" t="s">
        <v>91</v>
      </c>
      <c r="I3" s="7">
        <v>31820</v>
      </c>
      <c r="J3" s="6" t="s">
        <v>92</v>
      </c>
    </row>
    <row r="4" spans="3:10" x14ac:dyDescent="0.3">
      <c r="C4" s="6">
        <v>2</v>
      </c>
      <c r="D4" s="6" t="s">
        <v>88</v>
      </c>
      <c r="E4" s="6" t="s">
        <v>89</v>
      </c>
      <c r="F4" s="6" t="s">
        <v>93</v>
      </c>
      <c r="G4" s="6">
        <v>148</v>
      </c>
      <c r="H4" s="6" t="s">
        <v>94</v>
      </c>
      <c r="I4" s="7">
        <v>32775</v>
      </c>
      <c r="J4" s="6" t="s">
        <v>95</v>
      </c>
    </row>
    <row r="5" spans="3:10" x14ac:dyDescent="0.3">
      <c r="C5" s="6">
        <v>3</v>
      </c>
      <c r="D5" s="6" t="s">
        <v>88</v>
      </c>
      <c r="E5" s="6" t="s">
        <v>89</v>
      </c>
      <c r="F5" s="6" t="s">
        <v>96</v>
      </c>
      <c r="G5" s="6">
        <v>156</v>
      </c>
      <c r="H5" s="6" t="s">
        <v>97</v>
      </c>
      <c r="I5" s="7">
        <v>34459</v>
      </c>
      <c r="J5" s="6" t="s">
        <v>98</v>
      </c>
    </row>
    <row r="6" spans="3:10" x14ac:dyDescent="0.3">
      <c r="C6" s="6">
        <v>4</v>
      </c>
      <c r="D6" s="6" t="s">
        <v>88</v>
      </c>
      <c r="E6" s="6" t="s">
        <v>89</v>
      </c>
      <c r="F6" s="6" t="s">
        <v>99</v>
      </c>
      <c r="G6" s="6">
        <v>172</v>
      </c>
      <c r="H6" s="6" t="s">
        <v>97</v>
      </c>
      <c r="I6" s="7">
        <v>32674</v>
      </c>
      <c r="J6" s="6" t="s">
        <v>100</v>
      </c>
    </row>
    <row r="7" spans="3:10" x14ac:dyDescent="0.3">
      <c r="C7" s="6">
        <v>5</v>
      </c>
      <c r="D7" s="6" t="s">
        <v>88</v>
      </c>
      <c r="E7" s="6" t="s">
        <v>89</v>
      </c>
      <c r="F7" s="6" t="s">
        <v>101</v>
      </c>
      <c r="G7" s="6">
        <v>144</v>
      </c>
      <c r="H7" s="6" t="s">
        <v>102</v>
      </c>
      <c r="I7" s="7">
        <v>33670</v>
      </c>
      <c r="J7" s="6" t="s">
        <v>103</v>
      </c>
    </row>
    <row r="8" spans="3:10" x14ac:dyDescent="0.3">
      <c r="C8" s="6">
        <v>6</v>
      </c>
      <c r="D8" s="6" t="s">
        <v>88</v>
      </c>
      <c r="E8" s="6" t="s">
        <v>89</v>
      </c>
      <c r="F8" s="6" t="s">
        <v>104</v>
      </c>
      <c r="G8" s="6">
        <v>159</v>
      </c>
      <c r="H8" s="6" t="s">
        <v>105</v>
      </c>
      <c r="I8" s="7">
        <v>33610</v>
      </c>
      <c r="J8" s="6" t="s">
        <v>106</v>
      </c>
    </row>
    <row r="9" spans="3:10" x14ac:dyDescent="0.3">
      <c r="C9" s="6">
        <v>7</v>
      </c>
      <c r="D9" s="6" t="s">
        <v>88</v>
      </c>
      <c r="E9" s="6" t="s">
        <v>89</v>
      </c>
      <c r="F9" s="6" t="s">
        <v>107</v>
      </c>
      <c r="G9" s="6">
        <v>150</v>
      </c>
      <c r="H9" s="6" t="s">
        <v>108</v>
      </c>
      <c r="I9" s="7">
        <v>33121</v>
      </c>
      <c r="J9" s="6" t="s">
        <v>109</v>
      </c>
    </row>
    <row r="10" spans="3:10" x14ac:dyDescent="0.3">
      <c r="C10" s="6">
        <v>8</v>
      </c>
      <c r="D10" s="6" t="s">
        <v>88</v>
      </c>
      <c r="E10" s="6" t="s">
        <v>89</v>
      </c>
      <c r="F10" s="6" t="s">
        <v>110</v>
      </c>
      <c r="G10" s="6">
        <v>156</v>
      </c>
      <c r="H10" s="6" t="s">
        <v>94</v>
      </c>
      <c r="I10" s="7">
        <v>33362</v>
      </c>
      <c r="J10" s="6" t="s">
        <v>111</v>
      </c>
    </row>
    <row r="11" spans="3:10" x14ac:dyDescent="0.3">
      <c r="C11" s="6">
        <v>9</v>
      </c>
      <c r="D11" s="6" t="s">
        <v>88</v>
      </c>
      <c r="E11" s="6" t="s">
        <v>89</v>
      </c>
      <c r="F11" s="6" t="s">
        <v>112</v>
      </c>
      <c r="G11" s="6">
        <v>140</v>
      </c>
      <c r="H11" s="6" t="s">
        <v>108</v>
      </c>
      <c r="I11" s="7">
        <v>34703</v>
      </c>
      <c r="J11" s="6" t="s">
        <v>113</v>
      </c>
    </row>
    <row r="12" spans="3:10" x14ac:dyDescent="0.3">
      <c r="C12" s="6">
        <v>10</v>
      </c>
      <c r="D12" s="6" t="s">
        <v>88</v>
      </c>
      <c r="E12" s="6" t="s">
        <v>89</v>
      </c>
      <c r="F12" s="6" t="s">
        <v>114</v>
      </c>
      <c r="G12" s="6">
        <v>170</v>
      </c>
      <c r="H12" s="6" t="s">
        <v>91</v>
      </c>
      <c r="I12" s="7">
        <v>32300</v>
      </c>
      <c r="J12" s="6" t="s">
        <v>115</v>
      </c>
    </row>
    <row r="13" spans="3:10" x14ac:dyDescent="0.3">
      <c r="C13" s="6">
        <v>11</v>
      </c>
      <c r="D13" s="6" t="s">
        <v>88</v>
      </c>
      <c r="E13" s="6" t="s">
        <v>89</v>
      </c>
      <c r="F13" s="6" t="s">
        <v>116</v>
      </c>
      <c r="G13" s="6">
        <v>180</v>
      </c>
      <c r="H13" s="6" t="s">
        <v>97</v>
      </c>
      <c r="I13" s="7">
        <v>33163</v>
      </c>
      <c r="J13" s="6" t="s">
        <v>117</v>
      </c>
    </row>
    <row r="14" spans="3:10" x14ac:dyDescent="0.3">
      <c r="C14" s="6">
        <v>12</v>
      </c>
      <c r="D14" s="6" t="s">
        <v>88</v>
      </c>
      <c r="E14" s="6" t="s">
        <v>89</v>
      </c>
      <c r="F14" s="6" t="s">
        <v>118</v>
      </c>
      <c r="G14" s="6">
        <v>130</v>
      </c>
      <c r="H14" s="6" t="s">
        <v>91</v>
      </c>
      <c r="I14" s="7">
        <v>35031</v>
      </c>
      <c r="J14" s="6" t="s">
        <v>119</v>
      </c>
    </row>
    <row r="15" spans="3:10" x14ac:dyDescent="0.3">
      <c r="C15" s="6">
        <v>13</v>
      </c>
      <c r="D15" s="6" t="s">
        <v>88</v>
      </c>
      <c r="E15" s="6" t="s">
        <v>89</v>
      </c>
      <c r="F15" s="6" t="s">
        <v>120</v>
      </c>
      <c r="G15" s="6">
        <v>160</v>
      </c>
      <c r="H15" s="6" t="s">
        <v>91</v>
      </c>
      <c r="I15" s="7">
        <v>33325</v>
      </c>
      <c r="J15" s="6" t="s">
        <v>121</v>
      </c>
    </row>
    <row r="16" spans="3:10" x14ac:dyDescent="0.3">
      <c r="C16" s="6">
        <v>14</v>
      </c>
      <c r="D16" s="6" t="s">
        <v>88</v>
      </c>
      <c r="E16" s="6" t="s">
        <v>89</v>
      </c>
      <c r="F16" s="6" t="s">
        <v>122</v>
      </c>
      <c r="G16" s="6">
        <v>155</v>
      </c>
      <c r="H16" s="6" t="s">
        <v>91</v>
      </c>
      <c r="I16" s="7">
        <v>34165</v>
      </c>
      <c r="J16" s="6" t="s">
        <v>123</v>
      </c>
    </row>
    <row r="17" spans="3:10" x14ac:dyDescent="0.3">
      <c r="C17" s="6">
        <v>15</v>
      </c>
      <c r="D17" s="6" t="s">
        <v>88</v>
      </c>
      <c r="E17" s="6" t="s">
        <v>89</v>
      </c>
      <c r="F17" s="6" t="s">
        <v>124</v>
      </c>
      <c r="G17" s="6">
        <v>139</v>
      </c>
      <c r="H17" s="6" t="s">
        <v>105</v>
      </c>
      <c r="I17" s="7">
        <v>32282</v>
      </c>
      <c r="J17" s="6" t="s">
        <v>125</v>
      </c>
    </row>
    <row r="18" spans="3:10" x14ac:dyDescent="0.3">
      <c r="C18" s="6">
        <v>16</v>
      </c>
      <c r="D18" s="6" t="s">
        <v>88</v>
      </c>
      <c r="E18" s="6" t="s">
        <v>89</v>
      </c>
      <c r="F18" s="6" t="s">
        <v>126</v>
      </c>
      <c r="G18" s="6">
        <v>180</v>
      </c>
      <c r="H18" s="6" t="s">
        <v>105</v>
      </c>
      <c r="I18" s="7">
        <v>33888</v>
      </c>
      <c r="J18" s="6" t="s">
        <v>127</v>
      </c>
    </row>
    <row r="19" spans="3:10" x14ac:dyDescent="0.3">
      <c r="C19" s="6">
        <v>17</v>
      </c>
      <c r="D19" s="6" t="s">
        <v>88</v>
      </c>
      <c r="E19" s="6" t="s">
        <v>89</v>
      </c>
      <c r="F19" s="6" t="s">
        <v>128</v>
      </c>
      <c r="G19" s="6">
        <v>167</v>
      </c>
      <c r="H19" s="6" t="s">
        <v>108</v>
      </c>
      <c r="I19" s="7">
        <v>32975</v>
      </c>
      <c r="J19" s="6" t="s">
        <v>129</v>
      </c>
    </row>
    <row r="20" spans="3:10" x14ac:dyDescent="0.3">
      <c r="C20" s="6">
        <v>18</v>
      </c>
      <c r="D20" s="6" t="s">
        <v>88</v>
      </c>
      <c r="E20" s="6" t="s">
        <v>89</v>
      </c>
      <c r="F20" s="6" t="s">
        <v>96</v>
      </c>
      <c r="G20" s="6">
        <v>137</v>
      </c>
      <c r="H20" s="6" t="s">
        <v>130</v>
      </c>
      <c r="I20" s="7">
        <v>33268</v>
      </c>
      <c r="J20" s="6" t="s">
        <v>113</v>
      </c>
    </row>
    <row r="21" spans="3:10" x14ac:dyDescent="0.3">
      <c r="C21" s="6">
        <v>19</v>
      </c>
      <c r="D21" s="6" t="s">
        <v>88</v>
      </c>
      <c r="E21" s="6" t="s">
        <v>89</v>
      </c>
      <c r="F21" s="6" t="s">
        <v>131</v>
      </c>
      <c r="G21" s="6">
        <v>139</v>
      </c>
      <c r="H21" s="6" t="s">
        <v>94</v>
      </c>
      <c r="I21" s="7">
        <v>31051</v>
      </c>
      <c r="J21" s="6" t="s">
        <v>132</v>
      </c>
    </row>
    <row r="22" spans="3:10" x14ac:dyDescent="0.3">
      <c r="C22" s="6">
        <v>20</v>
      </c>
      <c r="D22" s="6" t="s">
        <v>88</v>
      </c>
      <c r="E22" s="6" t="s">
        <v>89</v>
      </c>
      <c r="F22" s="6" t="s">
        <v>133</v>
      </c>
      <c r="G22" s="6">
        <v>144</v>
      </c>
      <c r="H22" s="6" t="s">
        <v>105</v>
      </c>
      <c r="I22" s="7">
        <v>34613</v>
      </c>
      <c r="J22" s="6" t="s">
        <v>134</v>
      </c>
    </row>
    <row r="23" spans="3:10" x14ac:dyDescent="0.3">
      <c r="C23" s="6">
        <v>21</v>
      </c>
      <c r="D23" s="6" t="s">
        <v>88</v>
      </c>
      <c r="E23" s="6" t="s">
        <v>89</v>
      </c>
      <c r="F23" s="6" t="s">
        <v>135</v>
      </c>
      <c r="G23" s="6">
        <v>146</v>
      </c>
      <c r="H23" s="6" t="s">
        <v>108</v>
      </c>
      <c r="I23" s="7">
        <v>31630</v>
      </c>
      <c r="J23" s="6" t="s">
        <v>136</v>
      </c>
    </row>
    <row r="24" spans="3:10" x14ac:dyDescent="0.3">
      <c r="C24" s="6">
        <v>22</v>
      </c>
      <c r="D24" s="6" t="s">
        <v>88</v>
      </c>
      <c r="E24" s="6" t="s">
        <v>89</v>
      </c>
      <c r="F24" s="6" t="s">
        <v>137</v>
      </c>
      <c r="G24" s="6">
        <v>136</v>
      </c>
      <c r="H24" s="6" t="s">
        <v>108</v>
      </c>
      <c r="I24" s="7">
        <v>32633</v>
      </c>
      <c r="J24" s="6" t="s">
        <v>138</v>
      </c>
    </row>
    <row r="25" spans="3:10" x14ac:dyDescent="0.3">
      <c r="C25" s="6">
        <v>23</v>
      </c>
      <c r="D25" s="6" t="s">
        <v>88</v>
      </c>
      <c r="E25" s="6" t="s">
        <v>89</v>
      </c>
      <c r="F25" s="6" t="s">
        <v>139</v>
      </c>
      <c r="G25" s="6">
        <v>160</v>
      </c>
      <c r="H25" s="6" t="s">
        <v>94</v>
      </c>
      <c r="I25" s="7">
        <v>34434</v>
      </c>
      <c r="J25" s="6" t="s">
        <v>140</v>
      </c>
    </row>
    <row r="26" spans="3:10" x14ac:dyDescent="0.3">
      <c r="C26" s="6">
        <v>24</v>
      </c>
      <c r="D26" s="6" t="s">
        <v>141</v>
      </c>
      <c r="E26" s="6" t="s">
        <v>89</v>
      </c>
      <c r="F26" s="6" t="s">
        <v>142</v>
      </c>
      <c r="G26" s="6">
        <v>190</v>
      </c>
      <c r="H26" s="6" t="s">
        <v>143</v>
      </c>
      <c r="I26" s="7">
        <v>31778</v>
      </c>
      <c r="J26" s="6" t="s">
        <v>144</v>
      </c>
    </row>
    <row r="27" spans="3:10" x14ac:dyDescent="0.3">
      <c r="C27" s="6">
        <v>25</v>
      </c>
      <c r="D27" s="6" t="s">
        <v>141</v>
      </c>
      <c r="E27" s="6" t="s">
        <v>89</v>
      </c>
      <c r="F27" s="6" t="s">
        <v>145</v>
      </c>
      <c r="G27" s="6">
        <v>220</v>
      </c>
      <c r="H27" s="6" t="s">
        <v>146</v>
      </c>
      <c r="I27" s="7">
        <v>31467</v>
      </c>
      <c r="J27" s="6" t="s">
        <v>147</v>
      </c>
    </row>
    <row r="28" spans="3:10" x14ac:dyDescent="0.3">
      <c r="C28" s="6">
        <v>26</v>
      </c>
      <c r="D28" s="6" t="s">
        <v>141</v>
      </c>
      <c r="E28" s="6" t="s">
        <v>89</v>
      </c>
      <c r="F28" s="6" t="s">
        <v>148</v>
      </c>
      <c r="G28" s="6">
        <v>187</v>
      </c>
      <c r="H28" s="6" t="s">
        <v>94</v>
      </c>
      <c r="I28" s="7">
        <v>30440</v>
      </c>
      <c r="J28" s="6" t="s">
        <v>149</v>
      </c>
    </row>
    <row r="29" spans="3:10" x14ac:dyDescent="0.3">
      <c r="C29" s="6">
        <v>27</v>
      </c>
      <c r="D29" s="6" t="s">
        <v>141</v>
      </c>
      <c r="E29" s="6" t="s">
        <v>89</v>
      </c>
      <c r="F29" s="6" t="s">
        <v>150</v>
      </c>
      <c r="G29" s="6">
        <v>194</v>
      </c>
      <c r="H29" s="6" t="s">
        <v>151</v>
      </c>
      <c r="I29" s="7">
        <v>29536</v>
      </c>
      <c r="J29" s="6" t="s">
        <v>147</v>
      </c>
    </row>
    <row r="30" spans="3:10" x14ac:dyDescent="0.3">
      <c r="C30" s="6">
        <v>28</v>
      </c>
      <c r="D30" s="6" t="s">
        <v>141</v>
      </c>
      <c r="E30" s="6" t="s">
        <v>89</v>
      </c>
      <c r="F30" s="6" t="s">
        <v>152</v>
      </c>
      <c r="G30" s="6">
        <v>214</v>
      </c>
      <c r="H30" s="6" t="s">
        <v>146</v>
      </c>
      <c r="I30" s="7">
        <v>31636</v>
      </c>
      <c r="J30" s="6" t="s">
        <v>153</v>
      </c>
    </row>
    <row r="31" spans="3:10" x14ac:dyDescent="0.3">
      <c r="C31" s="6">
        <v>29</v>
      </c>
      <c r="D31" s="6" t="s">
        <v>141</v>
      </c>
      <c r="E31" s="6" t="s">
        <v>89</v>
      </c>
      <c r="F31" s="6" t="s">
        <v>154</v>
      </c>
      <c r="G31" s="6">
        <v>170</v>
      </c>
      <c r="H31" s="6" t="s">
        <v>108</v>
      </c>
      <c r="I31" s="7">
        <v>32940</v>
      </c>
      <c r="J31" s="6" t="s">
        <v>155</v>
      </c>
    </row>
    <row r="32" spans="3:10" x14ac:dyDescent="0.3">
      <c r="C32" s="6">
        <v>30</v>
      </c>
      <c r="D32" s="6" t="s">
        <v>141</v>
      </c>
      <c r="E32" s="6" t="s">
        <v>89</v>
      </c>
      <c r="F32" s="6" t="s">
        <v>156</v>
      </c>
      <c r="G32" s="6">
        <v>190</v>
      </c>
      <c r="H32" s="6" t="s">
        <v>157</v>
      </c>
      <c r="I32" s="7">
        <v>33624</v>
      </c>
      <c r="J32" s="6" t="s">
        <v>158</v>
      </c>
    </row>
    <row r="33" spans="3:10" x14ac:dyDescent="0.3">
      <c r="C33" s="6">
        <v>31</v>
      </c>
      <c r="D33" s="6" t="s">
        <v>141</v>
      </c>
      <c r="E33" s="6" t="s">
        <v>89</v>
      </c>
      <c r="F33" s="6" t="s">
        <v>159</v>
      </c>
      <c r="G33" s="6">
        <v>216</v>
      </c>
      <c r="H33" s="6" t="s">
        <v>157</v>
      </c>
      <c r="I33" s="7">
        <v>29930</v>
      </c>
      <c r="J33" s="6" t="s">
        <v>160</v>
      </c>
    </row>
    <row r="34" spans="3:10" x14ac:dyDescent="0.3">
      <c r="C34" s="6">
        <v>32</v>
      </c>
      <c r="D34" s="6" t="s">
        <v>141</v>
      </c>
      <c r="E34" s="6" t="s">
        <v>89</v>
      </c>
      <c r="F34" s="6" t="s">
        <v>161</v>
      </c>
      <c r="G34" s="6">
        <v>176</v>
      </c>
      <c r="H34" s="6" t="s">
        <v>94</v>
      </c>
      <c r="I34" s="7">
        <v>30318</v>
      </c>
      <c r="J34" s="6" t="s">
        <v>162</v>
      </c>
    </row>
    <row r="35" spans="3:10" x14ac:dyDescent="0.3">
      <c r="C35" s="6">
        <v>33</v>
      </c>
      <c r="D35" s="6" t="s">
        <v>141</v>
      </c>
      <c r="E35" s="6" t="s">
        <v>89</v>
      </c>
      <c r="F35" s="6" t="s">
        <v>163</v>
      </c>
      <c r="G35" s="6">
        <v>179</v>
      </c>
      <c r="H35" s="6" t="s">
        <v>164</v>
      </c>
      <c r="I35" s="7">
        <v>31307</v>
      </c>
      <c r="J35" s="6" t="s">
        <v>165</v>
      </c>
    </row>
    <row r="36" spans="3:10" x14ac:dyDescent="0.3">
      <c r="C36" s="6">
        <v>34</v>
      </c>
      <c r="D36" s="6" t="s">
        <v>141</v>
      </c>
      <c r="E36" s="6" t="s">
        <v>89</v>
      </c>
      <c r="F36" s="6" t="s">
        <v>166</v>
      </c>
      <c r="G36" s="6">
        <v>201</v>
      </c>
      <c r="H36" s="6" t="s">
        <v>164</v>
      </c>
      <c r="I36" s="7">
        <v>33045</v>
      </c>
      <c r="J36" s="6" t="s">
        <v>167</v>
      </c>
    </row>
    <row r="37" spans="3:10" x14ac:dyDescent="0.3">
      <c r="C37" s="6">
        <v>35</v>
      </c>
      <c r="D37" s="6" t="s">
        <v>141</v>
      </c>
      <c r="E37" s="6" t="s">
        <v>89</v>
      </c>
      <c r="F37" s="6" t="s">
        <v>168</v>
      </c>
      <c r="G37" s="6">
        <v>216</v>
      </c>
      <c r="H37" s="6" t="s">
        <v>151</v>
      </c>
      <c r="I37" s="7">
        <v>31135</v>
      </c>
      <c r="J37" s="6" t="s">
        <v>169</v>
      </c>
    </row>
    <row r="38" spans="3:10" x14ac:dyDescent="0.3">
      <c r="C38" s="6">
        <v>36</v>
      </c>
      <c r="D38" s="6" t="s">
        <v>141</v>
      </c>
      <c r="E38" s="6" t="s">
        <v>89</v>
      </c>
      <c r="F38" s="6" t="s">
        <v>170</v>
      </c>
      <c r="G38" s="6">
        <v>190</v>
      </c>
      <c r="H38" s="6" t="s">
        <v>151</v>
      </c>
      <c r="I38" s="7">
        <v>33436</v>
      </c>
      <c r="J38" s="6" t="s">
        <v>171</v>
      </c>
    </row>
    <row r="39" spans="3:10" x14ac:dyDescent="0.3">
      <c r="C39" s="6">
        <v>37</v>
      </c>
      <c r="D39" s="6" t="s">
        <v>141</v>
      </c>
      <c r="E39" s="6" t="s">
        <v>89</v>
      </c>
      <c r="F39" s="6" t="s">
        <v>172</v>
      </c>
      <c r="G39" s="6">
        <v>174</v>
      </c>
      <c r="H39" s="6" t="s">
        <v>94</v>
      </c>
      <c r="I39" s="7">
        <v>33750</v>
      </c>
      <c r="J39" s="6" t="s">
        <v>147</v>
      </c>
    </row>
    <row r="40" spans="3:10" x14ac:dyDescent="0.3">
      <c r="C40" s="6">
        <v>38</v>
      </c>
      <c r="D40" s="6" t="s">
        <v>141</v>
      </c>
      <c r="E40" s="6" t="s">
        <v>89</v>
      </c>
      <c r="F40" s="6" t="s">
        <v>173</v>
      </c>
      <c r="G40" s="6">
        <v>181</v>
      </c>
      <c r="H40" s="6" t="s">
        <v>143</v>
      </c>
      <c r="I40" s="7">
        <v>32102</v>
      </c>
      <c r="J40" s="6" t="s">
        <v>174</v>
      </c>
    </row>
    <row r="41" spans="3:10" x14ac:dyDescent="0.3">
      <c r="C41" s="6">
        <v>39</v>
      </c>
      <c r="D41" s="6" t="s">
        <v>141</v>
      </c>
      <c r="E41" s="6" t="s">
        <v>89</v>
      </c>
      <c r="F41" s="6" t="s">
        <v>150</v>
      </c>
      <c r="G41" s="6">
        <v>187</v>
      </c>
      <c r="H41" s="6" t="s">
        <v>151</v>
      </c>
      <c r="I41" s="7">
        <v>29497</v>
      </c>
      <c r="J41" s="6" t="s">
        <v>175</v>
      </c>
    </row>
    <row r="42" spans="3:10" x14ac:dyDescent="0.3">
      <c r="C42" s="6">
        <v>40</v>
      </c>
      <c r="D42" s="6" t="s">
        <v>141</v>
      </c>
      <c r="E42" s="6" t="s">
        <v>89</v>
      </c>
      <c r="F42" s="6" t="s">
        <v>176</v>
      </c>
      <c r="G42" s="6">
        <v>170</v>
      </c>
      <c r="H42" s="6" t="s">
        <v>94</v>
      </c>
      <c r="I42" s="7">
        <v>31766</v>
      </c>
      <c r="J42" s="6" t="s">
        <v>177</v>
      </c>
    </row>
    <row r="43" spans="3:10" x14ac:dyDescent="0.3">
      <c r="C43" s="6">
        <v>41</v>
      </c>
      <c r="D43" s="6" t="s">
        <v>141</v>
      </c>
      <c r="E43" s="6" t="s">
        <v>89</v>
      </c>
      <c r="F43" s="6" t="s">
        <v>178</v>
      </c>
      <c r="G43" s="6">
        <v>205</v>
      </c>
      <c r="H43" s="6" t="s">
        <v>146</v>
      </c>
      <c r="I43" s="7">
        <v>31847</v>
      </c>
      <c r="J43" s="6" t="s">
        <v>179</v>
      </c>
    </row>
    <row r="44" spans="3:10" x14ac:dyDescent="0.3">
      <c r="C44" s="6">
        <v>42</v>
      </c>
      <c r="D44" s="6" t="s">
        <v>141</v>
      </c>
      <c r="E44" s="6" t="s">
        <v>89</v>
      </c>
      <c r="F44" s="6" t="s">
        <v>180</v>
      </c>
      <c r="G44" s="6">
        <v>190</v>
      </c>
      <c r="H44" s="6" t="s">
        <v>164</v>
      </c>
      <c r="I44" s="7">
        <v>33268</v>
      </c>
      <c r="J44" s="6" t="s">
        <v>144</v>
      </c>
    </row>
    <row r="45" spans="3:10" x14ac:dyDescent="0.3">
      <c r="C45" s="6">
        <v>43</v>
      </c>
      <c r="D45" s="6" t="s">
        <v>141</v>
      </c>
      <c r="E45" s="6" t="s">
        <v>89</v>
      </c>
      <c r="F45" s="6" t="s">
        <v>181</v>
      </c>
      <c r="G45" s="6">
        <v>200</v>
      </c>
      <c r="H45" s="6" t="s">
        <v>164</v>
      </c>
      <c r="I45" s="7">
        <v>32842</v>
      </c>
      <c r="J45" s="6" t="s">
        <v>111</v>
      </c>
    </row>
    <row r="46" spans="3:10" x14ac:dyDescent="0.3">
      <c r="C46" s="6">
        <v>44</v>
      </c>
      <c r="D46" s="6" t="s">
        <v>141</v>
      </c>
      <c r="E46" s="6" t="s">
        <v>89</v>
      </c>
      <c r="F46" s="6" t="s">
        <v>182</v>
      </c>
      <c r="G46" s="6">
        <v>185</v>
      </c>
      <c r="H46" s="6" t="s">
        <v>97</v>
      </c>
      <c r="I46" s="7">
        <v>31583</v>
      </c>
      <c r="J46" s="6" t="s">
        <v>155</v>
      </c>
    </row>
    <row r="47" spans="3:10" x14ac:dyDescent="0.3">
      <c r="C47" s="6">
        <v>45</v>
      </c>
      <c r="D47" s="6" t="s">
        <v>141</v>
      </c>
      <c r="E47" s="6" t="s">
        <v>89</v>
      </c>
      <c r="F47" s="6" t="s">
        <v>168</v>
      </c>
      <c r="G47" s="6">
        <v>198</v>
      </c>
      <c r="H47" s="6" t="s">
        <v>151</v>
      </c>
      <c r="I47" s="7">
        <v>31921</v>
      </c>
      <c r="J47" s="6" t="s">
        <v>183</v>
      </c>
    </row>
    <row r="48" spans="3:10" x14ac:dyDescent="0.3">
      <c r="C48" s="6">
        <v>46</v>
      </c>
      <c r="D48" s="6" t="s">
        <v>141</v>
      </c>
      <c r="E48" s="6" t="s">
        <v>89</v>
      </c>
      <c r="F48" s="6" t="s">
        <v>184</v>
      </c>
      <c r="G48" s="6">
        <v>181</v>
      </c>
      <c r="H48" s="6" t="s">
        <v>157</v>
      </c>
      <c r="I48" s="7">
        <v>31666</v>
      </c>
      <c r="J48" s="6" t="s">
        <v>185</v>
      </c>
    </row>
    <row r="49" spans="3:10" x14ac:dyDescent="0.3">
      <c r="C49" s="6">
        <v>47</v>
      </c>
      <c r="D49" s="6" t="s">
        <v>141</v>
      </c>
      <c r="E49" s="6" t="s">
        <v>89</v>
      </c>
      <c r="F49" s="6" t="s">
        <v>186</v>
      </c>
      <c r="G49" s="6">
        <v>205</v>
      </c>
      <c r="H49" s="6" t="s">
        <v>157</v>
      </c>
      <c r="I49" s="7">
        <v>32975</v>
      </c>
      <c r="J49" s="6" t="s">
        <v>183</v>
      </c>
    </row>
    <row r="50" spans="3:10" x14ac:dyDescent="0.3">
      <c r="C50" s="6">
        <v>48</v>
      </c>
      <c r="D50" s="6" t="s">
        <v>141</v>
      </c>
      <c r="E50" s="6" t="s">
        <v>89</v>
      </c>
      <c r="F50" s="6" t="s">
        <v>187</v>
      </c>
      <c r="G50" s="6">
        <v>210</v>
      </c>
      <c r="H50" s="6" t="s">
        <v>164</v>
      </c>
      <c r="I50" s="7">
        <v>31654</v>
      </c>
      <c r="J50" s="6" t="s">
        <v>188</v>
      </c>
    </row>
    <row r="51" spans="3:10" x14ac:dyDescent="0.3">
      <c r="C51" s="6">
        <v>49</v>
      </c>
      <c r="D51" s="6" t="s">
        <v>88</v>
      </c>
      <c r="E51" s="6" t="s">
        <v>189</v>
      </c>
      <c r="F51" s="6" t="s">
        <v>190</v>
      </c>
      <c r="G51" s="6">
        <v>145</v>
      </c>
      <c r="H51" s="6" t="s">
        <v>191</v>
      </c>
      <c r="I51" s="7">
        <v>36167</v>
      </c>
      <c r="J51" s="6" t="s">
        <v>192</v>
      </c>
    </row>
    <row r="52" spans="3:10" x14ac:dyDescent="0.3">
      <c r="C52" s="6">
        <v>50</v>
      </c>
      <c r="D52" s="6" t="s">
        <v>88</v>
      </c>
      <c r="E52" s="6" t="s">
        <v>189</v>
      </c>
      <c r="F52" s="6" t="s">
        <v>193</v>
      </c>
      <c r="G52" s="6">
        <v>145</v>
      </c>
      <c r="H52" s="6" t="s">
        <v>91</v>
      </c>
      <c r="I52" s="7">
        <v>31889</v>
      </c>
      <c r="J52" s="6" t="s">
        <v>194</v>
      </c>
    </row>
    <row r="53" spans="3:10" x14ac:dyDescent="0.3">
      <c r="C53" s="6">
        <v>51</v>
      </c>
      <c r="D53" s="6" t="s">
        <v>88</v>
      </c>
      <c r="E53" s="6" t="s">
        <v>189</v>
      </c>
      <c r="F53" s="6" t="s">
        <v>195</v>
      </c>
      <c r="G53" s="6">
        <v>150</v>
      </c>
      <c r="H53" s="6" t="s">
        <v>105</v>
      </c>
      <c r="I53" s="7">
        <v>34300</v>
      </c>
      <c r="J53" s="6" t="s">
        <v>196</v>
      </c>
    </row>
    <row r="54" spans="3:10" x14ac:dyDescent="0.3">
      <c r="C54" s="6">
        <v>52</v>
      </c>
      <c r="D54" s="6" t="s">
        <v>88</v>
      </c>
      <c r="E54" s="6" t="s">
        <v>189</v>
      </c>
      <c r="F54" s="6" t="s">
        <v>197</v>
      </c>
      <c r="G54" s="6">
        <v>148</v>
      </c>
      <c r="H54" s="6" t="s">
        <v>102</v>
      </c>
      <c r="I54" s="7">
        <v>34880</v>
      </c>
      <c r="J54" s="6" t="s">
        <v>198</v>
      </c>
    </row>
    <row r="55" spans="3:10" x14ac:dyDescent="0.3">
      <c r="C55" s="6">
        <v>53</v>
      </c>
      <c r="D55" s="6" t="s">
        <v>88</v>
      </c>
      <c r="E55" s="6" t="s">
        <v>189</v>
      </c>
      <c r="F55" s="6" t="s">
        <v>199</v>
      </c>
      <c r="G55" s="6">
        <v>123</v>
      </c>
      <c r="H55" s="6" t="s">
        <v>200</v>
      </c>
      <c r="I55" s="7">
        <v>33749</v>
      </c>
      <c r="J55" s="6" t="s">
        <v>201</v>
      </c>
    </row>
    <row r="56" spans="3:10" x14ac:dyDescent="0.3">
      <c r="C56" s="6">
        <v>54</v>
      </c>
      <c r="D56" s="6" t="s">
        <v>88</v>
      </c>
      <c r="E56" s="6" t="s">
        <v>189</v>
      </c>
      <c r="F56" s="6" t="s">
        <v>202</v>
      </c>
      <c r="G56" s="6">
        <v>150</v>
      </c>
      <c r="H56" s="6" t="s">
        <v>130</v>
      </c>
      <c r="I56" s="7">
        <v>33371</v>
      </c>
      <c r="J56" s="6" t="s">
        <v>203</v>
      </c>
    </row>
    <row r="57" spans="3:10" x14ac:dyDescent="0.3">
      <c r="C57" s="6">
        <v>55</v>
      </c>
      <c r="D57" s="6" t="s">
        <v>88</v>
      </c>
      <c r="E57" s="6" t="s">
        <v>189</v>
      </c>
      <c r="F57" s="6" t="s">
        <v>90</v>
      </c>
      <c r="G57" s="6">
        <v>164</v>
      </c>
      <c r="H57" s="6" t="s">
        <v>97</v>
      </c>
      <c r="I57" s="7">
        <v>32023</v>
      </c>
      <c r="J57" s="6" t="s">
        <v>204</v>
      </c>
    </row>
    <row r="58" spans="3:10" x14ac:dyDescent="0.3">
      <c r="C58" s="6">
        <v>56</v>
      </c>
      <c r="D58" s="6" t="s">
        <v>88</v>
      </c>
      <c r="E58" s="6" t="s">
        <v>189</v>
      </c>
      <c r="F58" s="6" t="s">
        <v>205</v>
      </c>
      <c r="G58" s="6">
        <v>142</v>
      </c>
      <c r="H58" s="6" t="s">
        <v>130</v>
      </c>
      <c r="I58" s="7">
        <v>34961</v>
      </c>
      <c r="J58" s="6" t="s">
        <v>134</v>
      </c>
    </row>
    <row r="59" spans="3:10" x14ac:dyDescent="0.3">
      <c r="C59" s="6">
        <v>57</v>
      </c>
      <c r="D59" s="6" t="s">
        <v>88</v>
      </c>
      <c r="E59" s="6" t="s">
        <v>189</v>
      </c>
      <c r="F59" s="6" t="s">
        <v>206</v>
      </c>
      <c r="G59" s="6">
        <v>155</v>
      </c>
      <c r="H59" s="6" t="s">
        <v>91</v>
      </c>
      <c r="I59" s="7">
        <v>34508</v>
      </c>
      <c r="J59" s="6" t="s">
        <v>207</v>
      </c>
    </row>
    <row r="60" spans="3:10" x14ac:dyDescent="0.3">
      <c r="C60" s="6">
        <v>58</v>
      </c>
      <c r="D60" s="6" t="s">
        <v>88</v>
      </c>
      <c r="E60" s="6" t="s">
        <v>189</v>
      </c>
      <c r="F60" s="6" t="s">
        <v>208</v>
      </c>
      <c r="G60" s="6">
        <v>160</v>
      </c>
      <c r="H60" s="6" t="s">
        <v>143</v>
      </c>
      <c r="I60" s="7">
        <v>35186</v>
      </c>
      <c r="J60" s="6" t="s">
        <v>209</v>
      </c>
    </row>
    <row r="61" spans="3:10" x14ac:dyDescent="0.3">
      <c r="C61" s="6">
        <v>59</v>
      </c>
      <c r="D61" s="6" t="s">
        <v>88</v>
      </c>
      <c r="E61" s="6" t="s">
        <v>189</v>
      </c>
      <c r="F61" s="6" t="s">
        <v>210</v>
      </c>
      <c r="G61" s="6">
        <v>136</v>
      </c>
      <c r="H61" s="6" t="s">
        <v>102</v>
      </c>
      <c r="I61" s="7">
        <v>33478</v>
      </c>
      <c r="J61" s="6" t="s">
        <v>211</v>
      </c>
    </row>
    <row r="62" spans="3:10" x14ac:dyDescent="0.3">
      <c r="C62" s="6">
        <v>60</v>
      </c>
      <c r="D62" s="6" t="s">
        <v>88</v>
      </c>
      <c r="E62" s="6" t="s">
        <v>189</v>
      </c>
      <c r="F62" s="6" t="s">
        <v>212</v>
      </c>
      <c r="G62" s="6">
        <v>175</v>
      </c>
      <c r="H62" s="6" t="s">
        <v>143</v>
      </c>
      <c r="I62" s="7">
        <v>32701</v>
      </c>
      <c r="J62" s="6" t="s">
        <v>213</v>
      </c>
    </row>
    <row r="63" spans="3:10" x14ac:dyDescent="0.3">
      <c r="C63" s="6">
        <v>61</v>
      </c>
      <c r="D63" s="6" t="s">
        <v>88</v>
      </c>
      <c r="E63" s="6" t="s">
        <v>189</v>
      </c>
      <c r="F63" s="6" t="s">
        <v>124</v>
      </c>
      <c r="G63" s="6">
        <v>150</v>
      </c>
      <c r="H63" s="6" t="s">
        <v>105</v>
      </c>
      <c r="I63" s="7">
        <v>32692</v>
      </c>
      <c r="J63" s="6" t="s">
        <v>214</v>
      </c>
    </row>
    <row r="64" spans="3:10" x14ac:dyDescent="0.3">
      <c r="C64" s="6">
        <v>62</v>
      </c>
      <c r="D64" s="6" t="s">
        <v>88</v>
      </c>
      <c r="E64" s="6" t="s">
        <v>189</v>
      </c>
      <c r="F64" s="6" t="s">
        <v>215</v>
      </c>
      <c r="G64" s="6">
        <v>147</v>
      </c>
      <c r="H64" s="6" t="s">
        <v>105</v>
      </c>
      <c r="I64" s="7">
        <v>32692</v>
      </c>
      <c r="J64" s="6" t="s">
        <v>214</v>
      </c>
    </row>
    <row r="65" spans="3:10" x14ac:dyDescent="0.3">
      <c r="C65" s="6">
        <v>63</v>
      </c>
      <c r="D65" s="6" t="s">
        <v>88</v>
      </c>
      <c r="E65" s="6" t="s">
        <v>189</v>
      </c>
      <c r="F65" s="6" t="s">
        <v>216</v>
      </c>
      <c r="G65" s="6">
        <v>159</v>
      </c>
      <c r="H65" s="6" t="s">
        <v>108</v>
      </c>
      <c r="I65" s="7">
        <v>31843</v>
      </c>
      <c r="J65" s="6" t="s">
        <v>217</v>
      </c>
    </row>
    <row r="66" spans="3:10" x14ac:dyDescent="0.3">
      <c r="C66" s="6">
        <v>64</v>
      </c>
      <c r="D66" s="6" t="s">
        <v>88</v>
      </c>
      <c r="E66" s="6" t="s">
        <v>189</v>
      </c>
      <c r="F66" s="6" t="s">
        <v>218</v>
      </c>
      <c r="G66" s="6">
        <v>140</v>
      </c>
      <c r="H66" s="6" t="s">
        <v>102</v>
      </c>
      <c r="I66" s="7">
        <v>34856</v>
      </c>
      <c r="J66" s="6" t="s">
        <v>219</v>
      </c>
    </row>
    <row r="67" spans="3:10" x14ac:dyDescent="0.3">
      <c r="C67" s="6">
        <v>65</v>
      </c>
      <c r="D67" s="6" t="s">
        <v>88</v>
      </c>
      <c r="E67" s="6" t="s">
        <v>189</v>
      </c>
      <c r="F67" s="6" t="s">
        <v>220</v>
      </c>
      <c r="G67" s="6">
        <v>165</v>
      </c>
      <c r="H67" s="6" t="s">
        <v>108</v>
      </c>
      <c r="I67" s="7">
        <v>35062</v>
      </c>
      <c r="J67" s="6" t="s">
        <v>198</v>
      </c>
    </row>
    <row r="68" spans="3:10" x14ac:dyDescent="0.3">
      <c r="C68" s="6">
        <v>66</v>
      </c>
      <c r="D68" s="6" t="s">
        <v>88</v>
      </c>
      <c r="E68" s="6" t="s">
        <v>189</v>
      </c>
      <c r="F68" s="6" t="s">
        <v>210</v>
      </c>
      <c r="G68" s="6">
        <v>135</v>
      </c>
      <c r="H68" s="6" t="s">
        <v>221</v>
      </c>
      <c r="I68" s="7">
        <v>34118</v>
      </c>
      <c r="J68" s="6" t="s">
        <v>222</v>
      </c>
    </row>
    <row r="69" spans="3:10" x14ac:dyDescent="0.3">
      <c r="C69" s="6">
        <v>67</v>
      </c>
      <c r="D69" s="6" t="s">
        <v>88</v>
      </c>
      <c r="E69" s="6" t="s">
        <v>189</v>
      </c>
      <c r="F69" s="6" t="s">
        <v>118</v>
      </c>
      <c r="G69" s="6">
        <v>125</v>
      </c>
      <c r="H69" s="6" t="s">
        <v>221</v>
      </c>
      <c r="I69" s="7">
        <v>34134</v>
      </c>
      <c r="J69" s="6" t="s">
        <v>223</v>
      </c>
    </row>
    <row r="70" spans="3:10" x14ac:dyDescent="0.3">
      <c r="C70" s="6">
        <v>68</v>
      </c>
      <c r="D70" s="6" t="s">
        <v>88</v>
      </c>
      <c r="E70" s="6" t="s">
        <v>189</v>
      </c>
      <c r="F70" s="6" t="s">
        <v>224</v>
      </c>
      <c r="G70" s="6">
        <v>150</v>
      </c>
      <c r="H70" s="6" t="s">
        <v>91</v>
      </c>
      <c r="I70" s="7">
        <v>33606</v>
      </c>
      <c r="J70" s="6" t="s">
        <v>225</v>
      </c>
    </row>
    <row r="71" spans="3:10" x14ac:dyDescent="0.3">
      <c r="C71" s="6">
        <v>69</v>
      </c>
      <c r="D71" s="6" t="s">
        <v>88</v>
      </c>
      <c r="E71" s="6" t="s">
        <v>189</v>
      </c>
      <c r="F71" s="6" t="s">
        <v>226</v>
      </c>
      <c r="G71" s="6">
        <v>145</v>
      </c>
      <c r="H71" s="6" t="s">
        <v>102</v>
      </c>
      <c r="I71" s="7">
        <v>35618</v>
      </c>
      <c r="J71" s="6" t="s">
        <v>227</v>
      </c>
    </row>
    <row r="72" spans="3:10" x14ac:dyDescent="0.3">
      <c r="C72" s="6">
        <v>70</v>
      </c>
      <c r="D72" s="6" t="s">
        <v>88</v>
      </c>
      <c r="E72" s="6" t="s">
        <v>189</v>
      </c>
      <c r="F72" s="6" t="s">
        <v>114</v>
      </c>
      <c r="G72" s="6">
        <v>140</v>
      </c>
      <c r="H72" s="6" t="s">
        <v>105</v>
      </c>
      <c r="I72" s="7">
        <v>34337</v>
      </c>
      <c r="J72" s="6" t="s">
        <v>228</v>
      </c>
    </row>
    <row r="73" spans="3:10" x14ac:dyDescent="0.3">
      <c r="C73" s="6">
        <v>71</v>
      </c>
      <c r="D73" s="6" t="s">
        <v>88</v>
      </c>
      <c r="E73" s="6" t="s">
        <v>189</v>
      </c>
      <c r="F73" s="6" t="s">
        <v>229</v>
      </c>
      <c r="G73" s="6">
        <v>175</v>
      </c>
      <c r="H73" s="6" t="s">
        <v>151</v>
      </c>
      <c r="I73" s="7">
        <v>34447</v>
      </c>
      <c r="J73" s="6" t="s">
        <v>230</v>
      </c>
    </row>
    <row r="74" spans="3:10" x14ac:dyDescent="0.3">
      <c r="C74" s="6">
        <v>72</v>
      </c>
      <c r="D74" s="6" t="s">
        <v>141</v>
      </c>
      <c r="E74" s="6" t="s">
        <v>189</v>
      </c>
      <c r="F74" s="6" t="s">
        <v>231</v>
      </c>
      <c r="G74" s="6">
        <v>170</v>
      </c>
      <c r="H74" s="6" t="s">
        <v>108</v>
      </c>
      <c r="I74" s="7">
        <v>32367</v>
      </c>
      <c r="J74" s="6" t="s">
        <v>232</v>
      </c>
    </row>
    <row r="75" spans="3:10" x14ac:dyDescent="0.3">
      <c r="C75" s="6">
        <v>73</v>
      </c>
      <c r="D75" s="6" t="s">
        <v>141</v>
      </c>
      <c r="E75" s="6" t="s">
        <v>189</v>
      </c>
      <c r="F75" s="6" t="s">
        <v>233</v>
      </c>
      <c r="G75" s="6">
        <v>185</v>
      </c>
      <c r="H75" s="6" t="s">
        <v>97</v>
      </c>
      <c r="I75" s="7">
        <v>32654</v>
      </c>
      <c r="J75" s="6" t="s">
        <v>234</v>
      </c>
    </row>
    <row r="76" spans="3:10" x14ac:dyDescent="0.3">
      <c r="C76" s="6">
        <v>74</v>
      </c>
      <c r="D76" s="6" t="s">
        <v>141</v>
      </c>
      <c r="E76" s="6" t="s">
        <v>189</v>
      </c>
      <c r="F76" s="6" t="s">
        <v>235</v>
      </c>
      <c r="G76" s="6">
        <v>195</v>
      </c>
      <c r="H76" s="6" t="s">
        <v>164</v>
      </c>
      <c r="I76" s="7">
        <v>32538</v>
      </c>
      <c r="J76" s="6" t="s">
        <v>236</v>
      </c>
    </row>
    <row r="77" spans="3:10" x14ac:dyDescent="0.3">
      <c r="C77" s="6">
        <v>75</v>
      </c>
      <c r="D77" s="6" t="s">
        <v>141</v>
      </c>
      <c r="E77" s="6" t="s">
        <v>189</v>
      </c>
      <c r="F77" s="6" t="s">
        <v>237</v>
      </c>
      <c r="G77" s="6">
        <v>195</v>
      </c>
      <c r="H77" s="6" t="s">
        <v>157</v>
      </c>
      <c r="I77" s="7">
        <v>35418</v>
      </c>
      <c r="J77" s="6" t="s">
        <v>238</v>
      </c>
    </row>
    <row r="78" spans="3:10" x14ac:dyDescent="0.3">
      <c r="C78" s="6">
        <v>76</v>
      </c>
      <c r="D78" s="6" t="s">
        <v>141</v>
      </c>
      <c r="E78" s="6" t="s">
        <v>189</v>
      </c>
      <c r="F78" s="6" t="s">
        <v>150</v>
      </c>
      <c r="G78" s="6">
        <v>180</v>
      </c>
      <c r="H78" s="6" t="s">
        <v>108</v>
      </c>
      <c r="I78" s="7">
        <v>31441</v>
      </c>
      <c r="J78" s="6" t="s">
        <v>239</v>
      </c>
    </row>
    <row r="79" spans="3:10" x14ac:dyDescent="0.3">
      <c r="C79" s="6">
        <v>77</v>
      </c>
      <c r="D79" s="6" t="s">
        <v>141</v>
      </c>
      <c r="E79" s="6" t="s">
        <v>189</v>
      </c>
      <c r="F79" s="6" t="s">
        <v>240</v>
      </c>
      <c r="G79" s="6">
        <v>189</v>
      </c>
      <c r="H79" s="6" t="s">
        <v>151</v>
      </c>
      <c r="I79" s="7">
        <v>31893</v>
      </c>
      <c r="J79" s="6" t="s">
        <v>241</v>
      </c>
    </row>
    <row r="80" spans="3:10" x14ac:dyDescent="0.3">
      <c r="C80" s="6">
        <v>78</v>
      </c>
      <c r="D80" s="6" t="s">
        <v>141</v>
      </c>
      <c r="E80" s="6" t="s">
        <v>189</v>
      </c>
      <c r="F80" s="6" t="s">
        <v>242</v>
      </c>
      <c r="G80" s="6">
        <v>196</v>
      </c>
      <c r="H80" s="6" t="s">
        <v>164</v>
      </c>
      <c r="I80" s="7">
        <v>35164</v>
      </c>
      <c r="J80" s="6" t="s">
        <v>243</v>
      </c>
    </row>
    <row r="81" spans="3:10" x14ac:dyDescent="0.3">
      <c r="C81" s="6">
        <v>79</v>
      </c>
      <c r="D81" s="6" t="s">
        <v>141</v>
      </c>
      <c r="E81" s="6" t="s">
        <v>189</v>
      </c>
      <c r="F81" s="6" t="s">
        <v>244</v>
      </c>
      <c r="G81" s="6">
        <v>200</v>
      </c>
      <c r="H81" s="6" t="s">
        <v>164</v>
      </c>
      <c r="I81" s="7">
        <v>30883</v>
      </c>
      <c r="J81" s="6" t="s">
        <v>245</v>
      </c>
    </row>
    <row r="82" spans="3:10" x14ac:dyDescent="0.3">
      <c r="C82" s="6">
        <v>80</v>
      </c>
      <c r="D82" s="6" t="s">
        <v>141</v>
      </c>
      <c r="E82" s="6" t="s">
        <v>189</v>
      </c>
      <c r="F82" s="6" t="s">
        <v>246</v>
      </c>
      <c r="G82" s="6">
        <v>175</v>
      </c>
      <c r="H82" s="6" t="s">
        <v>91</v>
      </c>
      <c r="I82" s="7">
        <v>28873</v>
      </c>
      <c r="J82" s="6" t="s">
        <v>247</v>
      </c>
    </row>
    <row r="83" spans="3:10" x14ac:dyDescent="0.3">
      <c r="C83" s="6">
        <v>81</v>
      </c>
      <c r="D83" s="6" t="s">
        <v>141</v>
      </c>
      <c r="E83" s="6" t="s">
        <v>189</v>
      </c>
      <c r="F83" s="6" t="s">
        <v>248</v>
      </c>
      <c r="G83" s="6">
        <v>235</v>
      </c>
      <c r="H83" s="6" t="s">
        <v>249</v>
      </c>
      <c r="I83" s="7">
        <v>35477</v>
      </c>
      <c r="J83" s="6" t="s">
        <v>250</v>
      </c>
    </row>
    <row r="84" spans="3:10" x14ac:dyDescent="0.3">
      <c r="C84" s="6">
        <v>82</v>
      </c>
      <c r="D84" s="6" t="s">
        <v>141</v>
      </c>
      <c r="E84" s="6" t="s">
        <v>189</v>
      </c>
      <c r="F84" s="6" t="s">
        <v>242</v>
      </c>
      <c r="G84" s="6">
        <v>170</v>
      </c>
      <c r="H84" s="6" t="s">
        <v>94</v>
      </c>
      <c r="I84" s="7">
        <v>31275</v>
      </c>
      <c r="J84" s="6" t="s">
        <v>251</v>
      </c>
    </row>
    <row r="85" spans="3:10" x14ac:dyDescent="0.3">
      <c r="C85" s="6">
        <v>83</v>
      </c>
      <c r="D85" s="6" t="s">
        <v>141</v>
      </c>
      <c r="E85" s="6" t="s">
        <v>189</v>
      </c>
      <c r="F85" s="6" t="s">
        <v>233</v>
      </c>
      <c r="G85" s="6">
        <v>185</v>
      </c>
      <c r="H85" s="6" t="s">
        <v>143</v>
      </c>
      <c r="I85" s="7">
        <v>31438</v>
      </c>
      <c r="J85" s="6" t="s">
        <v>252</v>
      </c>
    </row>
    <row r="86" spans="3:10" x14ac:dyDescent="0.3">
      <c r="C86" s="6">
        <v>84</v>
      </c>
      <c r="D86" s="6" t="s">
        <v>141</v>
      </c>
      <c r="E86" s="6" t="s">
        <v>189</v>
      </c>
      <c r="F86" s="6" t="s">
        <v>253</v>
      </c>
      <c r="G86" s="6">
        <v>185</v>
      </c>
      <c r="H86" s="6" t="s">
        <v>151</v>
      </c>
      <c r="I86" s="7">
        <v>30894</v>
      </c>
      <c r="J86" s="6" t="s">
        <v>223</v>
      </c>
    </row>
    <row r="87" spans="3:10" x14ac:dyDescent="0.3">
      <c r="C87" s="6">
        <v>85</v>
      </c>
      <c r="D87" s="6" t="s">
        <v>141</v>
      </c>
      <c r="E87" s="6" t="s">
        <v>189</v>
      </c>
      <c r="F87" s="6" t="s">
        <v>254</v>
      </c>
      <c r="G87" s="6">
        <v>170</v>
      </c>
      <c r="H87" s="6" t="s">
        <v>94</v>
      </c>
      <c r="I87" s="7">
        <v>32226</v>
      </c>
      <c r="J87" s="6" t="s">
        <v>255</v>
      </c>
    </row>
    <row r="88" spans="3:10" x14ac:dyDescent="0.3">
      <c r="C88" s="6">
        <v>86</v>
      </c>
      <c r="D88" s="6" t="s">
        <v>141</v>
      </c>
      <c r="E88" s="6" t="s">
        <v>189</v>
      </c>
      <c r="F88" s="6" t="s">
        <v>154</v>
      </c>
      <c r="G88" s="6">
        <v>196</v>
      </c>
      <c r="H88" s="6" t="s">
        <v>164</v>
      </c>
      <c r="I88" s="7">
        <v>33319</v>
      </c>
      <c r="J88" s="6" t="s">
        <v>256</v>
      </c>
    </row>
    <row r="89" spans="3:10" x14ac:dyDescent="0.3">
      <c r="C89" s="6">
        <v>87</v>
      </c>
      <c r="D89" s="6" t="s">
        <v>141</v>
      </c>
      <c r="E89" s="6" t="s">
        <v>189</v>
      </c>
      <c r="F89" s="6" t="s">
        <v>257</v>
      </c>
      <c r="G89" s="6">
        <v>195</v>
      </c>
      <c r="H89" s="6" t="s">
        <v>164</v>
      </c>
      <c r="I89" s="7">
        <v>31633</v>
      </c>
      <c r="J89" s="6" t="s">
        <v>258</v>
      </c>
    </row>
    <row r="90" spans="3:10" x14ac:dyDescent="0.3">
      <c r="C90" s="6">
        <v>88</v>
      </c>
      <c r="D90" s="6" t="s">
        <v>141</v>
      </c>
      <c r="E90" s="6" t="s">
        <v>189</v>
      </c>
      <c r="F90" s="6" t="s">
        <v>246</v>
      </c>
      <c r="G90" s="6">
        <v>174</v>
      </c>
      <c r="H90" s="6" t="s">
        <v>94</v>
      </c>
      <c r="I90" s="7">
        <v>32295</v>
      </c>
      <c r="J90" s="6" t="s">
        <v>259</v>
      </c>
    </row>
    <row r="91" spans="3:10" x14ac:dyDescent="0.3">
      <c r="C91" s="6">
        <v>89</v>
      </c>
      <c r="D91" s="6" t="s">
        <v>141</v>
      </c>
      <c r="E91" s="6" t="s">
        <v>189</v>
      </c>
      <c r="F91" s="6" t="s">
        <v>260</v>
      </c>
      <c r="G91" s="6">
        <v>178</v>
      </c>
      <c r="H91" s="6" t="s">
        <v>94</v>
      </c>
      <c r="I91" s="7">
        <v>32195</v>
      </c>
      <c r="J91" s="6" t="s">
        <v>261</v>
      </c>
    </row>
    <row r="92" spans="3:10" x14ac:dyDescent="0.3">
      <c r="C92" s="6">
        <v>90</v>
      </c>
      <c r="D92" s="6" t="s">
        <v>141</v>
      </c>
      <c r="E92" s="6" t="s">
        <v>189</v>
      </c>
      <c r="F92" s="6" t="s">
        <v>240</v>
      </c>
      <c r="G92" s="6">
        <v>190</v>
      </c>
      <c r="H92" s="6" t="s">
        <v>157</v>
      </c>
      <c r="I92" s="7">
        <v>32202</v>
      </c>
      <c r="J92" s="6" t="s">
        <v>262</v>
      </c>
    </row>
    <row r="93" spans="3:10" x14ac:dyDescent="0.3">
      <c r="C93" s="6">
        <v>91</v>
      </c>
      <c r="D93" s="6" t="s">
        <v>141</v>
      </c>
      <c r="E93" s="6" t="s">
        <v>189</v>
      </c>
      <c r="F93" s="6" t="s">
        <v>263</v>
      </c>
      <c r="G93" s="6">
        <v>200</v>
      </c>
      <c r="H93" s="6" t="s">
        <v>151</v>
      </c>
      <c r="I93" s="7">
        <v>30294</v>
      </c>
      <c r="J93" s="6" t="s">
        <v>264</v>
      </c>
    </row>
    <row r="94" spans="3:10" x14ac:dyDescent="0.3">
      <c r="C94" s="6">
        <v>92</v>
      </c>
      <c r="D94" s="6" t="s">
        <v>141</v>
      </c>
      <c r="E94" s="6" t="s">
        <v>189</v>
      </c>
      <c r="F94" s="6" t="s">
        <v>242</v>
      </c>
      <c r="G94" s="6">
        <v>210</v>
      </c>
      <c r="H94" s="6" t="s">
        <v>146</v>
      </c>
      <c r="I94" s="7">
        <v>31880</v>
      </c>
      <c r="J94" s="6" t="s">
        <v>265</v>
      </c>
    </row>
    <row r="95" spans="3:10" x14ac:dyDescent="0.3">
      <c r="C95" s="6">
        <v>93</v>
      </c>
      <c r="D95" s="6" t="s">
        <v>141</v>
      </c>
      <c r="E95" s="6" t="s">
        <v>189</v>
      </c>
      <c r="F95" s="6" t="s">
        <v>266</v>
      </c>
      <c r="G95" s="6">
        <v>179</v>
      </c>
      <c r="H95" s="6" t="s">
        <v>151</v>
      </c>
      <c r="I95" s="7">
        <v>35683</v>
      </c>
      <c r="J95" s="6" t="s">
        <v>267</v>
      </c>
    </row>
    <row r="96" spans="3:10" x14ac:dyDescent="0.3">
      <c r="C96" s="6">
        <v>94</v>
      </c>
      <c r="D96" s="6" t="s">
        <v>141</v>
      </c>
      <c r="E96" s="6" t="s">
        <v>189</v>
      </c>
      <c r="F96" s="6" t="s">
        <v>268</v>
      </c>
      <c r="G96" s="6">
        <v>215</v>
      </c>
      <c r="H96" s="6" t="s">
        <v>269</v>
      </c>
      <c r="I96" s="7">
        <v>30189</v>
      </c>
      <c r="J96" s="6" t="s">
        <v>270</v>
      </c>
    </row>
    <row r="97" spans="3:10" x14ac:dyDescent="0.3">
      <c r="C97" s="6">
        <v>95</v>
      </c>
      <c r="D97" s="6" t="s">
        <v>141</v>
      </c>
      <c r="E97" s="6" t="s">
        <v>189</v>
      </c>
      <c r="F97" s="6" t="s">
        <v>271</v>
      </c>
      <c r="G97" s="6">
        <v>205</v>
      </c>
      <c r="H97" s="6" t="s">
        <v>151</v>
      </c>
      <c r="I97" s="7">
        <v>30733</v>
      </c>
      <c r="J97" s="6" t="s">
        <v>250</v>
      </c>
    </row>
    <row r="98" spans="3:10" x14ac:dyDescent="0.3">
      <c r="C98" s="6">
        <v>96</v>
      </c>
      <c r="D98" s="6" t="s">
        <v>141</v>
      </c>
      <c r="E98" s="6" t="s">
        <v>189</v>
      </c>
      <c r="F98" s="6" t="s">
        <v>242</v>
      </c>
      <c r="G98" s="6">
        <v>203</v>
      </c>
      <c r="H98" s="6" t="s">
        <v>151</v>
      </c>
      <c r="I98" s="7">
        <v>31727</v>
      </c>
      <c r="J98" s="6" t="s">
        <v>272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17819-BE25-444A-8B3F-BDDB719BE575}">
  <dimension ref="A2:U29"/>
  <sheetViews>
    <sheetView workbookViewId="0">
      <selection activeCell="R18" sqref="R18"/>
    </sheetView>
  </sheetViews>
  <sheetFormatPr defaultRowHeight="14.4" x14ac:dyDescent="0.3"/>
  <cols>
    <col min="9" max="9" width="10.33203125" bestFit="1" customWidth="1"/>
  </cols>
  <sheetData>
    <row r="2" spans="6:21" x14ac:dyDescent="0.3">
      <c r="G2" t="s">
        <v>309</v>
      </c>
    </row>
    <row r="4" spans="6:21" x14ac:dyDescent="0.3">
      <c r="F4" s="8" t="s">
        <v>273</v>
      </c>
    </row>
    <row r="6" spans="6:21" x14ac:dyDescent="0.3">
      <c r="F6" s="9" t="s">
        <v>80</v>
      </c>
      <c r="G6" s="9" t="s">
        <v>83</v>
      </c>
      <c r="H6" s="9" t="s">
        <v>82</v>
      </c>
      <c r="I6" s="9" t="s">
        <v>86</v>
      </c>
    </row>
    <row r="7" spans="6:21" x14ac:dyDescent="0.3">
      <c r="F7" s="6">
        <v>3</v>
      </c>
      <c r="G7" s="6" t="str">
        <f>VLOOKUP(F7,'Exercise 3 Q.1(6 July 23 Thur)'!C2:J98,4,FALSE)</f>
        <v>Laura</v>
      </c>
      <c r="H7" s="6" t="str">
        <f>VLOOKUP(F7,'Exercise 3 Q.1(6 July 23 Thur)'!C2:J98,3,FALSE)</f>
        <v>Canada</v>
      </c>
      <c r="I7" s="7">
        <f>VLOOKUP(F7,'Exercise 3 Q.1(6 July 23 Thur)'!C2:J98,7,)</f>
        <v>34459</v>
      </c>
    </row>
    <row r="8" spans="6:21" ht="28.8" x14ac:dyDescent="0.3">
      <c r="F8" s="6">
        <v>25</v>
      </c>
      <c r="G8" s="6" t="str">
        <f>VLOOKUP(F8,'Exercise 3 Q.1(6 July 23 Thur)'!C2:J98,4,)</f>
        <v>Wojtek</v>
      </c>
      <c r="H8" s="6" t="str">
        <f>VLOOKUP(F8,'Exercise 3 Q.1(6 July 23 Thur)'!C2:J98,3,)</f>
        <v>Canada</v>
      </c>
      <c r="I8" s="7">
        <f>VLOOKUP(F8,'Exercise 3 Q.1(6 July 23 Thur)'!C2:J98,7,)</f>
        <v>31467</v>
      </c>
      <c r="P8" s="15" t="s">
        <v>310</v>
      </c>
      <c r="Q8" s="15"/>
      <c r="R8" s="15" t="s">
        <v>311</v>
      </c>
      <c r="S8" s="15" t="s">
        <v>312</v>
      </c>
      <c r="T8" s="15" t="s">
        <v>313</v>
      </c>
      <c r="U8" s="15"/>
    </row>
    <row r="9" spans="6:21" x14ac:dyDescent="0.3">
      <c r="F9" s="6">
        <v>34</v>
      </c>
      <c r="G9" s="6" t="str">
        <f>VLOOKUP(F9,'Exercise 3 Q.1(6 July 23 Thur)'!C2:J98,4,)</f>
        <v>Eric</v>
      </c>
      <c r="H9" s="6" t="str">
        <f>VLOOKUP(F9,'Exercise 3 Q.1(6 July 23 Thur)'!C2:J98,3,)</f>
        <v>Canada</v>
      </c>
      <c r="I9" s="7">
        <f>VLOOKUP(F9,'Exercise 3 Q.1(6 July 23 Thur)'!C2:J98,7,)</f>
        <v>33045</v>
      </c>
    </row>
    <row r="10" spans="6:21" x14ac:dyDescent="0.3">
      <c r="F10" s="6">
        <v>45</v>
      </c>
      <c r="G10" s="6" t="str">
        <f>VLOOKUP(F10,'Exercise 3 Q.1(6 July 23 Thur)'!C2:J98,4,)</f>
        <v>Maxim</v>
      </c>
      <c r="H10" s="6" t="str">
        <f>VLOOKUP(F10,'Exercise 3 Q.1(6 July 23 Thur)'!$C2:$J98,3,)</f>
        <v>Canada</v>
      </c>
      <c r="I10" s="7">
        <f>VLOOKUP(F10,'Exercise 3 Q.1(6 July 23 Thur)'!$C2:$J98,7,)</f>
        <v>31921</v>
      </c>
    </row>
    <row r="11" spans="6:21" x14ac:dyDescent="0.3">
      <c r="F11" s="6">
        <v>57</v>
      </c>
      <c r="G11" s="6" t="str">
        <f>VLOOKUP(F11,'Exercise 3 Q.1(6 July 23 Thur)'!$C2:J$98,4,)</f>
        <v>Nicole</v>
      </c>
      <c r="H11" s="6" t="str">
        <f>VLOOKUP(F11,'Exercise 3 Q.1(6 July 23 Thur)'!$C3:$J99,3,)</f>
        <v>USA</v>
      </c>
      <c r="I11" s="7">
        <f>VLOOKUP(F11,'Exercise 3 Q.1(6 July 23 Thur)'!$C3:$J99,7,)</f>
        <v>34508</v>
      </c>
    </row>
    <row r="12" spans="6:21" x14ac:dyDescent="0.3">
      <c r="F12" s="6">
        <v>65</v>
      </c>
      <c r="G12" s="6" t="str">
        <f>VLOOKUP(F12,'Exercise 3 Q.1(6 July 23 Thur)'!$C3:J$98,4,)</f>
        <v>Kelly</v>
      </c>
      <c r="H12" s="6" t="str">
        <f>VLOOKUP(F12,'Exercise 3 Q.1(6 July 23 Thur)'!$C4:$J100,3,)</f>
        <v>USA</v>
      </c>
      <c r="I12" s="7">
        <f>VLOOKUP(F12,'Exercise 3 Q.1(6 July 23 Thur)'!$C4:$J100,7,)</f>
        <v>35062</v>
      </c>
    </row>
    <row r="13" spans="6:21" x14ac:dyDescent="0.3">
      <c r="F13" s="6">
        <v>71</v>
      </c>
      <c r="G13" s="6" t="str">
        <f>VLOOKUP(F13,'Exercise 3 Q.1(6 July 23 Thur)'!$C4:J$98,4,)</f>
        <v>Lee</v>
      </c>
      <c r="H13" s="6" t="str">
        <f>VLOOKUP(F13,'Exercise 3 Q.1(6 July 23 Thur)'!$C5:$J101,3,)</f>
        <v>USA</v>
      </c>
      <c r="I13" s="7">
        <f>VLOOKUP(F13,'Exercise 3 Q.1(6 July 23 Thur)'!$C5:$J101,7,)</f>
        <v>34447</v>
      </c>
    </row>
    <row r="14" spans="6:21" x14ac:dyDescent="0.3">
      <c r="F14" s="6">
        <v>79</v>
      </c>
      <c r="G14" s="6" t="str">
        <f>VLOOKUP(F14,'Exercise 3 Q.1(6 July 23 Thur)'!$C5:J$98,4,)</f>
        <v>Matt</v>
      </c>
      <c r="H14" s="6" t="str">
        <f>VLOOKUP(F14,'Exercise 3 Q.1(6 July 23 Thur)'!$C6:$J102,3,)</f>
        <v>USA</v>
      </c>
      <c r="I14" s="7">
        <f>VLOOKUP(F14,'Exercise 3 Q.1(6 July 23 Thur)'!$C6:$J102,7,)</f>
        <v>30883</v>
      </c>
    </row>
    <row r="15" spans="6:21" x14ac:dyDescent="0.3">
      <c r="F15" s="6">
        <v>82</v>
      </c>
      <c r="G15" s="6" t="str">
        <f>VLOOKUP(F15,'Exercise 3 Q.1(6 July 23 Thur)'!$C6:J$98,4,)</f>
        <v>Ryan</v>
      </c>
      <c r="H15" s="6" t="str">
        <f>VLOOKUP(F15,'Exercise 3 Q.1(6 July 23 Thur)'!$C7:$J103,3,)</f>
        <v>USA</v>
      </c>
      <c r="I15" s="7">
        <f>VLOOKUP(F15,'Exercise 3 Q.1(6 July 23 Thur)'!$C7:$J103,7,)</f>
        <v>31275</v>
      </c>
    </row>
    <row r="16" spans="6:21" x14ac:dyDescent="0.3">
      <c r="F16" s="6">
        <v>86</v>
      </c>
      <c r="G16" s="6" t="str">
        <f>VLOOKUP(F16,'Exercise 3 Q.1(6 July 23 Thur)'!$C7:J$98,4,)</f>
        <v>Brandon</v>
      </c>
      <c r="H16" s="6" t="str">
        <f>VLOOKUP(F16,'Exercise 3 Q.1(6 July 23 Thur)'!$C8:$J104,3,)</f>
        <v>USA</v>
      </c>
      <c r="I16" s="7">
        <f>VLOOKUP(F16,'Exercise 3 Q.1(6 July 23 Thur)'!$C$8:$J$104,7,)</f>
        <v>33319</v>
      </c>
    </row>
    <row r="17" spans="1:15" x14ac:dyDescent="0.3">
      <c r="F17" s="6">
        <v>90</v>
      </c>
      <c r="G17" s="6" t="str">
        <f>VLOOKUP(F17,'Exercise 3 Q.1(6 July 23 Thur)'!$C8:J$98,4,)</f>
        <v>Bobby</v>
      </c>
      <c r="H17" s="6" t="str">
        <f>VLOOKUP(F17,'Exercise 3 Q.1(6 July 23 Thur)'!$C9:$J105,3,)</f>
        <v>USA</v>
      </c>
      <c r="I17" s="7">
        <f>VLOOKUP(F17,'Exercise 3 Q.1(6 July 23 Thur)'!$C$8:$J$104,7,)</f>
        <v>32202</v>
      </c>
    </row>
    <row r="20" spans="1:15" ht="18" x14ac:dyDescent="0.35">
      <c r="E20" s="12" t="s">
        <v>274</v>
      </c>
      <c r="F20" t="s">
        <v>306</v>
      </c>
    </row>
    <row r="21" spans="1:15" x14ac:dyDescent="0.3">
      <c r="E21" s="11" t="s">
        <v>275</v>
      </c>
      <c r="F21" s="11">
        <v>1</v>
      </c>
      <c r="G21" s="11">
        <v>2</v>
      </c>
      <c r="H21" s="11">
        <v>3</v>
      </c>
      <c r="I21" s="11">
        <v>4</v>
      </c>
      <c r="J21" s="11">
        <v>5</v>
      </c>
      <c r="L21" s="13" t="s">
        <v>275</v>
      </c>
      <c r="M21" s="13" t="s">
        <v>276</v>
      </c>
      <c r="N21" s="13" t="s">
        <v>277</v>
      </c>
      <c r="O21" s="13" t="s">
        <v>278</v>
      </c>
    </row>
    <row r="22" spans="1:15" x14ac:dyDescent="0.3">
      <c r="E22" s="11" t="s">
        <v>278</v>
      </c>
      <c r="F22" s="11" t="s">
        <v>279</v>
      </c>
      <c r="G22" s="11" t="s">
        <v>280</v>
      </c>
      <c r="H22" s="11" t="s">
        <v>281</v>
      </c>
      <c r="I22" s="11" t="s">
        <v>282</v>
      </c>
      <c r="J22" s="11" t="s">
        <v>283</v>
      </c>
      <c r="L22" s="10">
        <v>3</v>
      </c>
      <c r="M22">
        <f>HLOOKUP(H21,E21:J24,4,)</f>
        <v>90</v>
      </c>
      <c r="N22">
        <f>HLOOKUP(L22,$E$21:$J$24,3,)</f>
        <v>50</v>
      </c>
      <c r="O22" t="str">
        <f>HLOOKUP(L22,$E$21:$J$24,2,)</f>
        <v>c</v>
      </c>
    </row>
    <row r="23" spans="1:15" x14ac:dyDescent="0.3">
      <c r="E23" s="11" t="s">
        <v>277</v>
      </c>
      <c r="F23" s="11">
        <v>45</v>
      </c>
      <c r="G23" s="11">
        <v>57</v>
      </c>
      <c r="H23" s="11">
        <v>50</v>
      </c>
      <c r="I23" s="11">
        <v>75</v>
      </c>
      <c r="J23" s="11">
        <v>46</v>
      </c>
      <c r="L23" s="10">
        <v>1</v>
      </c>
      <c r="M23">
        <f>HLOOKUP(F21,E21:J24,4,)</f>
        <v>56</v>
      </c>
      <c r="N23">
        <f>HLOOKUP(L23,$E$21:$J$24,3,)</f>
        <v>45</v>
      </c>
      <c r="O23" t="str">
        <f>HLOOKUP(L23,$E$21:$J$24,2,)</f>
        <v>a</v>
      </c>
    </row>
    <row r="24" spans="1:15" x14ac:dyDescent="0.3">
      <c r="E24" s="11" t="s">
        <v>276</v>
      </c>
      <c r="F24" s="11">
        <v>56</v>
      </c>
      <c r="G24" s="11">
        <v>78</v>
      </c>
      <c r="H24" s="11">
        <v>90</v>
      </c>
      <c r="I24" s="11">
        <v>43</v>
      </c>
      <c r="J24" s="11">
        <v>89</v>
      </c>
    </row>
    <row r="28" spans="1:15" x14ac:dyDescent="0.3">
      <c r="A28" t="s">
        <v>308</v>
      </c>
    </row>
    <row r="29" spans="1:15" x14ac:dyDescent="0.3">
      <c r="A29" t="s">
        <v>307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22DC4-94E9-454B-BBB5-FED1D6ACACBB}">
  <dimension ref="H3:U18"/>
  <sheetViews>
    <sheetView tabSelected="1" workbookViewId="0">
      <selection activeCell="I6" sqref="I6"/>
    </sheetView>
  </sheetViews>
  <sheetFormatPr defaultRowHeight="14.4" x14ac:dyDescent="0.3"/>
  <cols>
    <col min="8" max="8" width="12.6640625" customWidth="1"/>
  </cols>
  <sheetData>
    <row r="3" spans="8:21" x14ac:dyDescent="0.3">
      <c r="H3" s="8" t="s">
        <v>284</v>
      </c>
    </row>
    <row r="5" spans="8:21" x14ac:dyDescent="0.3">
      <c r="H5" s="9" t="s">
        <v>83</v>
      </c>
      <c r="I5" s="9" t="s">
        <v>285</v>
      </c>
      <c r="J5" s="9" t="s">
        <v>85</v>
      </c>
      <c r="K5" s="9" t="s">
        <v>286</v>
      </c>
      <c r="L5" s="9" t="s">
        <v>82</v>
      </c>
    </row>
    <row r="6" spans="8:21" x14ac:dyDescent="0.3">
      <c r="H6" s="24" t="s">
        <v>178</v>
      </c>
      <c r="I6" s="25"/>
      <c r="J6" s="6"/>
      <c r="K6" s="6"/>
      <c r="L6" s="6"/>
      <c r="O6" s="11" t="s">
        <v>275</v>
      </c>
      <c r="P6" s="11" t="s">
        <v>278</v>
      </c>
      <c r="Q6" s="11" t="s">
        <v>277</v>
      </c>
      <c r="R6" s="11" t="s">
        <v>276</v>
      </c>
      <c r="T6" s="10" t="s">
        <v>275</v>
      </c>
      <c r="U6" s="10" t="s">
        <v>278</v>
      </c>
    </row>
    <row r="7" spans="8:21" x14ac:dyDescent="0.3">
      <c r="H7" s="6" t="s">
        <v>180</v>
      </c>
      <c r="I7" s="6"/>
      <c r="J7" s="6"/>
      <c r="K7" s="6"/>
      <c r="L7" s="6"/>
      <c r="O7" s="11">
        <v>1</v>
      </c>
      <c r="P7" s="11" t="s">
        <v>279</v>
      </c>
      <c r="Q7" s="11">
        <v>45</v>
      </c>
      <c r="R7" s="11">
        <v>56</v>
      </c>
      <c r="T7" s="10">
        <v>2</v>
      </c>
    </row>
    <row r="8" spans="8:21" x14ac:dyDescent="0.3">
      <c r="H8" s="6" t="s">
        <v>181</v>
      </c>
      <c r="I8" s="6"/>
      <c r="J8" s="6"/>
      <c r="K8" s="6"/>
      <c r="L8" s="6"/>
      <c r="O8" s="11">
        <v>2</v>
      </c>
      <c r="P8" s="11" t="s">
        <v>280</v>
      </c>
      <c r="Q8" s="11">
        <v>57</v>
      </c>
      <c r="R8" s="11">
        <v>78</v>
      </c>
      <c r="T8" s="10">
        <v>5</v>
      </c>
    </row>
    <row r="9" spans="8:21" x14ac:dyDescent="0.3">
      <c r="H9" s="6" t="s">
        <v>137</v>
      </c>
      <c r="I9" s="6"/>
      <c r="J9" s="6"/>
      <c r="K9" s="6"/>
      <c r="L9" s="6"/>
      <c r="O9" s="11">
        <v>3</v>
      </c>
      <c r="P9" s="11" t="s">
        <v>281</v>
      </c>
      <c r="Q9" s="11">
        <v>50</v>
      </c>
      <c r="R9" s="11">
        <v>90</v>
      </c>
    </row>
    <row r="10" spans="8:21" x14ac:dyDescent="0.3">
      <c r="H10" s="6" t="s">
        <v>139</v>
      </c>
      <c r="I10" s="6"/>
      <c r="J10" s="6"/>
      <c r="K10" s="6"/>
      <c r="L10" s="6"/>
      <c r="O10" s="11">
        <v>4</v>
      </c>
      <c r="P10" s="11" t="s">
        <v>282</v>
      </c>
      <c r="Q10" s="11">
        <v>75</v>
      </c>
      <c r="R10" s="11">
        <v>43</v>
      </c>
    </row>
    <row r="11" spans="8:21" x14ac:dyDescent="0.3">
      <c r="H11" s="6" t="s">
        <v>156</v>
      </c>
      <c r="I11" s="6"/>
      <c r="J11" s="6"/>
      <c r="K11" s="6"/>
      <c r="L11" s="6"/>
      <c r="O11" s="11">
        <v>5</v>
      </c>
      <c r="P11" s="11" t="s">
        <v>283</v>
      </c>
      <c r="Q11" s="11">
        <v>46</v>
      </c>
      <c r="R11" s="11">
        <v>89</v>
      </c>
    </row>
    <row r="12" spans="8:21" x14ac:dyDescent="0.3">
      <c r="H12" s="6" t="s">
        <v>159</v>
      </c>
      <c r="I12" s="6"/>
      <c r="J12" s="6"/>
      <c r="K12" s="6"/>
      <c r="L12" s="6"/>
    </row>
    <row r="18" spans="10:10" x14ac:dyDescent="0.3">
      <c r="J18" s="2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BAC06-BA45-44A1-BFA4-1700C6DDC185}">
  <dimension ref="E4:K29"/>
  <sheetViews>
    <sheetView workbookViewId="0">
      <selection activeCell="C10" sqref="C10"/>
    </sheetView>
  </sheetViews>
  <sheetFormatPr defaultRowHeight="14.4" x14ac:dyDescent="0.3"/>
  <sheetData>
    <row r="4" spans="5:11" ht="21" x14ac:dyDescent="0.4">
      <c r="E4" s="21" t="s">
        <v>287</v>
      </c>
      <c r="F4" s="22"/>
      <c r="G4" s="22"/>
      <c r="H4" s="22"/>
      <c r="I4" s="22"/>
      <c r="J4" s="22"/>
    </row>
    <row r="6" spans="5:11" ht="18" x14ac:dyDescent="0.35">
      <c r="F6" s="18" t="s">
        <v>83</v>
      </c>
      <c r="G6" s="19"/>
      <c r="H6" s="20"/>
      <c r="I6" s="19"/>
      <c r="K6" s="14" t="s">
        <v>288</v>
      </c>
    </row>
    <row r="8" spans="5:11" ht="18" x14ac:dyDescent="0.35">
      <c r="F8" s="18" t="s">
        <v>289</v>
      </c>
      <c r="G8" s="19"/>
      <c r="H8" s="20"/>
      <c r="I8" s="19"/>
      <c r="K8" s="14" t="s">
        <v>290</v>
      </c>
    </row>
    <row r="10" spans="5:11" ht="18" x14ac:dyDescent="0.35">
      <c r="F10" s="18" t="s">
        <v>291</v>
      </c>
      <c r="G10" s="19"/>
      <c r="H10" s="20"/>
      <c r="I10" s="19"/>
      <c r="K10" s="14" t="s">
        <v>292</v>
      </c>
    </row>
    <row r="12" spans="5:11" ht="18" x14ac:dyDescent="0.35">
      <c r="F12" s="18" t="s">
        <v>293</v>
      </c>
      <c r="G12" s="19"/>
      <c r="H12" s="20"/>
      <c r="I12" s="19"/>
      <c r="K12" s="14" t="s">
        <v>294</v>
      </c>
    </row>
    <row r="14" spans="5:11" x14ac:dyDescent="0.3">
      <c r="K14" s="2" t="s">
        <v>291</v>
      </c>
    </row>
    <row r="15" spans="5:11" x14ac:dyDescent="0.3">
      <c r="K15" s="10">
        <v>360001</v>
      </c>
    </row>
    <row r="16" spans="5:11" x14ac:dyDescent="0.3">
      <c r="K16" s="10">
        <v>360002</v>
      </c>
    </row>
    <row r="17" spans="11:11" x14ac:dyDescent="0.3">
      <c r="K17" s="10">
        <v>360003</v>
      </c>
    </row>
    <row r="18" spans="11:11" x14ac:dyDescent="0.3">
      <c r="K18" s="10">
        <v>360004</v>
      </c>
    </row>
    <row r="19" spans="11:11" x14ac:dyDescent="0.3">
      <c r="K19" s="10">
        <v>360005</v>
      </c>
    </row>
    <row r="20" spans="11:11" x14ac:dyDescent="0.3">
      <c r="K20" s="10">
        <v>360006</v>
      </c>
    </row>
    <row r="21" spans="11:11" x14ac:dyDescent="0.3">
      <c r="K21" s="10">
        <v>360007</v>
      </c>
    </row>
    <row r="22" spans="11:11" x14ac:dyDescent="0.3">
      <c r="K22" s="10">
        <v>360008</v>
      </c>
    </row>
    <row r="23" spans="11:11" x14ac:dyDescent="0.3">
      <c r="K23" s="10">
        <v>360009</v>
      </c>
    </row>
    <row r="24" spans="11:11" x14ac:dyDescent="0.3">
      <c r="K24" s="10">
        <v>360010</v>
      </c>
    </row>
    <row r="25" spans="11:11" x14ac:dyDescent="0.3">
      <c r="K25" s="10">
        <v>360011</v>
      </c>
    </row>
    <row r="26" spans="11:11" x14ac:dyDescent="0.3">
      <c r="K26" s="10">
        <v>360012</v>
      </c>
    </row>
    <row r="27" spans="11:11" x14ac:dyDescent="0.3">
      <c r="K27" s="10">
        <v>360013</v>
      </c>
    </row>
    <row r="28" spans="11:11" x14ac:dyDescent="0.3">
      <c r="K28" s="10">
        <v>360014</v>
      </c>
    </row>
    <row r="29" spans="11:11" x14ac:dyDescent="0.3">
      <c r="K29" s="10">
        <v>360015</v>
      </c>
    </row>
  </sheetData>
  <mergeCells count="9">
    <mergeCell ref="F10:G10"/>
    <mergeCell ref="F12:G12"/>
    <mergeCell ref="H12:I12"/>
    <mergeCell ref="E4:J4"/>
    <mergeCell ref="F6:G6"/>
    <mergeCell ref="H6:I6"/>
    <mergeCell ref="F8:G8"/>
    <mergeCell ref="H8:I8"/>
    <mergeCell ref="H10:I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Exercise 1(27 June 23)</vt:lpstr>
      <vt:lpstr>Exercise 2 (4 July 23)</vt:lpstr>
      <vt:lpstr>Exercise 3 Q.1(6 July 23 Thur)</vt:lpstr>
      <vt:lpstr>Exercise 3 Q.2(6 July 23Thur)</vt:lpstr>
      <vt:lpstr>Exercise 3 Q.3(4 July 23)</vt:lpstr>
      <vt:lpstr>Exercise 3 Q.4(4 July 23)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Achyut Sharma</dc:creator>
  <cp:lastModifiedBy>Achyut Sharma</cp:lastModifiedBy>
  <dcterms:created xsi:type="dcterms:W3CDTF">2015-06-05T18:17:20Z</dcterms:created>
  <dcterms:modified xsi:type="dcterms:W3CDTF">2023-07-07T03:59:13Z</dcterms:modified>
</cp:coreProperties>
</file>