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chyut Sharma\Documents\Data Sem 5\Dhaval Sir (Home Practice)\"/>
    </mc:Choice>
  </mc:AlternateContent>
  <xr:revisionPtr revIDLastSave="0" documentId="13_ncr:1_{9DFC7D93-A4D5-4E0E-A406-D2B1E4A00AD7}" xr6:coauthVersionLast="47" xr6:coauthVersionMax="47" xr10:uidLastSave="{00000000-0000-0000-0000-000000000000}"/>
  <bookViews>
    <workbookView xWindow="-108" yWindow="-108" windowWidth="23256" windowHeight="12456" firstSheet="4" activeTab="11" xr2:uid="{00000000-000D-0000-FFFF-FFFF00000000}"/>
  </bookViews>
  <sheets>
    <sheet name="3 July 23" sheetId="1" r:id="rId1"/>
    <sheet name="5 July 23(Exercise1)" sheetId="4" r:id="rId2"/>
    <sheet name=" 4 JULY 23 EXERCISE 1" sheetId="2" r:id="rId3"/>
    <sheet name="4 JULY 23(EXERCISE 2)" sheetId="3" r:id="rId4"/>
    <sheet name="5 July 23 (Exercise 2)" sheetId="5" r:id="rId5"/>
    <sheet name="IPL Dataset (Pivot table,chart)" sheetId="6" r:id="rId6"/>
    <sheet name="Questions" sheetId="7" r:id="rId7"/>
    <sheet name="Q.1" sheetId="9" r:id="rId8"/>
    <sheet name="Q.2" sheetId="11" r:id="rId9"/>
    <sheet name="Q.3" sheetId="13" r:id="rId10"/>
    <sheet name="Q.5" sheetId="14" r:id="rId11"/>
    <sheet name="Q.7" sheetId="16" r:id="rId12"/>
  </sheets>
  <definedNames>
    <definedName name="_xlnm._FilterDatabase" localSheetId="5" hidden="1">'IPL Dataset (Pivot table,chart)'!$A$1:$G$238</definedName>
  </definedNames>
  <calcPr calcId="191029"/>
  <pivotCaches>
    <pivotCache cacheId="11" r:id="rId13"/>
    <pivotCache cacheId="18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6" l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" i="6"/>
  <c r="N36" i="3"/>
  <c r="C26" i="1"/>
  <c r="B26" i="1"/>
  <c r="O36" i="5" a="1"/>
  <c r="O36" i="5" s="1"/>
  <c r="M37" i="5"/>
  <c r="M38" i="5"/>
  <c r="M39" i="5"/>
  <c r="M40" i="5"/>
  <c r="M41" i="5"/>
  <c r="M36" i="5"/>
  <c r="L37" i="5"/>
  <c r="L38" i="5"/>
  <c r="L39" i="5"/>
  <c r="L40" i="5"/>
  <c r="L41" i="5"/>
  <c r="L36" i="5"/>
  <c r="J37" i="5"/>
  <c r="J38" i="5"/>
  <c r="J39" i="5"/>
  <c r="J40" i="5"/>
  <c r="J41" i="5"/>
  <c r="J36" i="5"/>
  <c r="I37" i="5"/>
  <c r="I38" i="5"/>
  <c r="I39" i="5"/>
  <c r="I40" i="5"/>
  <c r="I41" i="5"/>
  <c r="I36" i="5"/>
  <c r="G37" i="5"/>
  <c r="G38" i="5"/>
  <c r="G39" i="5"/>
  <c r="G40" i="5"/>
  <c r="G41" i="5"/>
  <c r="G36" i="5"/>
  <c r="F37" i="5"/>
  <c r="F38" i="5"/>
  <c r="F39" i="5"/>
  <c r="F40" i="5"/>
  <c r="F41" i="5"/>
  <c r="F36" i="5"/>
  <c r="E36" i="3"/>
  <c r="G25" i="5"/>
  <c r="G26" i="5"/>
  <c r="G27" i="5"/>
  <c r="G28" i="5"/>
  <c r="G29" i="5"/>
  <c r="G30" i="5"/>
  <c r="G31" i="5"/>
  <c r="G24" i="5"/>
  <c r="F25" i="5"/>
  <c r="F26" i="5"/>
  <c r="F27" i="5"/>
  <c r="F28" i="5"/>
  <c r="F29" i="5"/>
  <c r="F30" i="5"/>
  <c r="F31" i="5"/>
  <c r="E25" i="5"/>
  <c r="E26" i="5"/>
  <c r="E27" i="5"/>
  <c r="E28" i="5"/>
  <c r="E29" i="5"/>
  <c r="E30" i="5"/>
  <c r="E31" i="5"/>
  <c r="F24" i="5"/>
  <c r="E24" i="5"/>
  <c r="G19" i="5"/>
  <c r="G18" i="5"/>
  <c r="G17" i="5"/>
  <c r="G16" i="5"/>
  <c r="G15" i="5"/>
  <c r="C25" i="4"/>
  <c r="R20" i="4"/>
  <c r="O20" i="4"/>
  <c r="N19" i="4"/>
  <c r="R17" i="4"/>
  <c r="O17" i="4"/>
  <c r="K3" i="4"/>
  <c r="K4" i="4"/>
  <c r="K5" i="4"/>
  <c r="K6" i="4"/>
  <c r="K7" i="4"/>
  <c r="K8" i="4"/>
  <c r="K9" i="4"/>
  <c r="K10" i="4"/>
  <c r="K11" i="4"/>
  <c r="K2" i="4"/>
  <c r="J3" i="4"/>
  <c r="J4" i="4"/>
  <c r="J5" i="4"/>
  <c r="J6" i="4"/>
  <c r="J7" i="4"/>
  <c r="J8" i="4"/>
  <c r="J9" i="4"/>
  <c r="J10" i="4"/>
  <c r="J11" i="4"/>
  <c r="I3" i="4"/>
  <c r="I4" i="4"/>
  <c r="I5" i="4"/>
  <c r="I6" i="4"/>
  <c r="I7" i="4"/>
  <c r="I8" i="4"/>
  <c r="I9" i="4"/>
  <c r="I10" i="4"/>
  <c r="I11" i="4"/>
  <c r="J2" i="4"/>
  <c r="I2" i="4"/>
  <c r="L36" i="3"/>
  <c r="L37" i="3"/>
  <c r="L38" i="3"/>
  <c r="L39" i="3"/>
  <c r="L40" i="3"/>
  <c r="L41" i="3"/>
  <c r="K37" i="3"/>
  <c r="K38" i="3"/>
  <c r="K39" i="3"/>
  <c r="K40" i="3"/>
  <c r="K41" i="3"/>
  <c r="K36" i="3"/>
  <c r="I37" i="3"/>
  <c r="I38" i="3"/>
  <c r="I39" i="3"/>
  <c r="I40" i="3"/>
  <c r="I41" i="3"/>
  <c r="I36" i="3"/>
  <c r="H37" i="3"/>
  <c r="H38" i="3"/>
  <c r="H39" i="3"/>
  <c r="H40" i="3"/>
  <c r="H41" i="3"/>
  <c r="H36" i="3"/>
  <c r="F37" i="3"/>
  <c r="F38" i="3"/>
  <c r="F39" i="3"/>
  <c r="F40" i="3"/>
  <c r="F41" i="3"/>
  <c r="F36" i="3"/>
  <c r="E37" i="3"/>
  <c r="E38" i="3"/>
  <c r="E39" i="3"/>
  <c r="E40" i="3"/>
  <c r="E41" i="3"/>
  <c r="E25" i="3"/>
  <c r="E26" i="3"/>
  <c r="E27" i="3"/>
  <c r="E28" i="3"/>
  <c r="E29" i="3"/>
  <c r="E30" i="3"/>
  <c r="E31" i="3"/>
  <c r="E24" i="3"/>
  <c r="D25" i="3"/>
  <c r="D26" i="3"/>
  <c r="D27" i="3"/>
  <c r="D28" i="3"/>
  <c r="D29" i="3"/>
  <c r="D30" i="3"/>
  <c r="D31" i="3"/>
  <c r="D24" i="3"/>
  <c r="C25" i="3"/>
  <c r="C26" i="3"/>
  <c r="C27" i="3"/>
  <c r="C28" i="3"/>
  <c r="C29" i="3"/>
  <c r="C30" i="3"/>
  <c r="C31" i="3"/>
  <c r="C24" i="3"/>
  <c r="G18" i="3"/>
  <c r="G19" i="3"/>
  <c r="G17" i="3"/>
  <c r="G16" i="3"/>
  <c r="G15" i="3"/>
  <c r="B26" i="2"/>
  <c r="M22" i="2"/>
  <c r="O20" i="2"/>
  <c r="N22" i="2"/>
  <c r="L22" i="2"/>
  <c r="R18" i="2"/>
  <c r="P18" i="2"/>
  <c r="J3" i="2"/>
  <c r="J4" i="2"/>
  <c r="J5" i="2"/>
  <c r="J6" i="2"/>
  <c r="J7" i="2"/>
  <c r="J8" i="2"/>
  <c r="J9" i="2"/>
  <c r="J10" i="2"/>
  <c r="J11" i="2"/>
  <c r="J2" i="2"/>
  <c r="I3" i="2"/>
  <c r="I4" i="2"/>
  <c r="I5" i="2"/>
  <c r="I6" i="2"/>
  <c r="I7" i="2"/>
  <c r="I8" i="2"/>
  <c r="I9" i="2"/>
  <c r="I10" i="2"/>
  <c r="I11" i="2"/>
  <c r="I2" i="2"/>
  <c r="H3" i="2"/>
  <c r="H4" i="2"/>
  <c r="H5" i="2"/>
  <c r="H6" i="2"/>
  <c r="H7" i="2"/>
  <c r="H8" i="2"/>
  <c r="H9" i="2"/>
  <c r="H10" i="2"/>
  <c r="H11" i="2"/>
  <c r="H2" i="2"/>
  <c r="L19" i="1" l="1"/>
  <c r="O17" i="1"/>
  <c r="M17" i="1"/>
  <c r="K3" i="1"/>
  <c r="K4" i="1"/>
  <c r="K5" i="1"/>
  <c r="K6" i="1"/>
  <c r="K7" i="1"/>
  <c r="K8" i="1"/>
  <c r="K9" i="1"/>
  <c r="K10" i="1"/>
  <c r="K11" i="1"/>
  <c r="K2" i="1"/>
  <c r="J3" i="1"/>
  <c r="J4" i="1"/>
  <c r="J5" i="1"/>
  <c r="J6" i="1"/>
  <c r="J7" i="1"/>
  <c r="J8" i="1"/>
  <c r="J9" i="1"/>
  <c r="J10" i="1"/>
  <c r="J11" i="1"/>
  <c r="J2" i="1"/>
  <c r="I3" i="1"/>
  <c r="I4" i="1"/>
  <c r="I5" i="1"/>
  <c r="I6" i="1"/>
  <c r="I7" i="1"/>
  <c r="I8" i="1"/>
  <c r="I9" i="1"/>
  <c r="I10" i="1"/>
  <c r="I11" i="1"/>
  <c r="I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<sst xmlns="http://schemas.openxmlformats.org/spreadsheetml/2006/main" count="1484" uniqueCount="378">
  <si>
    <t>Roll No.</t>
  </si>
  <si>
    <t>Name</t>
  </si>
  <si>
    <t>Hindi</t>
  </si>
  <si>
    <t>English</t>
  </si>
  <si>
    <t>math</t>
  </si>
  <si>
    <t>physics</t>
  </si>
  <si>
    <t>chemistry</t>
  </si>
  <si>
    <t>total</t>
  </si>
  <si>
    <t>average</t>
  </si>
  <si>
    <t>Grade</t>
  </si>
  <si>
    <t>RAM</t>
  </si>
  <si>
    <t>ASHOK</t>
  </si>
  <si>
    <t>MANOJ</t>
  </si>
  <si>
    <t>RAJESH</t>
  </si>
  <si>
    <t>RANJANA</t>
  </si>
  <si>
    <t>POOJA</t>
  </si>
  <si>
    <t>MAHESH</t>
  </si>
  <si>
    <t>ASHUTOSH</t>
  </si>
  <si>
    <t>ANIL</t>
  </si>
  <si>
    <t>PREM</t>
  </si>
  <si>
    <t>Q.1 Find the Total Number &amp; Average in all Subjects in Each Student .</t>
  </si>
  <si>
    <t xml:space="preserve">Q.2 Find Grade Using If Function - If Average Greater  &gt;15 then "A" Grade otherwise "B" Grade </t>
  </si>
  <si>
    <t xml:space="preserve">Q.3 How Many Student "A" and "B" Grade </t>
  </si>
  <si>
    <t xml:space="preserve">Q.4 Student Ashok and Manoj Total Number and Average </t>
  </si>
  <si>
    <t xml:space="preserve">Q.5 Count how many Students </t>
  </si>
  <si>
    <t xml:space="preserve">Q.6 How Many Student Hindi &amp; English Subject Number Grater Then &gt; 20 and &lt;15 </t>
  </si>
  <si>
    <t>Use of Countif</t>
  </si>
  <si>
    <t>Use of Sumif</t>
  </si>
  <si>
    <t>Use of Counta</t>
  </si>
  <si>
    <t>A</t>
  </si>
  <si>
    <t>B</t>
  </si>
  <si>
    <t>Q 4</t>
  </si>
  <si>
    <t>TOTAL</t>
  </si>
  <si>
    <t>AVERAGE</t>
  </si>
  <si>
    <t>TOTAL Students</t>
  </si>
  <si>
    <t>use of sum &amp; average</t>
  </si>
  <si>
    <t xml:space="preserve">use of if </t>
  </si>
  <si>
    <t xml:space="preserve"> use of count if</t>
  </si>
  <si>
    <t>HINDI</t>
  </si>
  <si>
    <t>ENGLISH</t>
  </si>
  <si>
    <t>use of COUNTA</t>
  </si>
  <si>
    <t>Fill the below respective cells using Formula only.  Manually entering the values won't be considered.</t>
  </si>
  <si>
    <t>$</t>
  </si>
  <si>
    <t>+</t>
  </si>
  <si>
    <t>@</t>
  </si>
  <si>
    <t>" "</t>
  </si>
  <si>
    <t>saurabh</t>
  </si>
  <si>
    <t>vikas</t>
  </si>
  <si>
    <t>#</t>
  </si>
  <si>
    <t>Q1</t>
  </si>
  <si>
    <t>Calculate number of cells contains numbers</t>
  </si>
  <si>
    <t>Q2</t>
  </si>
  <si>
    <t>Calculate number of cells contains "$"</t>
  </si>
  <si>
    <t>Q3</t>
  </si>
  <si>
    <t>Calculate number of cells which are blank</t>
  </si>
  <si>
    <t>Q4</t>
  </si>
  <si>
    <t>Calculate number of cells which are not blank</t>
  </si>
  <si>
    <t>Q5</t>
  </si>
  <si>
    <t>Calculate number of cells contains "+"</t>
  </si>
  <si>
    <t>Full Name</t>
  </si>
  <si>
    <t>Yuvaraj singh</t>
  </si>
  <si>
    <t>Robin uthappa</t>
  </si>
  <si>
    <t>Ravindra Jadeja</t>
  </si>
  <si>
    <t>Suresh Raina</t>
  </si>
  <si>
    <t>Rohit sharma</t>
  </si>
  <si>
    <t>Virat Kholi</t>
  </si>
  <si>
    <t>Rahul Dravid</t>
  </si>
  <si>
    <t>Shreyas Iyyer</t>
  </si>
  <si>
    <t>UPPER()</t>
  </si>
  <si>
    <t>lower()</t>
  </si>
  <si>
    <t>Proper()</t>
  </si>
  <si>
    <t>Projects</t>
  </si>
  <si>
    <t>Start_Date</t>
  </si>
  <si>
    <t>No_Days</t>
  </si>
  <si>
    <t>Project_1</t>
  </si>
  <si>
    <t>Project_2</t>
  </si>
  <si>
    <t>Project_3</t>
  </si>
  <si>
    <t>Project_4</t>
  </si>
  <si>
    <t>Project_5</t>
  </si>
  <si>
    <t>Project_6</t>
  </si>
  <si>
    <t>End_Date</t>
  </si>
  <si>
    <t>Day_Of_End_Date</t>
  </si>
  <si>
    <t>Month_Of_the_Date</t>
  </si>
  <si>
    <t>Year_Of_the_Date</t>
  </si>
  <si>
    <t>Day_Name</t>
  </si>
  <si>
    <t>Month_name</t>
  </si>
  <si>
    <t>No.Of_Mondays_Days</t>
  </si>
  <si>
    <t>use of sum and average</t>
  </si>
  <si>
    <t>use of If</t>
  </si>
  <si>
    <t>use of counta</t>
  </si>
  <si>
    <t>use of countif</t>
  </si>
  <si>
    <t>use of sumif</t>
  </si>
  <si>
    <t>UppER()</t>
  </si>
  <si>
    <t>Lower()</t>
  </si>
  <si>
    <t>use of count</t>
  </si>
  <si>
    <t xml:space="preserve">USE of </t>
  </si>
  <si>
    <t xml:space="preserve">use of sumifin ashok manoj </t>
  </si>
  <si>
    <t>sumif(range of name,name ,criteria)</t>
  </si>
  <si>
    <t>S.No.</t>
  </si>
  <si>
    <t>Player</t>
  </si>
  <si>
    <t>Base Price</t>
  </si>
  <si>
    <t>TYPE</t>
  </si>
  <si>
    <t>COST IN (CR.)</t>
  </si>
  <si>
    <t>Cost IN $ (000)</t>
  </si>
  <si>
    <t>Team</t>
  </si>
  <si>
    <t>KL Rahul</t>
  </si>
  <si>
    <t>Draft Pick</t>
  </si>
  <si>
    <t>WICKETKEEPER</t>
  </si>
  <si>
    <t>Lucknow Super Giants</t>
  </si>
  <si>
    <t>Retained</t>
  </si>
  <si>
    <t>ALL-ROUNDER</t>
  </si>
  <si>
    <t>Chennai Super Kings</t>
  </si>
  <si>
    <t>Rishabh Pant</t>
  </si>
  <si>
    <t>Delhi Capitals</t>
  </si>
  <si>
    <t>Rohit Sharma</t>
  </si>
  <si>
    <t>BATTER</t>
  </si>
  <si>
    <t>Mumbai Indians</t>
  </si>
  <si>
    <t>Ishan Kishan</t>
  </si>
  <si>
    <t>2 Cr</t>
  </si>
  <si>
    <t>Rashid Khan</t>
  </si>
  <si>
    <t>BOWLER</t>
  </si>
  <si>
    <t>Gujarat Titans</t>
  </si>
  <si>
    <t>Hardik Pandya</t>
  </si>
  <si>
    <t>Virat Kohli</t>
  </si>
  <si>
    <t>Royal Challengers Bangalore</t>
  </si>
  <si>
    <t>Deepak Chahar</t>
  </si>
  <si>
    <t>Sanju Samson</t>
  </si>
  <si>
    <t>Rajasthan Royals</t>
  </si>
  <si>
    <t>Kane Williamson</t>
  </si>
  <si>
    <t>Sunrisers Hyderabad</t>
  </si>
  <si>
    <t>Shreyas Iyer</t>
  </si>
  <si>
    <t>Kolkata Knight Riders</t>
  </si>
  <si>
    <t>MS Dhoni</t>
  </si>
  <si>
    <t>Andre Russell</t>
  </si>
  <si>
    <t>Mayank Agarwal</t>
  </si>
  <si>
    <t>Punjab Kings</t>
  </si>
  <si>
    <t>Jasprit Bumrah</t>
  </si>
  <si>
    <t>Liam Livingstone</t>
  </si>
  <si>
    <t>1 Cr</t>
  </si>
  <si>
    <t>Glenn Maxwell</t>
  </si>
  <si>
    <t>Shardul Thakur</t>
  </si>
  <si>
    <t>Wanindu Hasaranga</t>
  </si>
  <si>
    <t>Harshal Patel</t>
  </si>
  <si>
    <t>Nicholas Pooran</t>
  </si>
  <si>
    <t>1.5 Cr</t>
  </si>
  <si>
    <t>Lockie Ferguson</t>
  </si>
  <si>
    <t>Avesh Khan</t>
  </si>
  <si>
    <t>20 Lakh</t>
  </si>
  <si>
    <t>Jos Buttler</t>
  </si>
  <si>
    <t>Prasidh Krishna</t>
  </si>
  <si>
    <t>Kagiso Rabada</t>
  </si>
  <si>
    <t>Marcus Stoinis</t>
  </si>
  <si>
    <t>Rahul Tewatia</t>
  </si>
  <si>
    <t>40 Lakh</t>
  </si>
  <si>
    <t>Axar Patel</t>
  </si>
  <si>
    <t>Shahrukh Khan</t>
  </si>
  <si>
    <t>Jason Holder</t>
  </si>
  <si>
    <t>Washington Sundar</t>
  </si>
  <si>
    <t>Shimron Hetmyer</t>
  </si>
  <si>
    <t>Rahul Tripathi</t>
  </si>
  <si>
    <t>Shikhar Dhawan</t>
  </si>
  <si>
    <t>Krunal Pandya</t>
  </si>
  <si>
    <t>Tim David</t>
  </si>
  <si>
    <t>Shubman Gill</t>
  </si>
  <si>
    <t>Moeen Ali</t>
  </si>
  <si>
    <t>Nitish Rana</t>
  </si>
  <si>
    <t>Venkatesh Iyer</t>
  </si>
  <si>
    <t>Varun Chakaravarthy</t>
  </si>
  <si>
    <t>Jofra Archer</t>
  </si>
  <si>
    <t>Suryakumar Yadav</t>
  </si>
  <si>
    <t>Trent Boult</t>
  </si>
  <si>
    <t>Josh Hazlewood</t>
  </si>
  <si>
    <t>Devdutt Padikkal</t>
  </si>
  <si>
    <t>Romario Shepherd</t>
  </si>
  <si>
    <t>75 Lakh</t>
  </si>
  <si>
    <t>Prithvi Shaw</t>
  </si>
  <si>
    <t>Mark Wood</t>
  </si>
  <si>
    <t>Pat Cummins</t>
  </si>
  <si>
    <t>Shivam Mavi</t>
  </si>
  <si>
    <t>Faf Du Plessis</t>
  </si>
  <si>
    <t>Mohammed Siraj</t>
  </si>
  <si>
    <t>Ambati Rayudu</t>
  </si>
  <si>
    <t>Jonny Bairstow</t>
  </si>
  <si>
    <t>Quinton De Kock</t>
  </si>
  <si>
    <t>Mitchell Marsh</t>
  </si>
  <si>
    <t>Anrich Nortje</t>
  </si>
  <si>
    <t>Yuzvendra Chahal</t>
  </si>
  <si>
    <t>Abhishek Sharma</t>
  </si>
  <si>
    <t>Mohammad Shami</t>
  </si>
  <si>
    <t>David Warner</t>
  </si>
  <si>
    <t>Ruturaj Gaikwad</t>
  </si>
  <si>
    <t>Sunil Narine</t>
  </si>
  <si>
    <t>Odean Smith</t>
  </si>
  <si>
    <t>Kieron Pollard</t>
  </si>
  <si>
    <t>Deepak Hooda</t>
  </si>
  <si>
    <t>Dinesh Karthik</t>
  </si>
  <si>
    <t>Syed Khaleel Ahmed</t>
  </si>
  <si>
    <t>50 Lakh</t>
  </si>
  <si>
    <t>Rahul Chahar</t>
  </si>
  <si>
    <t>R. Ashwin</t>
  </si>
  <si>
    <t>Manish Pandey</t>
  </si>
  <si>
    <t>Dwayne Bravo</t>
  </si>
  <si>
    <t>Chetan Sakariya</t>
  </si>
  <si>
    <t>Marco Jansen</t>
  </si>
  <si>
    <t>Bhuvneshwar Kumar</t>
  </si>
  <si>
    <t>Shivam Dube</t>
  </si>
  <si>
    <t>Arshdeep Singh</t>
  </si>
  <si>
    <t>Ravi Bishnoi</t>
  </si>
  <si>
    <t>Yashaswi Jaiswal</t>
  </si>
  <si>
    <t>T. Natarajan</t>
  </si>
  <si>
    <t>Abdul Samad</t>
  </si>
  <si>
    <t>Umran Malik</t>
  </si>
  <si>
    <t>Kartik Tyagi</t>
  </si>
  <si>
    <t>Harpreet Brar</t>
  </si>
  <si>
    <t>Riyan Parag</t>
  </si>
  <si>
    <t>30 Lakh</t>
  </si>
  <si>
    <t>Chris Jordan</t>
  </si>
  <si>
    <t>Anuj Rawat</t>
  </si>
  <si>
    <t>Yash Dayal</t>
  </si>
  <si>
    <t>David Miller</t>
  </si>
  <si>
    <t>R. Sai Kishore</t>
  </si>
  <si>
    <t>Dewald Brevis</t>
  </si>
  <si>
    <t>Rovman Powell</t>
  </si>
  <si>
    <t>Abhinav Sadarangani</t>
  </si>
  <si>
    <t>Daniel Sams</t>
  </si>
  <si>
    <t>Navdeep Saini</t>
  </si>
  <si>
    <t>Aiden Markram</t>
  </si>
  <si>
    <t>Matthew Wade</t>
  </si>
  <si>
    <t>Alzarri Joseph</t>
  </si>
  <si>
    <t>Shahbaz Ahamad</t>
  </si>
  <si>
    <t>Sean Abbott</t>
  </si>
  <si>
    <t>Jason Roy</t>
  </si>
  <si>
    <t>Robin Uthappa</t>
  </si>
  <si>
    <t>K.S. Bharat</t>
  </si>
  <si>
    <t>Mustafizur Rahman</t>
  </si>
  <si>
    <t>Kuldeep Yadav</t>
  </si>
  <si>
    <t>Sam Billings</t>
  </si>
  <si>
    <t>Umesh Yadav</t>
  </si>
  <si>
    <t>Vaibhav Arora</t>
  </si>
  <si>
    <t>Raj Angad Bawa</t>
  </si>
  <si>
    <t>Dushmanta Chameera</t>
  </si>
  <si>
    <t>Evin Lewis</t>
  </si>
  <si>
    <t>David Willey</t>
  </si>
  <si>
    <t>Nathan Coulter-Nile</t>
  </si>
  <si>
    <t>Wriddhiman Saha</t>
  </si>
  <si>
    <t>Mitchell Santner</t>
  </si>
  <si>
    <t>Adam Milne</t>
  </si>
  <si>
    <t>Jayant Yadav</t>
  </si>
  <si>
    <t>N. Tilak Varma</t>
  </si>
  <si>
    <t>Murugan Ashwin</t>
  </si>
  <si>
    <t>Rajvardhan Hangargekar</t>
  </si>
  <si>
    <t>Tim Southee</t>
  </si>
  <si>
    <t>Alex Hales</t>
  </si>
  <si>
    <t>Tymal Mills</t>
  </si>
  <si>
    <t>James Neesham</t>
  </si>
  <si>
    <t>Glenn Phillips</t>
  </si>
  <si>
    <t>Vijay Shankar</t>
  </si>
  <si>
    <t>Karun Nair</t>
  </si>
  <si>
    <t>Jaydev Unadkat</t>
  </si>
  <si>
    <t>Prashant Solanki</t>
  </si>
  <si>
    <t>Dominic Drakes</t>
  </si>
  <si>
    <t>Kamlesh Nagarkoti</t>
  </si>
  <si>
    <t>Mandeep Singh</t>
  </si>
  <si>
    <t>Devon Conway</t>
  </si>
  <si>
    <t>Ajinkya Rahane</t>
  </si>
  <si>
    <t>Mohammad Nabi</t>
  </si>
  <si>
    <t>Riley Meredith</t>
  </si>
  <si>
    <t>Sherfane Rutherford</t>
  </si>
  <si>
    <t>Rassie Van Der Dussen</t>
  </si>
  <si>
    <t>Mahipal Lomror</t>
  </si>
  <si>
    <t>K. Gowtham</t>
  </si>
  <si>
    <t>Finn Allen</t>
  </si>
  <si>
    <t>Nathan Ellis</t>
  </si>
  <si>
    <t>Fabian Allen</t>
  </si>
  <si>
    <t>Siddharth Kaul</t>
  </si>
  <si>
    <t>Jason Behrendorff</t>
  </si>
  <si>
    <t>Obed Mccoy</t>
  </si>
  <si>
    <t>Daryl Mitchell</t>
  </si>
  <si>
    <t>Shreyas Gopal</t>
  </si>
  <si>
    <t>Maheesh Theekshana</t>
  </si>
  <si>
    <t>Lalit Yadav</t>
  </si>
  <si>
    <t>Mayank Markande</t>
  </si>
  <si>
    <t>Sheldon Jackson</t>
  </si>
  <si>
    <t>Prabhsimran Singh</t>
  </si>
  <si>
    <t>Rinku Singh</t>
  </si>
  <si>
    <t>Ashok Sharma</t>
  </si>
  <si>
    <t>Rishi Dhawan</t>
  </si>
  <si>
    <t>Varun Aaron</t>
  </si>
  <si>
    <t>Gurkeerat Singh</t>
  </si>
  <si>
    <t>Dwaine Pretorius</t>
  </si>
  <si>
    <t>Tim Seifert</t>
  </si>
  <si>
    <t>Pravin Dubey</t>
  </si>
  <si>
    <t>Lungisani Ngidi</t>
  </si>
  <si>
    <t>Yash Dhull</t>
  </si>
  <si>
    <t>Chamika Karunaratne</t>
  </si>
  <si>
    <t>Sandeep Sharma</t>
  </si>
  <si>
    <t>Bhanuka Rajapaksa</t>
  </si>
  <si>
    <t>Kyle Mayers</t>
  </si>
  <si>
    <t>Shahbaz Nadeem</t>
  </si>
  <si>
    <t>Ankit Singh Rajpoot</t>
  </si>
  <si>
    <t>Sanjay Yadav</t>
  </si>
  <si>
    <t>Karn Sharma</t>
  </si>
  <si>
    <t>Vishnu Vinod</t>
  </si>
  <si>
    <t>Fazalhaq Farooqi</t>
  </si>
  <si>
    <t>Abhijeet Tomar</t>
  </si>
  <si>
    <t>Benny Howell</t>
  </si>
  <si>
    <t>Noor Ahmad</t>
  </si>
  <si>
    <t>Arjun Tendulkar</t>
  </si>
  <si>
    <t>Basil Thampi</t>
  </si>
  <si>
    <t>Suyash Prabhudessai</t>
  </si>
  <si>
    <t>K.C Cariappa</t>
  </si>
  <si>
    <t>Ishan Porel</t>
  </si>
  <si>
    <t>Chama Milind</t>
  </si>
  <si>
    <t>Darshan Nalkande</t>
  </si>
  <si>
    <t>Pradeep Sangwan</t>
  </si>
  <si>
    <t>K.Bhagath Varma</t>
  </si>
  <si>
    <t>Simarjeet Singh</t>
  </si>
  <si>
    <t>N. Jagadeesan</t>
  </si>
  <si>
    <t>C.Hari Nishaanth</t>
  </si>
  <si>
    <t>K.M. Asif</t>
  </si>
  <si>
    <t>Tushar Deshpande</t>
  </si>
  <si>
    <t>Subhranshu Senapati</t>
  </si>
  <si>
    <t>Mukesh Choudhary</t>
  </si>
  <si>
    <t>Ashwin Hebbar</t>
  </si>
  <si>
    <t>Sarfaraz Khan</t>
  </si>
  <si>
    <t>Ripal Patel</t>
  </si>
  <si>
    <t>Vicky Ostwal</t>
  </si>
  <si>
    <t>Rasikh Dar</t>
  </si>
  <si>
    <t>Anukul Roy</t>
  </si>
  <si>
    <t>Baba Indrajith</t>
  </si>
  <si>
    <t>Aman Khan</t>
  </si>
  <si>
    <t>Ramesh Kumar</t>
  </si>
  <si>
    <t>Pratham Singh</t>
  </si>
  <si>
    <t>Prerak Mankad</t>
  </si>
  <si>
    <t>Ansh Patel</t>
  </si>
  <si>
    <t>Jitesh Sharma</t>
  </si>
  <si>
    <t>Writtick Chatterjee</t>
  </si>
  <si>
    <t>Atharva Taide</t>
  </si>
  <si>
    <t>Baltej Dhanda</t>
  </si>
  <si>
    <t>Manan Vohra</t>
  </si>
  <si>
    <t>B. Sai Sudharsan</t>
  </si>
  <si>
    <t>Karan Sharma</t>
  </si>
  <si>
    <t>Ayush Badoni</t>
  </si>
  <si>
    <t>Mohsin Khan</t>
  </si>
  <si>
    <t>Mayank Yadav</t>
  </si>
  <si>
    <t>Anmolpreet Singh</t>
  </si>
  <si>
    <t>Aryan Juyal</t>
  </si>
  <si>
    <t>Ramandeep Singh</t>
  </si>
  <si>
    <t>Rahul Buddhi</t>
  </si>
  <si>
    <t>Hrithik Shokeen</t>
  </si>
  <si>
    <t>Mohd. Arshad Khan</t>
  </si>
  <si>
    <t>Akash Deep</t>
  </si>
  <si>
    <t>Aneeshwar Gautam</t>
  </si>
  <si>
    <t>Luvnith Sisodia</t>
  </si>
  <si>
    <t>Anunay Singh</t>
  </si>
  <si>
    <t>Kuldeep Sen</t>
  </si>
  <si>
    <t>Dhruv Jurel</t>
  </si>
  <si>
    <t>Tejas Baroka</t>
  </si>
  <si>
    <t>Kuldip Yadav</t>
  </si>
  <si>
    <t>Shubham Garhwal</t>
  </si>
  <si>
    <t>Priyam Garg</t>
  </si>
  <si>
    <t>R Samarth</t>
  </si>
  <si>
    <t>Jagadeesha Suchith</t>
  </si>
  <si>
    <t>Shashank Singh</t>
  </si>
  <si>
    <t>Saurabh Dubey</t>
  </si>
  <si>
    <t>Sum of cost for each team</t>
  </si>
  <si>
    <t>sum of cost of bowlers in each team</t>
  </si>
  <si>
    <t>Compare Cost of bowlers, batsman</t>
  </si>
  <si>
    <t>Explore Design of the pivot table</t>
  </si>
  <si>
    <t>Sort players based on cost</t>
  </si>
  <si>
    <t>Add Donation(8%) for players with &gt;9Cr cost</t>
  </si>
  <si>
    <t xml:space="preserve">Show Donation values as % of totals </t>
  </si>
  <si>
    <t>Row Labels</t>
  </si>
  <si>
    <t>Grand Total</t>
  </si>
  <si>
    <t>Column Labels</t>
  </si>
  <si>
    <t>Sum of COST IN (CR.)</t>
  </si>
  <si>
    <t>Donation</t>
  </si>
  <si>
    <t>Sum of Donation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</si>
</sst>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quotePrefix="1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0" fillId="0" borderId="5" xfId="0" applyBorder="1"/>
    <xf numFmtId="0" fontId="0" fillId="0" borderId="0" xfId="0" applyAlignment="1">
      <alignment wrapText="1"/>
    </xf>
    <xf numFmtId="0" fontId="0" fillId="0" borderId="6" xfId="0" applyBorder="1"/>
    <xf numFmtId="14" fontId="0" fillId="0" borderId="5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10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[New Microsoft Excel Worksheet.xlsx]Q.1!PivotTable1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Q.1!$B$3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Q.1!$A$4:$A$14</c:f>
              <c:strCache>
                <c:ptCount val="10"/>
                <c:pt idx="0">
                  <c:v>Chennai Super Kings</c:v>
                </c:pt>
                <c:pt idx="1">
                  <c:v>Delhi Capitals</c:v>
                </c:pt>
                <c:pt idx="2">
                  <c:v>Gujarat Titans</c:v>
                </c:pt>
                <c:pt idx="3">
                  <c:v>Kolkata Knight Riders</c:v>
                </c:pt>
                <c:pt idx="4">
                  <c:v>Lucknow Super Giants</c:v>
                </c:pt>
                <c:pt idx="5">
                  <c:v>Mumbai Indians</c:v>
                </c:pt>
                <c:pt idx="6">
                  <c:v>Punjab Kings</c:v>
                </c:pt>
                <c:pt idx="7">
                  <c:v>Rajasthan Royals</c:v>
                </c:pt>
                <c:pt idx="8">
                  <c:v>Royal Challengers Bangalore</c:v>
                </c:pt>
                <c:pt idx="9">
                  <c:v>Sunrisers Hyderabad</c:v>
                </c:pt>
              </c:strCache>
            </c:strRef>
          </c:cat>
          <c:val>
            <c:numRef>
              <c:f>Q.1!$B$4:$B$14</c:f>
              <c:numCache>
                <c:formatCode>General</c:formatCode>
                <c:ptCount val="10"/>
                <c:pt idx="0">
                  <c:v>87.05000000000004</c:v>
                </c:pt>
                <c:pt idx="1">
                  <c:v>86.4</c:v>
                </c:pt>
                <c:pt idx="2">
                  <c:v>89.65000000000002</c:v>
                </c:pt>
                <c:pt idx="3">
                  <c:v>81.550000000000011</c:v>
                </c:pt>
                <c:pt idx="4">
                  <c:v>89.40000000000002</c:v>
                </c:pt>
                <c:pt idx="5">
                  <c:v>89.9</c:v>
                </c:pt>
                <c:pt idx="6">
                  <c:v>84.550000000000011</c:v>
                </c:pt>
                <c:pt idx="7">
                  <c:v>89.050000000000011</c:v>
                </c:pt>
                <c:pt idx="8">
                  <c:v>88.450000000000017</c:v>
                </c:pt>
                <c:pt idx="9">
                  <c:v>89.90000000000002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11-43C2-99CE-9F2336AFA5A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[New Microsoft Excel Worksheet.xlsx]Q.2!PivotTable2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Q.2!$B$3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Q.2!$A$4:$A$14</c:f>
              <c:strCache>
                <c:ptCount val="10"/>
                <c:pt idx="0">
                  <c:v>Kolkata Knight Riders</c:v>
                </c:pt>
                <c:pt idx="1">
                  <c:v>Royal Challengers Bangalore</c:v>
                </c:pt>
                <c:pt idx="2">
                  <c:v>Mumbai Indians</c:v>
                </c:pt>
                <c:pt idx="3">
                  <c:v>Chennai Super Kings</c:v>
                </c:pt>
                <c:pt idx="4">
                  <c:v>Sunrisers Hyderabad</c:v>
                </c:pt>
                <c:pt idx="5">
                  <c:v>Punjab Kings</c:v>
                </c:pt>
                <c:pt idx="6">
                  <c:v>Lucknow Super Giants</c:v>
                </c:pt>
                <c:pt idx="7">
                  <c:v>Rajasthan Royals</c:v>
                </c:pt>
                <c:pt idx="8">
                  <c:v>Delhi Capitals</c:v>
                </c:pt>
                <c:pt idx="9">
                  <c:v>Gujarat Titans</c:v>
                </c:pt>
              </c:strCache>
            </c:strRef>
          </c:cat>
          <c:val>
            <c:numRef>
              <c:f>Q.2!$B$4:$B$14</c:f>
              <c:numCache>
                <c:formatCode>General</c:formatCode>
                <c:ptCount val="10"/>
                <c:pt idx="0">
                  <c:v>12.25</c:v>
                </c:pt>
                <c:pt idx="1">
                  <c:v>17.2</c:v>
                </c:pt>
                <c:pt idx="2">
                  <c:v>18.350000000000001</c:v>
                </c:pt>
                <c:pt idx="3">
                  <c:v>18.599999999999994</c:v>
                </c:pt>
                <c:pt idx="4">
                  <c:v>20.25</c:v>
                </c:pt>
                <c:pt idx="5">
                  <c:v>22.2</c:v>
                </c:pt>
                <c:pt idx="6">
                  <c:v>24.9</c:v>
                </c:pt>
                <c:pt idx="7">
                  <c:v>30.75</c:v>
                </c:pt>
                <c:pt idx="8">
                  <c:v>31.2</c:v>
                </c:pt>
                <c:pt idx="9">
                  <c:v>40.65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05-432A-9C98-B40C1E16626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59239648"/>
        <c:axId val="959266048"/>
      </c:barChart>
      <c:catAx>
        <c:axId val="959239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266048"/>
        <c:crosses val="autoZero"/>
        <c:auto val="1"/>
        <c:lblAlgn val="ctr"/>
        <c:lblOffset val="100"/>
        <c:noMultiLvlLbl val="0"/>
      </c:catAx>
      <c:valAx>
        <c:axId val="95926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239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[New Microsoft Excel Worksheet.xlsx]Q.7!PivotTable6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Q.7!$B$3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Q.7!$A$4:$A$14</c:f>
              <c:strCache>
                <c:ptCount val="10"/>
                <c:pt idx="0">
                  <c:v>Royal Challengers Bangalore</c:v>
                </c:pt>
                <c:pt idx="1">
                  <c:v>Mumbai Indians</c:v>
                </c:pt>
                <c:pt idx="2">
                  <c:v>Chennai Super Kings</c:v>
                </c:pt>
                <c:pt idx="3">
                  <c:v>Gujarat Titans</c:v>
                </c:pt>
                <c:pt idx="4">
                  <c:v>Lucknow Super Giants</c:v>
                </c:pt>
                <c:pt idx="5">
                  <c:v>Rajasthan Royals</c:v>
                </c:pt>
                <c:pt idx="6">
                  <c:v>Punjab Kings</c:v>
                </c:pt>
                <c:pt idx="7">
                  <c:v>Delhi Capitals</c:v>
                </c:pt>
                <c:pt idx="8">
                  <c:v>Sunrisers Hyderabad</c:v>
                </c:pt>
                <c:pt idx="9">
                  <c:v>Kolkata Knight Riders</c:v>
                </c:pt>
              </c:strCache>
            </c:strRef>
          </c:cat>
          <c:val>
            <c:numRef>
              <c:f>Q.7!$B$4:$B$14</c:f>
              <c:numCache>
                <c:formatCode>0.00%</c:formatCode>
                <c:ptCount val="10"/>
                <c:pt idx="0">
                  <c:v>0.13515436050647317</c:v>
                </c:pt>
                <c:pt idx="1">
                  <c:v>0.12306160193484138</c:v>
                </c:pt>
                <c:pt idx="2">
                  <c:v>0.11950490823730262</c:v>
                </c:pt>
                <c:pt idx="3">
                  <c:v>0.11381419832124058</c:v>
                </c:pt>
                <c:pt idx="4">
                  <c:v>0.10300184948072272</c:v>
                </c:pt>
                <c:pt idx="5">
                  <c:v>9.6742068573054493E-2</c:v>
                </c:pt>
                <c:pt idx="6">
                  <c:v>9.3185374875515731E-2</c:v>
                </c:pt>
                <c:pt idx="7">
                  <c:v>7.6113245127329643E-2</c:v>
                </c:pt>
                <c:pt idx="8">
                  <c:v>7.0422535211267609E-2</c:v>
                </c:pt>
                <c:pt idx="9">
                  <c:v>6.8999857732252104E-2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A8-45B9-93F7-0A400FF97056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160020</xdr:colOff>
      <xdr:row>6</xdr:row>
      <xdr:rowOff>45720</xdr:rowOff>
    </xdr:from>
    <xdr:to>
      <xdr:col>4</xdr:col>
      <xdr:colOff>1303020</xdr:colOff>
      <xdr:row>21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A85C2A-40C2-58C2-F754-98906A8A65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106680</xdr:colOff>
      <xdr:row>5</xdr:row>
      <xdr:rowOff>106680</xdr:rowOff>
    </xdr:from>
    <xdr:to>
      <xdr:col>11</xdr:col>
      <xdr:colOff>411480</xdr:colOff>
      <xdr:row>20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05572F-94C1-6633-53A9-1E2ECE2C94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411480</xdr:colOff>
      <xdr:row>6</xdr:row>
      <xdr:rowOff>45720</xdr:rowOff>
    </xdr:from>
    <xdr:to>
      <xdr:col>10</xdr:col>
      <xdr:colOff>106680</xdr:colOff>
      <xdr:row>21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0290BB-3ADA-2441-6E5F-D351CCAC9B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chyut Sharma" refreshedDate="45127.746148726852" createdVersion="8" refreshedVersion="8" minRefreshableVersion="3" recordCount="237" xr:uid="{A682733E-2CAF-4DFD-ACBD-4A53D9C24AA0}">
  <cacheSource type="worksheet">
    <worksheetSource ref="A1:G238" sheet="IPL Dataset (Pivot table,chart)"/>
  </cacheSource>
  <cacheFields count="7">
    <cacheField name="S.No." numFmtId="0">
      <sharedItems containsSemiMixedTypes="0" containsString="0" containsNumber="1" containsInteger="1" minValue="1" maxValue="237"/>
    </cacheField>
    <cacheField name="Player" numFmtId="0">
      <sharedItems count="237">
        <s v="KL Rahul"/>
        <s v="Ravindra Jadeja"/>
        <s v="Rishabh Pant"/>
        <s v="Rohit Sharma"/>
        <s v="Ishan Kishan"/>
        <s v="Rashid Khan"/>
        <s v="Hardik Pandya"/>
        <s v="Virat Kohli"/>
        <s v="Deepak Chahar"/>
        <s v="Sanju Samson"/>
        <s v="Kane Williamson"/>
        <s v="Shreyas Iyer"/>
        <s v="MS Dhoni"/>
        <s v="Andre Russell"/>
        <s v="Mayank Agarwal"/>
        <s v="Jasprit Bumrah"/>
        <s v="Liam Livingstone"/>
        <s v="Glenn Maxwell"/>
        <s v="Shardul Thakur"/>
        <s v="Wanindu Hasaranga"/>
        <s v="Harshal Patel"/>
        <s v="Nicholas Pooran"/>
        <s v="Lockie Ferguson"/>
        <s v="Avesh Khan"/>
        <s v="Jos Buttler"/>
        <s v="Prasidh Krishna"/>
        <s v="Kagiso Rabada"/>
        <s v="Marcus Stoinis"/>
        <s v="Rahul Tewatia"/>
        <s v="Axar Patel"/>
        <s v="Shahrukh Khan"/>
        <s v="Jason Holder"/>
        <s v="Washington Sundar"/>
        <s v="Shimron Hetmyer"/>
        <s v="Rahul Tripathi"/>
        <s v="Shikhar Dhawan"/>
        <s v="Krunal Pandya"/>
        <s v="Tim David"/>
        <s v="Shubman Gill"/>
        <s v="Moeen Ali"/>
        <s v="Nitish Rana"/>
        <s v="Venkatesh Iyer"/>
        <s v="Varun Chakaravarthy"/>
        <s v="Jofra Archer"/>
        <s v="Suryakumar Yadav"/>
        <s v="Trent Boult"/>
        <s v="Josh Hazlewood"/>
        <s v="Devdutt Padikkal"/>
        <s v="Romario Shepherd"/>
        <s v="Prithvi Shaw"/>
        <s v="Mark Wood"/>
        <s v="Pat Cummins"/>
        <s v="Shivam Mavi"/>
        <s v="Faf Du Plessis"/>
        <s v="Mohammed Siraj"/>
        <s v="Ambati Rayudu"/>
        <s v="Jonny Bairstow"/>
        <s v="Quinton De Kock"/>
        <s v="Mitchell Marsh"/>
        <s v="Anrich Nortje"/>
        <s v="Yuzvendra Chahal"/>
        <s v="Abhishek Sharma"/>
        <s v="Mohammad Shami"/>
        <s v="David Warner"/>
        <s v="Ruturaj Gaikwad"/>
        <s v="Sunil Narine"/>
        <s v="Odean Smith"/>
        <s v="Kieron Pollard"/>
        <s v="Deepak Hooda"/>
        <s v="Dinesh Karthik"/>
        <s v="Syed Khaleel Ahmed"/>
        <s v="Rahul Chahar"/>
        <s v="R. Ashwin"/>
        <s v="Manish Pandey"/>
        <s v="Dwayne Bravo"/>
        <s v="Chetan Sakariya"/>
        <s v="Marco Jansen"/>
        <s v="Bhuvneshwar Kumar"/>
        <s v="Shivam Dube"/>
        <s v="Arshdeep Singh"/>
        <s v="Ravi Bishnoi"/>
        <s v="Yashaswi Jaiswal"/>
        <s v="T. Natarajan"/>
        <s v="Abdul Samad"/>
        <s v="Umran Malik"/>
        <s v="Kartik Tyagi"/>
        <s v="Harpreet Brar"/>
        <s v="Riyan Parag"/>
        <s v="Chris Jordan"/>
        <s v="Anuj Rawat"/>
        <s v="Yash Dayal"/>
        <s v="David Miller"/>
        <s v="R. Sai Kishore"/>
        <s v="Dewald Brevis"/>
        <s v="Rovman Powell"/>
        <s v="Abhinav Sadarangani"/>
        <s v="Daniel Sams"/>
        <s v="Navdeep Saini"/>
        <s v="Aiden Markram"/>
        <s v="Matthew Wade"/>
        <s v="Alzarri Joseph"/>
        <s v="Shahbaz Ahamad"/>
        <s v="Sean Abbott"/>
        <s v="Jason Roy"/>
        <s v="Robin Uthappa"/>
        <s v="K.S. Bharat"/>
        <s v="Mustafizur Rahman"/>
        <s v="Kuldeep Yadav"/>
        <s v="Sam Billings"/>
        <s v="Umesh Yadav"/>
        <s v="Vaibhav Arora"/>
        <s v="Raj Angad Bawa"/>
        <s v="Dushmanta Chameera"/>
        <s v="Evin Lewis"/>
        <s v="David Willey"/>
        <s v="Nathan Coulter-Nile"/>
        <s v="Wriddhiman Saha"/>
        <s v="Mitchell Santner"/>
        <s v="Adam Milne"/>
        <s v="Jayant Yadav"/>
        <s v="N. Tilak Varma"/>
        <s v="Murugan Ashwin"/>
        <s v="Rajvardhan Hangargekar"/>
        <s v="Tim Southee"/>
        <s v="Alex Hales"/>
        <s v="Tymal Mills"/>
        <s v="James Neesham"/>
        <s v="Glenn Phillips"/>
        <s v="Vijay Shankar"/>
        <s v="Karun Nair"/>
        <s v="Jaydev Unadkat"/>
        <s v="Prashant Solanki"/>
        <s v="Dominic Drakes"/>
        <s v="Kamlesh Nagarkoti"/>
        <s v="Mandeep Singh"/>
        <s v="Devon Conway"/>
        <s v="Ajinkya Rahane"/>
        <s v="Mohammad Nabi"/>
        <s v="Riley Meredith"/>
        <s v="Sherfane Rutherford"/>
        <s v="Rassie Van Der Dussen"/>
        <s v="Mahipal Lomror"/>
        <s v="K. Gowtham"/>
        <s v="Finn Allen"/>
        <s v="Nathan Ellis"/>
        <s v="Fabian Allen"/>
        <s v="Siddharth Kaul"/>
        <s v="Jason Behrendorff"/>
        <s v="Obed Mccoy"/>
        <s v="Daryl Mitchell"/>
        <s v="Shreyas Gopal"/>
        <s v="Maheesh Theekshana"/>
        <s v="Lalit Yadav"/>
        <s v="Mayank Markande"/>
        <s v="Sheldon Jackson"/>
        <s v="Prabhsimran Singh"/>
        <s v="Rinku Singh"/>
        <s v="Ashok Sharma"/>
        <s v="Rishi Dhawan"/>
        <s v="Varun Aaron"/>
        <s v="Gurkeerat Singh"/>
        <s v="Dwaine Pretorius"/>
        <s v="Tim Seifert"/>
        <s v="Pravin Dubey"/>
        <s v="Lungisani Ngidi"/>
        <s v="Yash Dhull"/>
        <s v="Chamika Karunaratne"/>
        <s v="Sandeep Sharma"/>
        <s v="Bhanuka Rajapaksa"/>
        <s v="Kyle Mayers"/>
        <s v="Shahbaz Nadeem"/>
        <s v="Ankit Singh Rajpoot"/>
        <s v="Sanjay Yadav"/>
        <s v="Karn Sharma"/>
        <s v="Vishnu Vinod"/>
        <s v="Fazalhaq Farooqi"/>
        <s v="Abhijeet Tomar"/>
        <s v="Benny Howell"/>
        <s v="Noor Ahmad"/>
        <s v="Arjun Tendulkar"/>
        <s v="Basil Thampi"/>
        <s v="Suyash Prabhudessai"/>
        <s v="K.C Cariappa"/>
        <s v="Ishan Porel"/>
        <s v="Chama Milind"/>
        <s v="Darshan Nalkande"/>
        <s v="Pradeep Sangwan"/>
        <s v="K.Bhagath Varma"/>
        <s v="Simarjeet Singh"/>
        <s v="N. Jagadeesan"/>
        <s v="C.Hari Nishaanth"/>
        <s v="K.M. Asif"/>
        <s v="Tushar Deshpande"/>
        <s v="Subhranshu Senapati"/>
        <s v="Mukesh Choudhary"/>
        <s v="Ashwin Hebbar"/>
        <s v="Sarfaraz Khan"/>
        <s v="Ripal Patel"/>
        <s v="Vicky Ostwal"/>
        <s v="Rasikh Dar"/>
        <s v="Anukul Roy"/>
        <s v="Baba Indrajith"/>
        <s v="Aman Khan"/>
        <s v="Ramesh Kumar"/>
        <s v="Pratham Singh"/>
        <s v="Prerak Mankad"/>
        <s v="Ansh Patel"/>
        <s v="Jitesh Sharma"/>
        <s v="Writtick Chatterjee"/>
        <s v="Atharva Taide"/>
        <s v="Baltej Dhanda"/>
        <s v="Manan Vohra"/>
        <s v="B. Sai Sudharsan"/>
        <s v="Karan Sharma"/>
        <s v="Ayush Badoni"/>
        <s v="Mohsin Khan"/>
        <s v="Mayank Yadav"/>
        <s v="Anmolpreet Singh"/>
        <s v="Aryan Juyal"/>
        <s v="Ramandeep Singh"/>
        <s v="Rahul Buddhi"/>
        <s v="Hrithik Shokeen"/>
        <s v="Mohd. Arshad Khan"/>
        <s v="Akash Deep"/>
        <s v="Aneeshwar Gautam"/>
        <s v="Luvnith Sisodia"/>
        <s v="Anunay Singh"/>
        <s v="Kuldeep Sen"/>
        <s v="Dhruv Jurel"/>
        <s v="Tejas Baroka"/>
        <s v="Kuldip Yadav"/>
        <s v="Shubham Garhwal"/>
        <s v="Priyam Garg"/>
        <s v="R Samarth"/>
        <s v="Jagadeesha Suchith"/>
        <s v="Shashank Singh"/>
        <s v="Saurabh Dubey"/>
      </sharedItems>
    </cacheField>
    <cacheField name="Base Price" numFmtId="0">
      <sharedItems/>
    </cacheField>
    <cacheField name="TYPE" numFmtId="0">
      <sharedItems count="4">
        <s v="WICKETKEEPER"/>
        <s v="ALL-ROUNDER"/>
        <s v="BATTER"/>
        <s v="BOWLER"/>
      </sharedItems>
    </cacheField>
    <cacheField name="COST IN (CR.)" numFmtId="0">
      <sharedItems containsSemiMixedTypes="0" containsString="0" containsNumber="1" minValue="0.2" maxValue="17"/>
    </cacheField>
    <cacheField name="Cost IN $ (000)" numFmtId="0">
      <sharedItems containsSemiMixedTypes="0" containsString="0" containsNumber="1" minValue="26" maxValue="2210"/>
    </cacheField>
    <cacheField name="Team" numFmtId="0">
      <sharedItems count="10">
        <s v="Lucknow Super Giants"/>
        <s v="Chennai Super Kings"/>
        <s v="Delhi Capitals"/>
        <s v="Mumbai Indians"/>
        <s v="Gujarat Titans"/>
        <s v="Royal Challengers Bangalore"/>
        <s v="Rajasthan Royals"/>
        <s v="Sunrisers Hyderabad"/>
        <s v="Kolkata Knight Riders"/>
        <s v="Punjab King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chyut Sharma" refreshedDate="45127.762316319444" createdVersion="8" refreshedVersion="8" minRefreshableVersion="3" recordCount="237" xr:uid="{B6CCFF16-3335-4449-8998-B289ACE0E643}">
  <cacheSource type="worksheet">
    <worksheetSource ref="A1:H238" sheet="IPL Dataset (Pivot table,chart)"/>
  </cacheSource>
  <cacheFields count="8">
    <cacheField name="S.No." numFmtId="0">
      <sharedItems containsSemiMixedTypes="0" containsString="0" containsNumber="1" containsInteger="1" minValue="1" maxValue="237"/>
    </cacheField>
    <cacheField name="Player" numFmtId="0">
      <sharedItems count="237">
        <s v="KL Rahul"/>
        <s v="Ravindra Jadeja"/>
        <s v="Rishabh Pant"/>
        <s v="Rohit Sharma"/>
        <s v="Ishan Kishan"/>
        <s v="Rashid Khan"/>
        <s v="Hardik Pandya"/>
        <s v="Virat Kohli"/>
        <s v="Deepak Chahar"/>
        <s v="Sanju Samson"/>
        <s v="Kane Williamson"/>
        <s v="Shreyas Iyer"/>
        <s v="MS Dhoni"/>
        <s v="Andre Russell"/>
        <s v="Mayank Agarwal"/>
        <s v="Jasprit Bumrah"/>
        <s v="Liam Livingstone"/>
        <s v="Glenn Maxwell"/>
        <s v="Shardul Thakur"/>
        <s v="Wanindu Hasaranga"/>
        <s v="Harshal Patel"/>
        <s v="Nicholas Pooran"/>
        <s v="Lockie Ferguson"/>
        <s v="Avesh Khan"/>
        <s v="Jos Buttler"/>
        <s v="Prasidh Krishna"/>
        <s v="Kagiso Rabada"/>
        <s v="Marcus Stoinis"/>
        <s v="Rahul Tewatia"/>
        <s v="Axar Patel"/>
        <s v="Shahrukh Khan"/>
        <s v="Jason Holder"/>
        <s v="Washington Sundar"/>
        <s v="Shimron Hetmyer"/>
        <s v="Rahul Tripathi"/>
        <s v="Shikhar Dhawan"/>
        <s v="Krunal Pandya"/>
        <s v="Tim David"/>
        <s v="Shubman Gill"/>
        <s v="Moeen Ali"/>
        <s v="Nitish Rana"/>
        <s v="Venkatesh Iyer"/>
        <s v="Varun Chakaravarthy"/>
        <s v="Jofra Archer"/>
        <s v="Suryakumar Yadav"/>
        <s v="Trent Boult"/>
        <s v="Josh Hazlewood"/>
        <s v="Devdutt Padikkal"/>
        <s v="Romario Shepherd"/>
        <s v="Prithvi Shaw"/>
        <s v="Mark Wood"/>
        <s v="Pat Cummins"/>
        <s v="Shivam Mavi"/>
        <s v="Faf Du Plessis"/>
        <s v="Mohammed Siraj"/>
        <s v="Ambati Rayudu"/>
        <s v="Jonny Bairstow"/>
        <s v="Quinton De Kock"/>
        <s v="Mitchell Marsh"/>
        <s v="Anrich Nortje"/>
        <s v="Yuzvendra Chahal"/>
        <s v="Abhishek Sharma"/>
        <s v="Mohammad Shami"/>
        <s v="David Warner"/>
        <s v="Ruturaj Gaikwad"/>
        <s v="Sunil Narine"/>
        <s v="Odean Smith"/>
        <s v="Kieron Pollard"/>
        <s v="Deepak Hooda"/>
        <s v="Dinesh Karthik"/>
        <s v="Syed Khaleel Ahmed"/>
        <s v="Rahul Chahar"/>
        <s v="R. Ashwin"/>
        <s v="Manish Pandey"/>
        <s v="Dwayne Bravo"/>
        <s v="Chetan Sakariya"/>
        <s v="Marco Jansen"/>
        <s v="Bhuvneshwar Kumar"/>
        <s v="Shivam Dube"/>
        <s v="Arshdeep Singh"/>
        <s v="Ravi Bishnoi"/>
        <s v="Yashaswi Jaiswal"/>
        <s v="T. Natarajan"/>
        <s v="Abdul Samad"/>
        <s v="Umran Malik"/>
        <s v="Kartik Tyagi"/>
        <s v="Harpreet Brar"/>
        <s v="Riyan Parag"/>
        <s v="Chris Jordan"/>
        <s v="Anuj Rawat"/>
        <s v="Yash Dayal"/>
        <s v="David Miller"/>
        <s v="R. Sai Kishore"/>
        <s v="Dewald Brevis"/>
        <s v="Rovman Powell"/>
        <s v="Abhinav Sadarangani"/>
        <s v="Daniel Sams"/>
        <s v="Navdeep Saini"/>
        <s v="Aiden Markram"/>
        <s v="Matthew Wade"/>
        <s v="Alzarri Joseph"/>
        <s v="Shahbaz Ahamad"/>
        <s v="Sean Abbott"/>
        <s v="Jason Roy"/>
        <s v="Robin Uthappa"/>
        <s v="K.S. Bharat"/>
        <s v="Mustafizur Rahman"/>
        <s v="Kuldeep Yadav"/>
        <s v="Sam Billings"/>
        <s v="Umesh Yadav"/>
        <s v="Vaibhav Arora"/>
        <s v="Raj Angad Bawa"/>
        <s v="Dushmanta Chameera"/>
        <s v="Evin Lewis"/>
        <s v="David Willey"/>
        <s v="Nathan Coulter-Nile"/>
        <s v="Wriddhiman Saha"/>
        <s v="Mitchell Santner"/>
        <s v="Adam Milne"/>
        <s v="Jayant Yadav"/>
        <s v="N. Tilak Varma"/>
        <s v="Murugan Ashwin"/>
        <s v="Rajvardhan Hangargekar"/>
        <s v="Tim Southee"/>
        <s v="Alex Hales"/>
        <s v="Tymal Mills"/>
        <s v="James Neesham"/>
        <s v="Glenn Phillips"/>
        <s v="Vijay Shankar"/>
        <s v="Karun Nair"/>
        <s v="Jaydev Unadkat"/>
        <s v="Prashant Solanki"/>
        <s v="Dominic Drakes"/>
        <s v="Kamlesh Nagarkoti"/>
        <s v="Mandeep Singh"/>
        <s v="Devon Conway"/>
        <s v="Ajinkya Rahane"/>
        <s v="Mohammad Nabi"/>
        <s v="Riley Meredith"/>
        <s v="Sherfane Rutherford"/>
        <s v="Rassie Van Der Dussen"/>
        <s v="Mahipal Lomror"/>
        <s v="K. Gowtham"/>
        <s v="Finn Allen"/>
        <s v="Nathan Ellis"/>
        <s v="Fabian Allen"/>
        <s v="Siddharth Kaul"/>
        <s v="Jason Behrendorff"/>
        <s v="Obed Mccoy"/>
        <s v="Daryl Mitchell"/>
        <s v="Shreyas Gopal"/>
        <s v="Maheesh Theekshana"/>
        <s v="Lalit Yadav"/>
        <s v="Mayank Markande"/>
        <s v="Sheldon Jackson"/>
        <s v="Prabhsimran Singh"/>
        <s v="Rinku Singh"/>
        <s v="Ashok Sharma"/>
        <s v="Rishi Dhawan"/>
        <s v="Varun Aaron"/>
        <s v="Gurkeerat Singh"/>
        <s v="Dwaine Pretorius"/>
        <s v="Tim Seifert"/>
        <s v="Pravin Dubey"/>
        <s v="Lungisani Ngidi"/>
        <s v="Yash Dhull"/>
        <s v="Chamika Karunaratne"/>
        <s v="Sandeep Sharma"/>
        <s v="Bhanuka Rajapaksa"/>
        <s v="Kyle Mayers"/>
        <s v="Shahbaz Nadeem"/>
        <s v="Ankit Singh Rajpoot"/>
        <s v="Sanjay Yadav"/>
        <s v="Karn Sharma"/>
        <s v="Vishnu Vinod"/>
        <s v="Fazalhaq Farooqi"/>
        <s v="Abhijeet Tomar"/>
        <s v="Benny Howell"/>
        <s v="Noor Ahmad"/>
        <s v="Arjun Tendulkar"/>
        <s v="Basil Thampi"/>
        <s v="Suyash Prabhudessai"/>
        <s v="K.C Cariappa"/>
        <s v="Ishan Porel"/>
        <s v="Chama Milind"/>
        <s v="Darshan Nalkande"/>
        <s v="Pradeep Sangwan"/>
        <s v="K.Bhagath Varma"/>
        <s v="Simarjeet Singh"/>
        <s v="N. Jagadeesan"/>
        <s v="C.Hari Nishaanth"/>
        <s v="K.M. Asif"/>
        <s v="Tushar Deshpande"/>
        <s v="Subhranshu Senapati"/>
        <s v="Mukesh Choudhary"/>
        <s v="Ashwin Hebbar"/>
        <s v="Sarfaraz Khan"/>
        <s v="Ripal Patel"/>
        <s v="Vicky Ostwal"/>
        <s v="Rasikh Dar"/>
        <s v="Anukul Roy"/>
        <s v="Baba Indrajith"/>
        <s v="Aman Khan"/>
        <s v="Ramesh Kumar"/>
        <s v="Pratham Singh"/>
        <s v="Prerak Mankad"/>
        <s v="Ansh Patel"/>
        <s v="Jitesh Sharma"/>
        <s v="Writtick Chatterjee"/>
        <s v="Atharva Taide"/>
        <s v="Baltej Dhanda"/>
        <s v="Manan Vohra"/>
        <s v="B. Sai Sudharsan"/>
        <s v="Karan Sharma"/>
        <s v="Ayush Badoni"/>
        <s v="Mohsin Khan"/>
        <s v="Mayank Yadav"/>
        <s v="Anmolpreet Singh"/>
        <s v="Aryan Juyal"/>
        <s v="Ramandeep Singh"/>
        <s v="Rahul Buddhi"/>
        <s v="Hrithik Shokeen"/>
        <s v="Mohd. Arshad Khan"/>
        <s v="Akash Deep"/>
        <s v="Aneeshwar Gautam"/>
        <s v="Luvnith Sisodia"/>
        <s v="Anunay Singh"/>
        <s v="Kuldeep Sen"/>
        <s v="Dhruv Jurel"/>
        <s v="Tejas Baroka"/>
        <s v="Kuldip Yadav"/>
        <s v="Shubham Garhwal"/>
        <s v="Priyam Garg"/>
        <s v="R Samarth"/>
        <s v="Jagadeesha Suchith"/>
        <s v="Shashank Singh"/>
        <s v="Saurabh Dubey"/>
      </sharedItems>
    </cacheField>
    <cacheField name="Base Price" numFmtId="0">
      <sharedItems/>
    </cacheField>
    <cacheField name="TYPE" numFmtId="0">
      <sharedItems/>
    </cacheField>
    <cacheField name="COST IN (CR.)" numFmtId="0">
      <sharedItems containsSemiMixedTypes="0" containsString="0" containsNumber="1" minValue="0.2" maxValue="17"/>
    </cacheField>
    <cacheField name="Cost IN $ (000)" numFmtId="0">
      <sharedItems containsSemiMixedTypes="0" containsString="0" containsNumber="1" minValue="26" maxValue="2210"/>
    </cacheField>
    <cacheField name="Team" numFmtId="0">
      <sharedItems count="10">
        <s v="Lucknow Super Giants"/>
        <s v="Chennai Super Kings"/>
        <s v="Delhi Capitals"/>
        <s v="Mumbai Indians"/>
        <s v="Gujarat Titans"/>
        <s v="Royal Challengers Bangalore"/>
        <s v="Rajasthan Royals"/>
        <s v="Sunrisers Hyderabad"/>
        <s v="Kolkata Knight Riders"/>
        <s v="Punjab Kings"/>
      </sharedItems>
    </cacheField>
    <cacheField name="Donation" numFmtId="0">
      <sharedItems containsMixedTypes="1" containsNumber="1" minValue="0.73599999999999999" maxValue="1.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7">
  <r>
    <n v="122"/>
    <x v="0"/>
    <s v="Draft Pick"/>
    <x v="0"/>
    <n v="17"/>
    <n v="2210"/>
    <x v="0"/>
  </r>
  <r>
    <n v="23"/>
    <x v="1"/>
    <s v="Retained"/>
    <x v="1"/>
    <n v="16"/>
    <n v="2080"/>
    <x v="1"/>
  </r>
  <r>
    <n v="48"/>
    <x v="2"/>
    <s v="Retained"/>
    <x v="0"/>
    <n v="16"/>
    <n v="2080"/>
    <x v="2"/>
  </r>
  <r>
    <n v="144"/>
    <x v="3"/>
    <s v="Retained"/>
    <x v="2"/>
    <n v="16"/>
    <n v="2080"/>
    <x v="3"/>
  </r>
  <r>
    <n v="145"/>
    <x v="4"/>
    <s v="2 Cr"/>
    <x v="0"/>
    <n v="15.25"/>
    <n v="1982.5"/>
    <x v="3"/>
  </r>
  <r>
    <n v="1"/>
    <x v="5"/>
    <s v="Draft Pick"/>
    <x v="3"/>
    <n v="15"/>
    <n v="1950"/>
    <x v="4"/>
  </r>
  <r>
    <n v="2"/>
    <x v="6"/>
    <s v="Draft Pick"/>
    <x v="1"/>
    <n v="15"/>
    <n v="1950"/>
    <x v="4"/>
  </r>
  <r>
    <n v="169"/>
    <x v="7"/>
    <s v="Retained"/>
    <x v="2"/>
    <n v="15"/>
    <n v="1950"/>
    <x v="5"/>
  </r>
  <r>
    <n v="24"/>
    <x v="8"/>
    <s v="2 Cr"/>
    <x v="3"/>
    <n v="14"/>
    <n v="1820"/>
    <x v="1"/>
  </r>
  <r>
    <n v="191"/>
    <x v="9"/>
    <s v="Retained"/>
    <x v="0"/>
    <n v="14"/>
    <n v="1820"/>
    <x v="6"/>
  </r>
  <r>
    <n v="215"/>
    <x v="10"/>
    <s v="Retained"/>
    <x v="2"/>
    <n v="14"/>
    <n v="1820"/>
    <x v="7"/>
  </r>
  <r>
    <n v="72"/>
    <x v="11"/>
    <s v="2 Cr"/>
    <x v="2"/>
    <n v="12.25"/>
    <n v="1592.5"/>
    <x v="8"/>
  </r>
  <r>
    <n v="25"/>
    <x v="12"/>
    <s v="Retained"/>
    <x v="0"/>
    <n v="12"/>
    <n v="1560"/>
    <x v="1"/>
  </r>
  <r>
    <n v="73"/>
    <x v="13"/>
    <s v="Retained"/>
    <x v="1"/>
    <n v="12"/>
    <n v="1560"/>
    <x v="8"/>
  </r>
  <r>
    <n v="97"/>
    <x v="14"/>
    <s v="Retained"/>
    <x v="2"/>
    <n v="12"/>
    <n v="1560"/>
    <x v="9"/>
  </r>
  <r>
    <n v="146"/>
    <x v="15"/>
    <s v="Retained"/>
    <x v="3"/>
    <n v="12"/>
    <n v="1560"/>
    <x v="3"/>
  </r>
  <r>
    <n v="98"/>
    <x v="16"/>
    <s v="1 Cr"/>
    <x v="1"/>
    <n v="11.5"/>
    <n v="1495"/>
    <x v="9"/>
  </r>
  <r>
    <n v="170"/>
    <x v="17"/>
    <s v="Retained"/>
    <x v="1"/>
    <n v="11"/>
    <n v="1430"/>
    <x v="5"/>
  </r>
  <r>
    <n v="49"/>
    <x v="18"/>
    <s v="2 Cr"/>
    <x v="3"/>
    <n v="10.75"/>
    <n v="1397.5"/>
    <x v="2"/>
  </r>
  <r>
    <n v="171"/>
    <x v="19"/>
    <s v="1 Cr"/>
    <x v="1"/>
    <n v="10.75"/>
    <n v="1397.5"/>
    <x v="5"/>
  </r>
  <r>
    <n v="172"/>
    <x v="20"/>
    <s v="2 Cr"/>
    <x v="1"/>
    <n v="10.75"/>
    <n v="1397.5"/>
    <x v="5"/>
  </r>
  <r>
    <n v="216"/>
    <x v="21"/>
    <s v="1.5 Cr"/>
    <x v="0"/>
    <n v="10.75"/>
    <n v="1397.5"/>
    <x v="7"/>
  </r>
  <r>
    <n v="3"/>
    <x v="22"/>
    <s v="2 Cr"/>
    <x v="3"/>
    <n v="10"/>
    <n v="1300"/>
    <x v="4"/>
  </r>
  <r>
    <n v="123"/>
    <x v="23"/>
    <s v="20 Lakh"/>
    <x v="3"/>
    <n v="10"/>
    <n v="1300"/>
    <x v="0"/>
  </r>
  <r>
    <n v="192"/>
    <x v="24"/>
    <s v="Retained"/>
    <x v="0"/>
    <n v="10"/>
    <n v="1300"/>
    <x v="6"/>
  </r>
  <r>
    <n v="193"/>
    <x v="25"/>
    <s v="1 Cr"/>
    <x v="3"/>
    <n v="10"/>
    <n v="1300"/>
    <x v="6"/>
  </r>
  <r>
    <n v="99"/>
    <x v="26"/>
    <s v="2 Cr"/>
    <x v="3"/>
    <n v="9.25"/>
    <n v="1202.5"/>
    <x v="9"/>
  </r>
  <r>
    <n v="124"/>
    <x v="27"/>
    <s v="Draft Pick"/>
    <x v="1"/>
    <n v="9.1999999999999993"/>
    <n v="1196"/>
    <x v="0"/>
  </r>
  <r>
    <n v="4"/>
    <x v="28"/>
    <s v="40 Lakh"/>
    <x v="1"/>
    <n v="9"/>
    <n v="1170"/>
    <x v="4"/>
  </r>
  <r>
    <n v="50"/>
    <x v="29"/>
    <s v="Retained"/>
    <x v="1"/>
    <n v="9"/>
    <n v="1170"/>
    <x v="2"/>
  </r>
  <r>
    <n v="100"/>
    <x v="30"/>
    <s v="40 Lakh"/>
    <x v="1"/>
    <n v="9"/>
    <n v="1170"/>
    <x v="9"/>
  </r>
  <r>
    <n v="125"/>
    <x v="31"/>
    <s v="1.5 Cr"/>
    <x v="1"/>
    <n v="8.75"/>
    <n v="1137.5"/>
    <x v="0"/>
  </r>
  <r>
    <n v="217"/>
    <x v="32"/>
    <s v="1.5 Cr"/>
    <x v="1"/>
    <n v="8.75"/>
    <n v="1137.5"/>
    <x v="7"/>
  </r>
  <r>
    <n v="194"/>
    <x v="33"/>
    <s v="1.5 Cr"/>
    <x v="2"/>
    <n v="8.5"/>
    <n v="1105"/>
    <x v="6"/>
  </r>
  <r>
    <n v="218"/>
    <x v="34"/>
    <s v="40 Lakh"/>
    <x v="2"/>
    <n v="8.5"/>
    <n v="1105"/>
    <x v="7"/>
  </r>
  <r>
    <n v="101"/>
    <x v="35"/>
    <s v="2 Cr"/>
    <x v="2"/>
    <n v="8.25"/>
    <n v="1072.5"/>
    <x v="9"/>
  </r>
  <r>
    <n v="126"/>
    <x v="36"/>
    <s v="2 Cr"/>
    <x v="1"/>
    <n v="8.25"/>
    <n v="1072.5"/>
    <x v="0"/>
  </r>
  <r>
    <n v="147"/>
    <x v="37"/>
    <s v="40 Lakh"/>
    <x v="1"/>
    <n v="8.25"/>
    <n v="1072.5"/>
    <x v="3"/>
  </r>
  <r>
    <n v="5"/>
    <x v="38"/>
    <s v="Draft Pick"/>
    <x v="2"/>
    <n v="8"/>
    <n v="1040"/>
    <x v="4"/>
  </r>
  <r>
    <n v="26"/>
    <x v="39"/>
    <s v="Retained"/>
    <x v="1"/>
    <n v="8"/>
    <n v="1040"/>
    <x v="1"/>
  </r>
  <r>
    <n v="74"/>
    <x v="40"/>
    <s v="1 Cr"/>
    <x v="1"/>
    <n v="8"/>
    <n v="1040"/>
    <x v="8"/>
  </r>
  <r>
    <n v="75"/>
    <x v="41"/>
    <s v="Retained"/>
    <x v="1"/>
    <n v="8"/>
    <n v="1040"/>
    <x v="8"/>
  </r>
  <r>
    <n v="76"/>
    <x v="42"/>
    <s v="Retained"/>
    <x v="3"/>
    <n v="8"/>
    <n v="1040"/>
    <x v="8"/>
  </r>
  <r>
    <n v="148"/>
    <x v="43"/>
    <s v="2 Cr"/>
    <x v="1"/>
    <n v="8"/>
    <n v="1040"/>
    <x v="3"/>
  </r>
  <r>
    <n v="149"/>
    <x v="44"/>
    <s v="Retained"/>
    <x v="2"/>
    <n v="8"/>
    <n v="1040"/>
    <x v="3"/>
  </r>
  <r>
    <n v="195"/>
    <x v="45"/>
    <s v="2 Cr"/>
    <x v="3"/>
    <n v="8"/>
    <n v="1040"/>
    <x v="6"/>
  </r>
  <r>
    <n v="173"/>
    <x v="46"/>
    <s v="2 Cr"/>
    <x v="3"/>
    <n v="7.75"/>
    <n v="1007.5"/>
    <x v="5"/>
  </r>
  <r>
    <n v="196"/>
    <x v="47"/>
    <s v="2 Cr"/>
    <x v="2"/>
    <n v="7.75"/>
    <n v="1007.5"/>
    <x v="6"/>
  </r>
  <r>
    <n v="219"/>
    <x v="48"/>
    <s v="75 Lakh"/>
    <x v="1"/>
    <n v="7.75"/>
    <n v="1007.5"/>
    <x v="7"/>
  </r>
  <r>
    <n v="51"/>
    <x v="49"/>
    <s v="Retained"/>
    <x v="2"/>
    <n v="7.5"/>
    <n v="975"/>
    <x v="2"/>
  </r>
  <r>
    <n v="127"/>
    <x v="50"/>
    <s v="2 Cr"/>
    <x v="3"/>
    <n v="7.5"/>
    <n v="975"/>
    <x v="0"/>
  </r>
  <r>
    <n v="77"/>
    <x v="51"/>
    <s v="2 Cr"/>
    <x v="1"/>
    <n v="7.25"/>
    <n v="942.5"/>
    <x v="8"/>
  </r>
  <r>
    <n v="78"/>
    <x v="52"/>
    <s v="40 Lakh"/>
    <x v="1"/>
    <n v="7.25"/>
    <n v="942.5"/>
    <x v="8"/>
  </r>
  <r>
    <n v="174"/>
    <x v="53"/>
    <s v="2 Cr"/>
    <x v="2"/>
    <n v="7"/>
    <n v="910"/>
    <x v="5"/>
  </r>
  <r>
    <n v="175"/>
    <x v="54"/>
    <s v="Retained"/>
    <x v="3"/>
    <n v="7"/>
    <n v="910"/>
    <x v="5"/>
  </r>
  <r>
    <n v="27"/>
    <x v="55"/>
    <s v="2 Cr"/>
    <x v="0"/>
    <n v="6.75"/>
    <n v="877.5"/>
    <x v="1"/>
  </r>
  <r>
    <n v="102"/>
    <x v="56"/>
    <s v="1.5 Cr"/>
    <x v="0"/>
    <n v="6.75"/>
    <n v="877.5"/>
    <x v="9"/>
  </r>
  <r>
    <n v="128"/>
    <x v="57"/>
    <s v="2 Cr"/>
    <x v="0"/>
    <n v="6.75"/>
    <n v="877.5"/>
    <x v="0"/>
  </r>
  <r>
    <n v="52"/>
    <x v="58"/>
    <s v="2 Cr"/>
    <x v="1"/>
    <n v="6.5"/>
    <n v="845"/>
    <x v="2"/>
  </r>
  <r>
    <n v="53"/>
    <x v="59"/>
    <s v="Retained"/>
    <x v="3"/>
    <n v="6.5"/>
    <n v="845"/>
    <x v="2"/>
  </r>
  <r>
    <n v="197"/>
    <x v="60"/>
    <s v="2 Cr"/>
    <x v="3"/>
    <n v="6.5"/>
    <n v="845"/>
    <x v="6"/>
  </r>
  <r>
    <n v="220"/>
    <x v="61"/>
    <s v="20 Lakh"/>
    <x v="1"/>
    <n v="6.5"/>
    <n v="845"/>
    <x v="7"/>
  </r>
  <r>
    <n v="6"/>
    <x v="62"/>
    <s v="2 Cr"/>
    <x v="3"/>
    <n v="6.25"/>
    <n v="812.5"/>
    <x v="4"/>
  </r>
  <r>
    <n v="54"/>
    <x v="63"/>
    <s v="2 Cr"/>
    <x v="2"/>
    <n v="6.25"/>
    <n v="812.5"/>
    <x v="2"/>
  </r>
  <r>
    <n v="28"/>
    <x v="64"/>
    <s v="Retained"/>
    <x v="2"/>
    <n v="6"/>
    <n v="780"/>
    <x v="1"/>
  </r>
  <r>
    <n v="79"/>
    <x v="65"/>
    <s v="Retained"/>
    <x v="1"/>
    <n v="6"/>
    <n v="780"/>
    <x v="8"/>
  </r>
  <r>
    <n v="103"/>
    <x v="66"/>
    <s v="1 Cr"/>
    <x v="1"/>
    <n v="6"/>
    <n v="780"/>
    <x v="9"/>
  </r>
  <r>
    <n v="150"/>
    <x v="67"/>
    <s v="Retained"/>
    <x v="1"/>
    <n v="6"/>
    <n v="780"/>
    <x v="3"/>
  </r>
  <r>
    <n v="129"/>
    <x v="68"/>
    <s v="75 Lakh"/>
    <x v="1"/>
    <n v="5.75"/>
    <n v="747.5"/>
    <x v="0"/>
  </r>
  <r>
    <n v="176"/>
    <x v="69"/>
    <s v="2 Cr"/>
    <x v="0"/>
    <n v="5.5"/>
    <n v="715"/>
    <x v="5"/>
  </r>
  <r>
    <n v="55"/>
    <x v="70"/>
    <s v="50 Lakh"/>
    <x v="3"/>
    <n v="5.25"/>
    <n v="682.5"/>
    <x v="2"/>
  </r>
  <r>
    <n v="104"/>
    <x v="71"/>
    <s v="75 Lakh"/>
    <x v="3"/>
    <n v="5.25"/>
    <n v="682.5"/>
    <x v="9"/>
  </r>
  <r>
    <n v="198"/>
    <x v="72"/>
    <s v="2 Cr"/>
    <x v="1"/>
    <n v="5"/>
    <n v="650"/>
    <x v="6"/>
  </r>
  <r>
    <n v="130"/>
    <x v="73"/>
    <s v="1 Cr"/>
    <x v="2"/>
    <n v="4.5999999999999996"/>
    <n v="598"/>
    <x v="0"/>
  </r>
  <r>
    <n v="29"/>
    <x v="74"/>
    <s v="2 Cr"/>
    <x v="1"/>
    <n v="4.4000000000000004"/>
    <n v="572"/>
    <x v="1"/>
  </r>
  <r>
    <n v="56"/>
    <x v="75"/>
    <s v="50 Lakh"/>
    <x v="3"/>
    <n v="4.2"/>
    <n v="546"/>
    <x v="2"/>
  </r>
  <r>
    <n v="221"/>
    <x v="76"/>
    <s v="50 Lakh"/>
    <x v="1"/>
    <n v="4.2"/>
    <n v="546"/>
    <x v="7"/>
  </r>
  <r>
    <n v="222"/>
    <x v="77"/>
    <s v="2 Cr"/>
    <x v="3"/>
    <n v="4.2"/>
    <n v="546"/>
    <x v="7"/>
  </r>
  <r>
    <n v="30"/>
    <x v="78"/>
    <s v="50 Lakh"/>
    <x v="1"/>
    <n v="4"/>
    <n v="520"/>
    <x v="1"/>
  </r>
  <r>
    <n v="105"/>
    <x v="79"/>
    <s v="Retained"/>
    <x v="3"/>
    <n v="4"/>
    <n v="520"/>
    <x v="9"/>
  </r>
  <r>
    <n v="131"/>
    <x v="80"/>
    <s v="Draft Pick"/>
    <x v="3"/>
    <n v="4"/>
    <n v="520"/>
    <x v="0"/>
  </r>
  <r>
    <n v="199"/>
    <x v="81"/>
    <s v="Retained"/>
    <x v="2"/>
    <n v="4"/>
    <n v="520"/>
    <x v="6"/>
  </r>
  <r>
    <n v="223"/>
    <x v="82"/>
    <s v="1 Cr"/>
    <x v="3"/>
    <n v="4"/>
    <n v="520"/>
    <x v="7"/>
  </r>
  <r>
    <n v="224"/>
    <x v="83"/>
    <s v="Retained"/>
    <x v="1"/>
    <n v="4"/>
    <n v="520"/>
    <x v="7"/>
  </r>
  <r>
    <n v="225"/>
    <x v="84"/>
    <s v="Retained"/>
    <x v="3"/>
    <n v="4"/>
    <n v="520"/>
    <x v="7"/>
  </r>
  <r>
    <n v="226"/>
    <x v="85"/>
    <s v="20 Lakh"/>
    <x v="3"/>
    <n v="4"/>
    <n v="520"/>
    <x v="7"/>
  </r>
  <r>
    <n v="106"/>
    <x v="86"/>
    <s v="20 Lakh"/>
    <x v="1"/>
    <n v="3.8"/>
    <n v="494"/>
    <x v="9"/>
  </r>
  <r>
    <n v="200"/>
    <x v="87"/>
    <s v="30 Lakh"/>
    <x v="1"/>
    <n v="3.8"/>
    <n v="494"/>
    <x v="6"/>
  </r>
  <r>
    <n v="31"/>
    <x v="88"/>
    <s v="2 Cr"/>
    <x v="1"/>
    <n v="3.6"/>
    <n v="468"/>
    <x v="1"/>
  </r>
  <r>
    <n v="177"/>
    <x v="89"/>
    <s v="20 Lakh"/>
    <x v="0"/>
    <n v="3.4"/>
    <n v="442"/>
    <x v="5"/>
  </r>
  <r>
    <n v="7"/>
    <x v="90"/>
    <s v="20 Lakh"/>
    <x v="3"/>
    <n v="3.2"/>
    <n v="416"/>
    <x v="4"/>
  </r>
  <r>
    <n v="8"/>
    <x v="91"/>
    <s v="1 Cr"/>
    <x v="2"/>
    <n v="3"/>
    <n v="390"/>
    <x v="4"/>
  </r>
  <r>
    <n v="9"/>
    <x v="92"/>
    <s v="20 Lakh"/>
    <x v="3"/>
    <n v="3"/>
    <n v="390"/>
    <x v="4"/>
  </r>
  <r>
    <n v="151"/>
    <x v="93"/>
    <s v="20 Lakh"/>
    <x v="2"/>
    <n v="3"/>
    <n v="390"/>
    <x v="3"/>
  </r>
  <r>
    <n v="57"/>
    <x v="94"/>
    <s v="75 Lakh"/>
    <x v="2"/>
    <n v="2.8"/>
    <n v="364"/>
    <x v="2"/>
  </r>
  <r>
    <n v="10"/>
    <x v="95"/>
    <s v="20 Lakh"/>
    <x v="2"/>
    <n v="2.6"/>
    <n v="338"/>
    <x v="4"/>
  </r>
  <r>
    <n v="152"/>
    <x v="96"/>
    <s v="1 Cr"/>
    <x v="1"/>
    <n v="2.6"/>
    <n v="338"/>
    <x v="3"/>
  </r>
  <r>
    <n v="201"/>
    <x v="97"/>
    <s v="75 Lakh"/>
    <x v="3"/>
    <n v="2.6"/>
    <n v="338"/>
    <x v="6"/>
  </r>
  <r>
    <n v="227"/>
    <x v="98"/>
    <s v="1 Cr"/>
    <x v="2"/>
    <n v="2.6"/>
    <n v="338"/>
    <x v="7"/>
  </r>
  <r>
    <n v="11"/>
    <x v="99"/>
    <s v="2 Cr"/>
    <x v="0"/>
    <n v="2.4"/>
    <n v="312"/>
    <x v="4"/>
  </r>
  <r>
    <n v="12"/>
    <x v="100"/>
    <s v="75 Lakh"/>
    <x v="3"/>
    <n v="2.4"/>
    <n v="312"/>
    <x v="4"/>
  </r>
  <r>
    <n v="178"/>
    <x v="101"/>
    <s v="30 Lakh"/>
    <x v="1"/>
    <n v="2.4"/>
    <n v="312"/>
    <x v="5"/>
  </r>
  <r>
    <n v="228"/>
    <x v="102"/>
    <s v="75 Lakh"/>
    <x v="3"/>
    <n v="2.4"/>
    <n v="312"/>
    <x v="7"/>
  </r>
  <r>
    <n v="13"/>
    <x v="103"/>
    <s v="2 Cr"/>
    <x v="2"/>
    <n v="2"/>
    <n v="260"/>
    <x v="4"/>
  </r>
  <r>
    <n v="32"/>
    <x v="104"/>
    <s v="2 Cr"/>
    <x v="2"/>
    <n v="2"/>
    <n v="260"/>
    <x v="1"/>
  </r>
  <r>
    <n v="58"/>
    <x v="105"/>
    <s v="20 Lakh"/>
    <x v="0"/>
    <n v="2"/>
    <n v="260"/>
    <x v="2"/>
  </r>
  <r>
    <n v="59"/>
    <x v="106"/>
    <s v="2 Cr"/>
    <x v="3"/>
    <n v="2"/>
    <n v="260"/>
    <x v="2"/>
  </r>
  <r>
    <n v="60"/>
    <x v="107"/>
    <s v="1 Cr"/>
    <x v="3"/>
    <n v="2"/>
    <n v="260"/>
    <x v="2"/>
  </r>
  <r>
    <n v="80"/>
    <x v="108"/>
    <s v="2 Cr"/>
    <x v="0"/>
    <n v="2"/>
    <n v="260"/>
    <x v="8"/>
  </r>
  <r>
    <n v="81"/>
    <x v="109"/>
    <s v="2 Cr"/>
    <x v="3"/>
    <n v="2"/>
    <n v="260"/>
    <x v="8"/>
  </r>
  <r>
    <n v="107"/>
    <x v="110"/>
    <s v="20 Lakh"/>
    <x v="3"/>
    <n v="2"/>
    <n v="260"/>
    <x v="9"/>
  </r>
  <r>
    <n v="108"/>
    <x v="111"/>
    <s v="20 Lakh"/>
    <x v="1"/>
    <n v="2"/>
    <n v="260"/>
    <x v="9"/>
  </r>
  <r>
    <n v="132"/>
    <x v="112"/>
    <s v="50 Lakh"/>
    <x v="3"/>
    <n v="2"/>
    <n v="260"/>
    <x v="0"/>
  </r>
  <r>
    <n v="133"/>
    <x v="113"/>
    <s v="2 Cr"/>
    <x v="2"/>
    <n v="2"/>
    <n v="260"/>
    <x v="0"/>
  </r>
  <r>
    <n v="179"/>
    <x v="114"/>
    <s v="2 Cr"/>
    <x v="1"/>
    <n v="2"/>
    <n v="260"/>
    <x v="5"/>
  </r>
  <r>
    <n v="202"/>
    <x v="115"/>
    <s v="2 Cr"/>
    <x v="3"/>
    <n v="2"/>
    <n v="260"/>
    <x v="6"/>
  </r>
  <r>
    <n v="14"/>
    <x v="116"/>
    <s v="1 Cr"/>
    <x v="0"/>
    <n v="1.9"/>
    <n v="247"/>
    <x v="4"/>
  </r>
  <r>
    <n v="33"/>
    <x v="117"/>
    <s v="1 Cr"/>
    <x v="1"/>
    <n v="1.9"/>
    <n v="247"/>
    <x v="1"/>
  </r>
  <r>
    <n v="34"/>
    <x v="118"/>
    <s v="1.5 Cr"/>
    <x v="3"/>
    <n v="1.9"/>
    <n v="247"/>
    <x v="1"/>
  </r>
  <r>
    <n v="15"/>
    <x v="119"/>
    <s v="1 Cr"/>
    <x v="1"/>
    <n v="1.7"/>
    <n v="221"/>
    <x v="4"/>
  </r>
  <r>
    <n v="153"/>
    <x v="120"/>
    <s v="20 Lakh"/>
    <x v="1"/>
    <n v="1.7"/>
    <n v="221"/>
    <x v="3"/>
  </r>
  <r>
    <n v="154"/>
    <x v="121"/>
    <s v="20 Lakh"/>
    <x v="3"/>
    <n v="1.6"/>
    <n v="208"/>
    <x v="3"/>
  </r>
  <r>
    <n v="35"/>
    <x v="122"/>
    <s v="30 Lakh"/>
    <x v="1"/>
    <n v="1.5"/>
    <n v="195"/>
    <x v="1"/>
  </r>
  <r>
    <n v="82"/>
    <x v="123"/>
    <s v="1.5 Cr"/>
    <x v="3"/>
    <n v="1.5"/>
    <n v="195"/>
    <x v="8"/>
  </r>
  <r>
    <n v="83"/>
    <x v="124"/>
    <s v="1.5 Cr"/>
    <x v="2"/>
    <n v="1.5"/>
    <n v="195"/>
    <x v="8"/>
  </r>
  <r>
    <n v="155"/>
    <x v="125"/>
    <s v="1 Cr"/>
    <x v="3"/>
    <n v="1.5"/>
    <n v="195"/>
    <x v="3"/>
  </r>
  <r>
    <n v="203"/>
    <x v="126"/>
    <s v="1.5 Cr"/>
    <x v="1"/>
    <n v="1.5"/>
    <n v="195"/>
    <x v="6"/>
  </r>
  <r>
    <n v="229"/>
    <x v="127"/>
    <s v="1.5 Cr"/>
    <x v="0"/>
    <n v="1.5"/>
    <n v="195"/>
    <x v="7"/>
  </r>
  <r>
    <n v="16"/>
    <x v="128"/>
    <s v="50 Lakh"/>
    <x v="1"/>
    <n v="1.4"/>
    <n v="182"/>
    <x v="4"/>
  </r>
  <r>
    <n v="204"/>
    <x v="129"/>
    <s v="50 Lakh"/>
    <x v="2"/>
    <n v="1.4"/>
    <n v="182"/>
    <x v="6"/>
  </r>
  <r>
    <n v="156"/>
    <x v="130"/>
    <s v="75 Lakh"/>
    <x v="3"/>
    <n v="1.3"/>
    <n v="169"/>
    <x v="3"/>
  </r>
  <r>
    <n v="36"/>
    <x v="131"/>
    <s v="20 Lakh"/>
    <x v="3"/>
    <n v="1.2"/>
    <n v="156"/>
    <x v="1"/>
  </r>
  <r>
    <n v="17"/>
    <x v="132"/>
    <s v="75 Lakh"/>
    <x v="1"/>
    <n v="1.1000000000000001"/>
    <n v="143"/>
    <x v="4"/>
  </r>
  <r>
    <n v="61"/>
    <x v="133"/>
    <s v="40 Lakh"/>
    <x v="1"/>
    <n v="1.1000000000000001"/>
    <n v="143"/>
    <x v="2"/>
  </r>
  <r>
    <n v="62"/>
    <x v="134"/>
    <s v="50 Lakh"/>
    <x v="2"/>
    <n v="1.1000000000000001"/>
    <n v="143"/>
    <x v="2"/>
  </r>
  <r>
    <n v="37"/>
    <x v="135"/>
    <s v="1 Cr"/>
    <x v="2"/>
    <n v="1"/>
    <n v="130"/>
    <x v="1"/>
  </r>
  <r>
    <n v="84"/>
    <x v="136"/>
    <s v="1 Cr"/>
    <x v="2"/>
    <n v="1"/>
    <n v="130"/>
    <x v="8"/>
  </r>
  <r>
    <n v="85"/>
    <x v="137"/>
    <s v="1 Cr"/>
    <x v="1"/>
    <n v="1"/>
    <n v="130"/>
    <x v="8"/>
  </r>
  <r>
    <n v="157"/>
    <x v="138"/>
    <s v="1 Cr"/>
    <x v="3"/>
    <n v="1"/>
    <n v="130"/>
    <x v="3"/>
  </r>
  <r>
    <n v="180"/>
    <x v="139"/>
    <s v="1 Cr"/>
    <x v="1"/>
    <n v="1"/>
    <n v="130"/>
    <x v="5"/>
  </r>
  <r>
    <n v="205"/>
    <x v="140"/>
    <s v="1 Cr"/>
    <x v="2"/>
    <n v="1"/>
    <n v="130"/>
    <x v="6"/>
  </r>
  <r>
    <n v="181"/>
    <x v="141"/>
    <s v="40 Lakh"/>
    <x v="1"/>
    <n v="0.95"/>
    <n v="123.5"/>
    <x v="5"/>
  </r>
  <r>
    <n v="134"/>
    <x v="142"/>
    <s v="50 Lakh"/>
    <x v="1"/>
    <n v="0.9"/>
    <n v="117"/>
    <x v="0"/>
  </r>
  <r>
    <n v="182"/>
    <x v="143"/>
    <s v="50 Lakh"/>
    <x v="2"/>
    <n v="0.8"/>
    <n v="104"/>
    <x v="5"/>
  </r>
  <r>
    <n v="109"/>
    <x v="144"/>
    <s v="75 Lakh"/>
    <x v="3"/>
    <n v="0.75"/>
    <n v="97.5"/>
    <x v="9"/>
  </r>
  <r>
    <n v="158"/>
    <x v="145"/>
    <s v="75 Lakh"/>
    <x v="1"/>
    <n v="0.75"/>
    <n v="97.5"/>
    <x v="3"/>
  </r>
  <r>
    <n v="183"/>
    <x v="146"/>
    <s v="75 Lakh"/>
    <x v="3"/>
    <n v="0.75"/>
    <n v="97.5"/>
    <x v="5"/>
  </r>
  <r>
    <n v="184"/>
    <x v="147"/>
    <s v="75 Lakh"/>
    <x v="3"/>
    <n v="0.75"/>
    <n v="97.5"/>
    <x v="5"/>
  </r>
  <r>
    <n v="206"/>
    <x v="148"/>
    <s v="75 Lakh"/>
    <x v="3"/>
    <n v="0.75"/>
    <n v="97.5"/>
    <x v="6"/>
  </r>
  <r>
    <n v="207"/>
    <x v="149"/>
    <s v="75 Lakh"/>
    <x v="1"/>
    <n v="0.75"/>
    <n v="97.5"/>
    <x v="6"/>
  </r>
  <r>
    <n v="230"/>
    <x v="150"/>
    <s v="20 Lakh"/>
    <x v="3"/>
    <n v="0.75"/>
    <n v="97.5"/>
    <x v="7"/>
  </r>
  <r>
    <n v="38"/>
    <x v="151"/>
    <s v="50 Lakh"/>
    <x v="3"/>
    <n v="0.7"/>
    <n v="91"/>
    <x v="1"/>
  </r>
  <r>
    <n v="63"/>
    <x v="152"/>
    <s v="20 Lakh"/>
    <x v="1"/>
    <n v="0.65"/>
    <n v="84.5"/>
    <x v="2"/>
  </r>
  <r>
    <n v="159"/>
    <x v="153"/>
    <s v="50 Lakh"/>
    <x v="3"/>
    <n v="0.65"/>
    <n v="84.5"/>
    <x v="3"/>
  </r>
  <r>
    <n v="86"/>
    <x v="154"/>
    <s v="30 Lakh"/>
    <x v="0"/>
    <n v="0.6"/>
    <n v="78"/>
    <x v="8"/>
  </r>
  <r>
    <n v="110"/>
    <x v="155"/>
    <s v="20 Lakh"/>
    <x v="0"/>
    <n v="0.6"/>
    <n v="78"/>
    <x v="9"/>
  </r>
  <r>
    <n v="87"/>
    <x v="156"/>
    <s v="20 Lakh"/>
    <x v="2"/>
    <n v="0.55000000000000004"/>
    <n v="71.5"/>
    <x v="8"/>
  </r>
  <r>
    <n v="88"/>
    <x v="157"/>
    <s v="20 Lakh"/>
    <x v="3"/>
    <n v="0.55000000000000004"/>
    <n v="71.5"/>
    <x v="8"/>
  </r>
  <r>
    <n v="111"/>
    <x v="158"/>
    <s v="50 Lakh"/>
    <x v="1"/>
    <n v="0.55000000000000004"/>
    <n v="71.5"/>
    <x v="9"/>
  </r>
  <r>
    <n v="18"/>
    <x v="159"/>
    <s v="50 Lakh"/>
    <x v="3"/>
    <n v="0.5"/>
    <n v="65"/>
    <x v="4"/>
  </r>
  <r>
    <n v="19"/>
    <x v="160"/>
    <s v="50 Lakh"/>
    <x v="1"/>
    <n v="0.5"/>
    <n v="65"/>
    <x v="4"/>
  </r>
  <r>
    <n v="39"/>
    <x v="161"/>
    <s v="50 Lakh"/>
    <x v="1"/>
    <n v="0.5"/>
    <n v="65"/>
    <x v="1"/>
  </r>
  <r>
    <n v="64"/>
    <x v="162"/>
    <s v="50 Lakh"/>
    <x v="0"/>
    <n v="0.5"/>
    <n v="65"/>
    <x v="2"/>
  </r>
  <r>
    <n v="65"/>
    <x v="163"/>
    <s v="20 Lakh"/>
    <x v="1"/>
    <n v="0.5"/>
    <n v="65"/>
    <x v="2"/>
  </r>
  <r>
    <n v="66"/>
    <x v="164"/>
    <s v="50 Lakh"/>
    <x v="3"/>
    <n v="0.5"/>
    <n v="65"/>
    <x v="2"/>
  </r>
  <r>
    <n v="67"/>
    <x v="165"/>
    <s v="20 Lakh"/>
    <x v="1"/>
    <n v="0.5"/>
    <n v="65"/>
    <x v="2"/>
  </r>
  <r>
    <n v="89"/>
    <x v="166"/>
    <s v="50 Lakh"/>
    <x v="1"/>
    <n v="0.5"/>
    <n v="65"/>
    <x v="8"/>
  </r>
  <r>
    <n v="112"/>
    <x v="167"/>
    <s v="50 Lakh"/>
    <x v="3"/>
    <n v="0.5"/>
    <n v="65"/>
    <x v="9"/>
  </r>
  <r>
    <n v="113"/>
    <x v="168"/>
    <s v="50 Lakh"/>
    <x v="2"/>
    <n v="0.5"/>
    <n v="65"/>
    <x v="9"/>
  </r>
  <r>
    <n v="135"/>
    <x v="169"/>
    <s v="50 Lakh"/>
    <x v="1"/>
    <n v="0.5"/>
    <n v="65"/>
    <x v="0"/>
  </r>
  <r>
    <n v="136"/>
    <x v="170"/>
    <s v="50 Lakh"/>
    <x v="3"/>
    <n v="0.5"/>
    <n v="65"/>
    <x v="0"/>
  </r>
  <r>
    <n v="137"/>
    <x v="171"/>
    <s v="20 Lakh"/>
    <x v="3"/>
    <n v="0.5"/>
    <n v="65"/>
    <x v="0"/>
  </r>
  <r>
    <n v="160"/>
    <x v="172"/>
    <s v="20 Lakh"/>
    <x v="1"/>
    <n v="0.5"/>
    <n v="65"/>
    <x v="3"/>
  </r>
  <r>
    <n v="185"/>
    <x v="173"/>
    <s v="50 Lakh"/>
    <x v="3"/>
    <n v="0.5"/>
    <n v="65"/>
    <x v="5"/>
  </r>
  <r>
    <n v="231"/>
    <x v="174"/>
    <s v="20 Lakh"/>
    <x v="0"/>
    <n v="0.5"/>
    <n v="65"/>
    <x v="7"/>
  </r>
  <r>
    <n v="232"/>
    <x v="175"/>
    <s v="50 Lakh"/>
    <x v="3"/>
    <n v="0.5"/>
    <n v="65"/>
    <x v="7"/>
  </r>
  <r>
    <n v="90"/>
    <x v="176"/>
    <s v="20 Lakh"/>
    <x v="2"/>
    <n v="0.4"/>
    <n v="52"/>
    <x v="8"/>
  </r>
  <r>
    <n v="114"/>
    <x v="177"/>
    <s v="40 Lakh"/>
    <x v="1"/>
    <n v="0.4"/>
    <n v="52"/>
    <x v="9"/>
  </r>
  <r>
    <n v="20"/>
    <x v="178"/>
    <s v="30 Lakh"/>
    <x v="3"/>
    <n v="0.3"/>
    <n v="39"/>
    <x v="4"/>
  </r>
  <r>
    <n v="161"/>
    <x v="179"/>
    <s v="20 Lakh"/>
    <x v="1"/>
    <n v="0.3"/>
    <n v="39"/>
    <x v="3"/>
  </r>
  <r>
    <n v="162"/>
    <x v="180"/>
    <s v="30 Lakh"/>
    <x v="3"/>
    <n v="0.3"/>
    <n v="39"/>
    <x v="3"/>
  </r>
  <r>
    <n v="186"/>
    <x v="181"/>
    <s v="20 Lakh"/>
    <x v="1"/>
    <n v="0.3"/>
    <n v="39"/>
    <x v="5"/>
  </r>
  <r>
    <n v="208"/>
    <x v="182"/>
    <s v="20 Lakh"/>
    <x v="3"/>
    <n v="0.3"/>
    <n v="39"/>
    <x v="6"/>
  </r>
  <r>
    <n v="115"/>
    <x v="183"/>
    <s v="20 Lakh"/>
    <x v="3"/>
    <n v="0.25"/>
    <n v="32.5"/>
    <x v="9"/>
  </r>
  <r>
    <n v="187"/>
    <x v="184"/>
    <s v="20 Lakh"/>
    <x v="3"/>
    <n v="0.25"/>
    <n v="32.5"/>
    <x v="5"/>
  </r>
  <r>
    <n v="21"/>
    <x v="185"/>
    <s v="20 Lakh"/>
    <x v="1"/>
    <n v="0.2"/>
    <n v="26"/>
    <x v="4"/>
  </r>
  <r>
    <n v="22"/>
    <x v="186"/>
    <s v="20 Lakh"/>
    <x v="1"/>
    <n v="0.2"/>
    <n v="26"/>
    <x v="4"/>
  </r>
  <r>
    <n v="40"/>
    <x v="187"/>
    <s v="20 Lakh"/>
    <x v="1"/>
    <n v="0.2"/>
    <n v="26"/>
    <x v="1"/>
  </r>
  <r>
    <n v="41"/>
    <x v="188"/>
    <s v="20 Lakh"/>
    <x v="3"/>
    <n v="0.2"/>
    <n v="26"/>
    <x v="1"/>
  </r>
  <r>
    <n v="42"/>
    <x v="189"/>
    <s v="20 Lakh"/>
    <x v="0"/>
    <n v="0.2"/>
    <n v="26"/>
    <x v="1"/>
  </r>
  <r>
    <n v="43"/>
    <x v="190"/>
    <s v="20 Lakh"/>
    <x v="2"/>
    <n v="0.2"/>
    <n v="26"/>
    <x v="1"/>
  </r>
  <r>
    <n v="44"/>
    <x v="191"/>
    <s v="20 Lakh"/>
    <x v="3"/>
    <n v="0.2"/>
    <n v="26"/>
    <x v="1"/>
  </r>
  <r>
    <n v="45"/>
    <x v="192"/>
    <s v="20 Lakh"/>
    <x v="3"/>
    <n v="0.2"/>
    <n v="26"/>
    <x v="1"/>
  </r>
  <r>
    <n v="46"/>
    <x v="193"/>
    <s v="20 Lakh"/>
    <x v="2"/>
    <n v="0.2"/>
    <n v="26"/>
    <x v="1"/>
  </r>
  <r>
    <n v="47"/>
    <x v="194"/>
    <s v="20 Lakh"/>
    <x v="3"/>
    <n v="0.2"/>
    <n v="26"/>
    <x v="1"/>
  </r>
  <r>
    <n v="68"/>
    <x v="195"/>
    <s v="20 Lakh"/>
    <x v="2"/>
    <n v="0.2"/>
    <n v="26"/>
    <x v="2"/>
  </r>
  <r>
    <n v="69"/>
    <x v="196"/>
    <s v="20 Lakh"/>
    <x v="1"/>
    <n v="0.2"/>
    <n v="26"/>
    <x v="2"/>
  </r>
  <r>
    <n v="70"/>
    <x v="197"/>
    <s v="20 Lakh"/>
    <x v="1"/>
    <n v="0.2"/>
    <n v="26"/>
    <x v="2"/>
  </r>
  <r>
    <n v="71"/>
    <x v="198"/>
    <s v="20 Lakh"/>
    <x v="1"/>
    <n v="0.2"/>
    <n v="26"/>
    <x v="2"/>
  </r>
  <r>
    <n v="91"/>
    <x v="199"/>
    <s v="20 Lakh"/>
    <x v="3"/>
    <n v="0.2"/>
    <n v="26"/>
    <x v="8"/>
  </r>
  <r>
    <n v="92"/>
    <x v="200"/>
    <s v="20 Lakh"/>
    <x v="1"/>
    <n v="0.2"/>
    <n v="26"/>
    <x v="8"/>
  </r>
  <r>
    <n v="93"/>
    <x v="201"/>
    <s v="20 Lakh"/>
    <x v="0"/>
    <n v="0.2"/>
    <n v="26"/>
    <x v="8"/>
  </r>
  <r>
    <n v="94"/>
    <x v="202"/>
    <s v="20 Lakh"/>
    <x v="1"/>
    <n v="0.2"/>
    <n v="26"/>
    <x v="8"/>
  </r>
  <r>
    <n v="95"/>
    <x v="203"/>
    <s v="20 Lakh"/>
    <x v="2"/>
    <n v="0.2"/>
    <n v="26"/>
    <x v="8"/>
  </r>
  <r>
    <n v="96"/>
    <x v="204"/>
    <s v="20 Lakh"/>
    <x v="2"/>
    <n v="0.2"/>
    <n v="26"/>
    <x v="8"/>
  </r>
  <r>
    <n v="116"/>
    <x v="205"/>
    <s v="20 Lakh"/>
    <x v="1"/>
    <n v="0.2"/>
    <n v="26"/>
    <x v="9"/>
  </r>
  <r>
    <n v="117"/>
    <x v="206"/>
    <s v="20 Lakh"/>
    <x v="1"/>
    <n v="0.2"/>
    <n v="26"/>
    <x v="9"/>
  </r>
  <r>
    <n v="118"/>
    <x v="207"/>
    <s v="20 Lakh"/>
    <x v="0"/>
    <n v="0.2"/>
    <n v="26"/>
    <x v="9"/>
  </r>
  <r>
    <n v="119"/>
    <x v="208"/>
    <s v="20 Lakh"/>
    <x v="1"/>
    <n v="0.2"/>
    <n v="26"/>
    <x v="9"/>
  </r>
  <r>
    <n v="120"/>
    <x v="209"/>
    <s v="20 Lakh"/>
    <x v="1"/>
    <n v="0.2"/>
    <n v="26"/>
    <x v="9"/>
  </r>
  <r>
    <n v="121"/>
    <x v="210"/>
    <s v="20 Lakh"/>
    <x v="3"/>
    <n v="0.2"/>
    <n v="26"/>
    <x v="9"/>
  </r>
  <r>
    <n v="138"/>
    <x v="211"/>
    <s v="20 Lakh"/>
    <x v="2"/>
    <n v="0.2"/>
    <n v="26"/>
    <x v="0"/>
  </r>
  <r>
    <n v="139"/>
    <x v="212"/>
    <s v="20 Lakh"/>
    <x v="1"/>
    <n v="0.2"/>
    <n v="26"/>
    <x v="0"/>
  </r>
  <r>
    <n v="140"/>
    <x v="213"/>
    <s v="20 Lakh"/>
    <x v="1"/>
    <n v="0.2"/>
    <n v="26"/>
    <x v="0"/>
  </r>
  <r>
    <n v="141"/>
    <x v="214"/>
    <s v="20 Lakh"/>
    <x v="1"/>
    <n v="0.2"/>
    <n v="26"/>
    <x v="0"/>
  </r>
  <r>
    <n v="142"/>
    <x v="215"/>
    <s v="20 Lakh"/>
    <x v="3"/>
    <n v="0.2"/>
    <n v="26"/>
    <x v="0"/>
  </r>
  <r>
    <n v="143"/>
    <x v="216"/>
    <s v="20 Lakh"/>
    <x v="3"/>
    <n v="0.2"/>
    <n v="26"/>
    <x v="0"/>
  </r>
  <r>
    <n v="163"/>
    <x v="217"/>
    <s v="20 Lakh"/>
    <x v="2"/>
    <n v="0.2"/>
    <n v="26"/>
    <x v="3"/>
  </r>
  <r>
    <n v="164"/>
    <x v="218"/>
    <s v="20 Lakh"/>
    <x v="0"/>
    <n v="0.2"/>
    <n v="26"/>
    <x v="3"/>
  </r>
  <r>
    <n v="165"/>
    <x v="219"/>
    <s v="20 Lakh"/>
    <x v="1"/>
    <n v="0.2"/>
    <n v="26"/>
    <x v="3"/>
  </r>
  <r>
    <n v="166"/>
    <x v="220"/>
    <s v="20 Lakh"/>
    <x v="2"/>
    <n v="0.2"/>
    <n v="26"/>
    <x v="3"/>
  </r>
  <r>
    <n v="167"/>
    <x v="221"/>
    <s v="20 Lakh"/>
    <x v="1"/>
    <n v="0.2"/>
    <n v="26"/>
    <x v="3"/>
  </r>
  <r>
    <n v="168"/>
    <x v="222"/>
    <s v="20 Lakh"/>
    <x v="1"/>
    <n v="0.2"/>
    <n v="26"/>
    <x v="3"/>
  </r>
  <r>
    <n v="188"/>
    <x v="223"/>
    <s v="20 Lakh"/>
    <x v="3"/>
    <n v="0.2"/>
    <n v="26"/>
    <x v="5"/>
  </r>
  <r>
    <n v="189"/>
    <x v="224"/>
    <s v="20 Lakh"/>
    <x v="1"/>
    <n v="0.2"/>
    <n v="26"/>
    <x v="5"/>
  </r>
  <r>
    <n v="190"/>
    <x v="225"/>
    <s v="20 Lakh"/>
    <x v="0"/>
    <n v="0.2"/>
    <n v="26"/>
    <x v="5"/>
  </r>
  <r>
    <n v="209"/>
    <x v="226"/>
    <s v="20 Lakh"/>
    <x v="1"/>
    <n v="0.2"/>
    <n v="26"/>
    <x v="6"/>
  </r>
  <r>
    <n v="210"/>
    <x v="227"/>
    <s v="20 Lakh"/>
    <x v="3"/>
    <n v="0.2"/>
    <n v="26"/>
    <x v="6"/>
  </r>
  <r>
    <n v="211"/>
    <x v="228"/>
    <s v="20 Lakh"/>
    <x v="0"/>
    <n v="0.2"/>
    <n v="26"/>
    <x v="6"/>
  </r>
  <r>
    <n v="212"/>
    <x v="229"/>
    <s v="20 Lakh"/>
    <x v="3"/>
    <n v="0.2"/>
    <n v="26"/>
    <x v="6"/>
  </r>
  <r>
    <n v="213"/>
    <x v="230"/>
    <s v="20 Lakh"/>
    <x v="3"/>
    <n v="0.2"/>
    <n v="26"/>
    <x v="6"/>
  </r>
  <r>
    <n v="214"/>
    <x v="231"/>
    <s v="20 Lakh"/>
    <x v="1"/>
    <n v="0.2"/>
    <n v="26"/>
    <x v="6"/>
  </r>
  <r>
    <n v="233"/>
    <x v="232"/>
    <s v="20 Lakh"/>
    <x v="2"/>
    <n v="0.2"/>
    <n v="26"/>
    <x v="7"/>
  </r>
  <r>
    <n v="234"/>
    <x v="233"/>
    <s v="20 Lakh"/>
    <x v="2"/>
    <n v="0.2"/>
    <n v="26"/>
    <x v="7"/>
  </r>
  <r>
    <n v="235"/>
    <x v="234"/>
    <s v="20 Lakh"/>
    <x v="3"/>
    <n v="0.2"/>
    <n v="26"/>
    <x v="7"/>
  </r>
  <r>
    <n v="236"/>
    <x v="235"/>
    <s v="20 Lakh"/>
    <x v="1"/>
    <n v="0.2"/>
    <n v="26"/>
    <x v="7"/>
  </r>
  <r>
    <n v="237"/>
    <x v="236"/>
    <s v="20 Lakh"/>
    <x v="3"/>
    <n v="0.2"/>
    <n v="26"/>
    <x v="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7">
  <r>
    <n v="122"/>
    <x v="0"/>
    <s v="Draft Pick"/>
    <s v="WICKETKEEPER"/>
    <n v="17"/>
    <n v="2210"/>
    <x v="0"/>
    <n v="1.36"/>
  </r>
  <r>
    <n v="23"/>
    <x v="1"/>
    <s v="Retained"/>
    <s v="ALL-ROUNDER"/>
    <n v="16"/>
    <n v="2080"/>
    <x v="1"/>
    <n v="1.28"/>
  </r>
  <r>
    <n v="48"/>
    <x v="2"/>
    <s v="Retained"/>
    <s v="WICKETKEEPER"/>
    <n v="16"/>
    <n v="2080"/>
    <x v="2"/>
    <n v="1.28"/>
  </r>
  <r>
    <n v="144"/>
    <x v="3"/>
    <s v="Retained"/>
    <s v="BATTER"/>
    <n v="16"/>
    <n v="2080"/>
    <x v="3"/>
    <n v="1.28"/>
  </r>
  <r>
    <n v="145"/>
    <x v="4"/>
    <s v="2 Cr"/>
    <s v="WICKETKEEPER"/>
    <n v="15.25"/>
    <n v="1982.5"/>
    <x v="3"/>
    <n v="1.22"/>
  </r>
  <r>
    <n v="1"/>
    <x v="5"/>
    <s v="Draft Pick"/>
    <s v="BOWLER"/>
    <n v="15"/>
    <n v="1950"/>
    <x v="4"/>
    <n v="1.2"/>
  </r>
  <r>
    <n v="2"/>
    <x v="6"/>
    <s v="Draft Pick"/>
    <s v="ALL-ROUNDER"/>
    <n v="15"/>
    <n v="1950"/>
    <x v="4"/>
    <n v="1.2"/>
  </r>
  <r>
    <n v="169"/>
    <x v="7"/>
    <s v="Retained"/>
    <s v="BATTER"/>
    <n v="15"/>
    <n v="1950"/>
    <x v="5"/>
    <n v="1.2"/>
  </r>
  <r>
    <n v="24"/>
    <x v="8"/>
    <s v="2 Cr"/>
    <s v="BOWLER"/>
    <n v="14"/>
    <n v="1820"/>
    <x v="1"/>
    <n v="1.1200000000000001"/>
  </r>
  <r>
    <n v="191"/>
    <x v="9"/>
    <s v="Retained"/>
    <s v="WICKETKEEPER"/>
    <n v="14"/>
    <n v="1820"/>
    <x v="6"/>
    <n v="1.1200000000000001"/>
  </r>
  <r>
    <n v="215"/>
    <x v="10"/>
    <s v="Retained"/>
    <s v="BATTER"/>
    <n v="14"/>
    <n v="1820"/>
    <x v="7"/>
    <n v="1.1200000000000001"/>
  </r>
  <r>
    <n v="72"/>
    <x v="11"/>
    <s v="2 Cr"/>
    <s v="BATTER"/>
    <n v="12.25"/>
    <n v="1592.5"/>
    <x v="8"/>
    <n v="0.98"/>
  </r>
  <r>
    <n v="25"/>
    <x v="12"/>
    <s v="Retained"/>
    <s v="WICKETKEEPER"/>
    <n v="12"/>
    <n v="1560"/>
    <x v="1"/>
    <n v="0.96"/>
  </r>
  <r>
    <n v="73"/>
    <x v="13"/>
    <s v="Retained"/>
    <s v="ALL-ROUNDER"/>
    <n v="12"/>
    <n v="1560"/>
    <x v="8"/>
    <n v="0.96"/>
  </r>
  <r>
    <n v="97"/>
    <x v="14"/>
    <s v="Retained"/>
    <s v="BATTER"/>
    <n v="12"/>
    <n v="1560"/>
    <x v="9"/>
    <n v="0.96"/>
  </r>
  <r>
    <n v="146"/>
    <x v="15"/>
    <s v="Retained"/>
    <s v="BOWLER"/>
    <n v="12"/>
    <n v="1560"/>
    <x v="3"/>
    <n v="0.96"/>
  </r>
  <r>
    <n v="98"/>
    <x v="16"/>
    <s v="1 Cr"/>
    <s v="ALL-ROUNDER"/>
    <n v="11.5"/>
    <n v="1495"/>
    <x v="9"/>
    <n v="0.92"/>
  </r>
  <r>
    <n v="170"/>
    <x v="17"/>
    <s v="Retained"/>
    <s v="ALL-ROUNDER"/>
    <n v="11"/>
    <n v="1430"/>
    <x v="5"/>
    <n v="0.88"/>
  </r>
  <r>
    <n v="49"/>
    <x v="18"/>
    <s v="2 Cr"/>
    <s v="BOWLER"/>
    <n v="10.75"/>
    <n v="1397.5"/>
    <x v="2"/>
    <n v="0.86"/>
  </r>
  <r>
    <n v="171"/>
    <x v="19"/>
    <s v="1 Cr"/>
    <s v="ALL-ROUNDER"/>
    <n v="10.75"/>
    <n v="1397.5"/>
    <x v="5"/>
    <n v="0.86"/>
  </r>
  <r>
    <n v="172"/>
    <x v="20"/>
    <s v="2 Cr"/>
    <s v="ALL-ROUNDER"/>
    <n v="10.75"/>
    <n v="1397.5"/>
    <x v="5"/>
    <n v="0.86"/>
  </r>
  <r>
    <n v="216"/>
    <x v="21"/>
    <s v="1.5 Cr"/>
    <s v="WICKETKEEPER"/>
    <n v="10.75"/>
    <n v="1397.5"/>
    <x v="7"/>
    <n v="0.86"/>
  </r>
  <r>
    <n v="3"/>
    <x v="22"/>
    <s v="2 Cr"/>
    <s v="BOWLER"/>
    <n v="10"/>
    <n v="1300"/>
    <x v="4"/>
    <n v="0.8"/>
  </r>
  <r>
    <n v="123"/>
    <x v="23"/>
    <s v="20 Lakh"/>
    <s v="BOWLER"/>
    <n v="10"/>
    <n v="1300"/>
    <x v="0"/>
    <n v="0.8"/>
  </r>
  <r>
    <n v="192"/>
    <x v="24"/>
    <s v="Retained"/>
    <s v="WICKETKEEPER"/>
    <n v="10"/>
    <n v="1300"/>
    <x v="6"/>
    <n v="0.8"/>
  </r>
  <r>
    <n v="193"/>
    <x v="25"/>
    <s v="1 Cr"/>
    <s v="BOWLER"/>
    <n v="10"/>
    <n v="1300"/>
    <x v="6"/>
    <n v="0.8"/>
  </r>
  <r>
    <n v="99"/>
    <x v="26"/>
    <s v="2 Cr"/>
    <s v="BOWLER"/>
    <n v="9.25"/>
    <n v="1202.5"/>
    <x v="9"/>
    <n v="0.74"/>
  </r>
  <r>
    <n v="124"/>
    <x v="27"/>
    <s v="Draft Pick"/>
    <s v="ALL-ROUNDER"/>
    <n v="9.1999999999999993"/>
    <n v="1196"/>
    <x v="0"/>
    <n v="0.73599999999999999"/>
  </r>
  <r>
    <n v="4"/>
    <x v="28"/>
    <s v="40 Lakh"/>
    <s v="ALL-ROUNDER"/>
    <n v="9"/>
    <n v="1170"/>
    <x v="4"/>
    <b v="0"/>
  </r>
  <r>
    <n v="50"/>
    <x v="29"/>
    <s v="Retained"/>
    <s v="ALL-ROUNDER"/>
    <n v="9"/>
    <n v="1170"/>
    <x v="2"/>
    <b v="0"/>
  </r>
  <r>
    <n v="100"/>
    <x v="30"/>
    <s v="40 Lakh"/>
    <s v="ALL-ROUNDER"/>
    <n v="9"/>
    <n v="1170"/>
    <x v="9"/>
    <b v="0"/>
  </r>
  <r>
    <n v="125"/>
    <x v="31"/>
    <s v="1.5 Cr"/>
    <s v="ALL-ROUNDER"/>
    <n v="8.75"/>
    <n v="1137.5"/>
    <x v="0"/>
    <b v="0"/>
  </r>
  <r>
    <n v="217"/>
    <x v="32"/>
    <s v="1.5 Cr"/>
    <s v="ALL-ROUNDER"/>
    <n v="8.75"/>
    <n v="1137.5"/>
    <x v="7"/>
    <b v="0"/>
  </r>
  <r>
    <n v="194"/>
    <x v="33"/>
    <s v="1.5 Cr"/>
    <s v="BATTER"/>
    <n v="8.5"/>
    <n v="1105"/>
    <x v="6"/>
    <b v="0"/>
  </r>
  <r>
    <n v="218"/>
    <x v="34"/>
    <s v="40 Lakh"/>
    <s v="BATTER"/>
    <n v="8.5"/>
    <n v="1105"/>
    <x v="7"/>
    <b v="0"/>
  </r>
  <r>
    <n v="101"/>
    <x v="35"/>
    <s v="2 Cr"/>
    <s v="BATTER"/>
    <n v="8.25"/>
    <n v="1072.5"/>
    <x v="9"/>
    <b v="0"/>
  </r>
  <r>
    <n v="126"/>
    <x v="36"/>
    <s v="2 Cr"/>
    <s v="ALL-ROUNDER"/>
    <n v="8.25"/>
    <n v="1072.5"/>
    <x v="0"/>
    <b v="0"/>
  </r>
  <r>
    <n v="147"/>
    <x v="37"/>
    <s v="40 Lakh"/>
    <s v="ALL-ROUNDER"/>
    <n v="8.25"/>
    <n v="1072.5"/>
    <x v="3"/>
    <b v="0"/>
  </r>
  <r>
    <n v="5"/>
    <x v="38"/>
    <s v="Draft Pick"/>
    <s v="BATTER"/>
    <n v="8"/>
    <n v="1040"/>
    <x v="4"/>
    <b v="0"/>
  </r>
  <r>
    <n v="26"/>
    <x v="39"/>
    <s v="Retained"/>
    <s v="ALL-ROUNDER"/>
    <n v="8"/>
    <n v="1040"/>
    <x v="1"/>
    <b v="0"/>
  </r>
  <r>
    <n v="74"/>
    <x v="40"/>
    <s v="1 Cr"/>
    <s v="ALL-ROUNDER"/>
    <n v="8"/>
    <n v="1040"/>
    <x v="8"/>
    <b v="0"/>
  </r>
  <r>
    <n v="75"/>
    <x v="41"/>
    <s v="Retained"/>
    <s v="ALL-ROUNDER"/>
    <n v="8"/>
    <n v="1040"/>
    <x v="8"/>
    <b v="0"/>
  </r>
  <r>
    <n v="76"/>
    <x v="42"/>
    <s v="Retained"/>
    <s v="BOWLER"/>
    <n v="8"/>
    <n v="1040"/>
    <x v="8"/>
    <b v="0"/>
  </r>
  <r>
    <n v="148"/>
    <x v="43"/>
    <s v="2 Cr"/>
    <s v="ALL-ROUNDER"/>
    <n v="8"/>
    <n v="1040"/>
    <x v="3"/>
    <b v="0"/>
  </r>
  <r>
    <n v="149"/>
    <x v="44"/>
    <s v="Retained"/>
    <s v="BATTER"/>
    <n v="8"/>
    <n v="1040"/>
    <x v="3"/>
    <b v="0"/>
  </r>
  <r>
    <n v="195"/>
    <x v="45"/>
    <s v="2 Cr"/>
    <s v="BOWLER"/>
    <n v="8"/>
    <n v="1040"/>
    <x v="6"/>
    <b v="0"/>
  </r>
  <r>
    <n v="173"/>
    <x v="46"/>
    <s v="2 Cr"/>
    <s v="BOWLER"/>
    <n v="7.75"/>
    <n v="1007.5"/>
    <x v="5"/>
    <b v="0"/>
  </r>
  <r>
    <n v="196"/>
    <x v="47"/>
    <s v="2 Cr"/>
    <s v="BATTER"/>
    <n v="7.75"/>
    <n v="1007.5"/>
    <x v="6"/>
    <b v="0"/>
  </r>
  <r>
    <n v="219"/>
    <x v="48"/>
    <s v="75 Lakh"/>
    <s v="ALL-ROUNDER"/>
    <n v="7.75"/>
    <n v="1007.5"/>
    <x v="7"/>
    <b v="0"/>
  </r>
  <r>
    <n v="51"/>
    <x v="49"/>
    <s v="Retained"/>
    <s v="BATTER"/>
    <n v="7.5"/>
    <n v="975"/>
    <x v="2"/>
    <b v="0"/>
  </r>
  <r>
    <n v="127"/>
    <x v="50"/>
    <s v="2 Cr"/>
    <s v="BOWLER"/>
    <n v="7.5"/>
    <n v="975"/>
    <x v="0"/>
    <b v="0"/>
  </r>
  <r>
    <n v="77"/>
    <x v="51"/>
    <s v="2 Cr"/>
    <s v="ALL-ROUNDER"/>
    <n v="7.25"/>
    <n v="942.5"/>
    <x v="8"/>
    <b v="0"/>
  </r>
  <r>
    <n v="78"/>
    <x v="52"/>
    <s v="40 Lakh"/>
    <s v="ALL-ROUNDER"/>
    <n v="7.25"/>
    <n v="942.5"/>
    <x v="8"/>
    <b v="0"/>
  </r>
  <r>
    <n v="174"/>
    <x v="53"/>
    <s v="2 Cr"/>
    <s v="BATTER"/>
    <n v="7"/>
    <n v="910"/>
    <x v="5"/>
    <b v="0"/>
  </r>
  <r>
    <n v="175"/>
    <x v="54"/>
    <s v="Retained"/>
    <s v="BOWLER"/>
    <n v="7"/>
    <n v="910"/>
    <x v="5"/>
    <b v="0"/>
  </r>
  <r>
    <n v="27"/>
    <x v="55"/>
    <s v="2 Cr"/>
    <s v="WICKETKEEPER"/>
    <n v="6.75"/>
    <n v="877.5"/>
    <x v="1"/>
    <b v="0"/>
  </r>
  <r>
    <n v="102"/>
    <x v="56"/>
    <s v="1.5 Cr"/>
    <s v="WICKETKEEPER"/>
    <n v="6.75"/>
    <n v="877.5"/>
    <x v="9"/>
    <b v="0"/>
  </r>
  <r>
    <n v="128"/>
    <x v="57"/>
    <s v="2 Cr"/>
    <s v="WICKETKEEPER"/>
    <n v="6.75"/>
    <n v="877.5"/>
    <x v="0"/>
    <b v="0"/>
  </r>
  <r>
    <n v="52"/>
    <x v="58"/>
    <s v="2 Cr"/>
    <s v="ALL-ROUNDER"/>
    <n v="6.5"/>
    <n v="845"/>
    <x v="2"/>
    <b v="0"/>
  </r>
  <r>
    <n v="53"/>
    <x v="59"/>
    <s v="Retained"/>
    <s v="BOWLER"/>
    <n v="6.5"/>
    <n v="845"/>
    <x v="2"/>
    <b v="0"/>
  </r>
  <r>
    <n v="197"/>
    <x v="60"/>
    <s v="2 Cr"/>
    <s v="BOWLER"/>
    <n v="6.5"/>
    <n v="845"/>
    <x v="6"/>
    <b v="0"/>
  </r>
  <r>
    <n v="220"/>
    <x v="61"/>
    <s v="20 Lakh"/>
    <s v="ALL-ROUNDER"/>
    <n v="6.5"/>
    <n v="845"/>
    <x v="7"/>
    <b v="0"/>
  </r>
  <r>
    <n v="6"/>
    <x v="62"/>
    <s v="2 Cr"/>
    <s v="BOWLER"/>
    <n v="6.25"/>
    <n v="812.5"/>
    <x v="4"/>
    <b v="0"/>
  </r>
  <r>
    <n v="54"/>
    <x v="63"/>
    <s v="2 Cr"/>
    <s v="BATTER"/>
    <n v="6.25"/>
    <n v="812.5"/>
    <x v="2"/>
    <b v="0"/>
  </r>
  <r>
    <n v="28"/>
    <x v="64"/>
    <s v="Retained"/>
    <s v="BATTER"/>
    <n v="6"/>
    <n v="780"/>
    <x v="1"/>
    <b v="0"/>
  </r>
  <r>
    <n v="79"/>
    <x v="65"/>
    <s v="Retained"/>
    <s v="ALL-ROUNDER"/>
    <n v="6"/>
    <n v="780"/>
    <x v="8"/>
    <b v="0"/>
  </r>
  <r>
    <n v="103"/>
    <x v="66"/>
    <s v="1 Cr"/>
    <s v="ALL-ROUNDER"/>
    <n v="6"/>
    <n v="780"/>
    <x v="9"/>
    <b v="0"/>
  </r>
  <r>
    <n v="150"/>
    <x v="67"/>
    <s v="Retained"/>
    <s v="ALL-ROUNDER"/>
    <n v="6"/>
    <n v="780"/>
    <x v="3"/>
    <b v="0"/>
  </r>
  <r>
    <n v="129"/>
    <x v="68"/>
    <s v="75 Lakh"/>
    <s v="ALL-ROUNDER"/>
    <n v="5.75"/>
    <n v="747.5"/>
    <x v="0"/>
    <b v="0"/>
  </r>
  <r>
    <n v="176"/>
    <x v="69"/>
    <s v="2 Cr"/>
    <s v="WICKETKEEPER"/>
    <n v="5.5"/>
    <n v="715"/>
    <x v="5"/>
    <b v="0"/>
  </r>
  <r>
    <n v="55"/>
    <x v="70"/>
    <s v="50 Lakh"/>
    <s v="BOWLER"/>
    <n v="5.25"/>
    <n v="682.5"/>
    <x v="2"/>
    <b v="0"/>
  </r>
  <r>
    <n v="104"/>
    <x v="71"/>
    <s v="75 Lakh"/>
    <s v="BOWLER"/>
    <n v="5.25"/>
    <n v="682.5"/>
    <x v="9"/>
    <b v="0"/>
  </r>
  <r>
    <n v="198"/>
    <x v="72"/>
    <s v="2 Cr"/>
    <s v="ALL-ROUNDER"/>
    <n v="5"/>
    <n v="650"/>
    <x v="6"/>
    <b v="0"/>
  </r>
  <r>
    <n v="130"/>
    <x v="73"/>
    <s v="1 Cr"/>
    <s v="BATTER"/>
    <n v="4.5999999999999996"/>
    <n v="598"/>
    <x v="0"/>
    <b v="0"/>
  </r>
  <r>
    <n v="29"/>
    <x v="74"/>
    <s v="2 Cr"/>
    <s v="ALL-ROUNDER"/>
    <n v="4.4000000000000004"/>
    <n v="572"/>
    <x v="1"/>
    <b v="0"/>
  </r>
  <r>
    <n v="56"/>
    <x v="75"/>
    <s v="50 Lakh"/>
    <s v="BOWLER"/>
    <n v="4.2"/>
    <n v="546"/>
    <x v="2"/>
    <b v="0"/>
  </r>
  <r>
    <n v="221"/>
    <x v="76"/>
    <s v="50 Lakh"/>
    <s v="ALL-ROUNDER"/>
    <n v="4.2"/>
    <n v="546"/>
    <x v="7"/>
    <b v="0"/>
  </r>
  <r>
    <n v="222"/>
    <x v="77"/>
    <s v="2 Cr"/>
    <s v="BOWLER"/>
    <n v="4.2"/>
    <n v="546"/>
    <x v="7"/>
    <b v="0"/>
  </r>
  <r>
    <n v="30"/>
    <x v="78"/>
    <s v="50 Lakh"/>
    <s v="ALL-ROUNDER"/>
    <n v="4"/>
    <n v="520"/>
    <x v="1"/>
    <b v="0"/>
  </r>
  <r>
    <n v="105"/>
    <x v="79"/>
    <s v="Retained"/>
    <s v="BOWLER"/>
    <n v="4"/>
    <n v="520"/>
    <x v="9"/>
    <b v="0"/>
  </r>
  <r>
    <n v="131"/>
    <x v="80"/>
    <s v="Draft Pick"/>
    <s v="BOWLER"/>
    <n v="4"/>
    <n v="520"/>
    <x v="0"/>
    <b v="0"/>
  </r>
  <r>
    <n v="199"/>
    <x v="81"/>
    <s v="Retained"/>
    <s v="BATTER"/>
    <n v="4"/>
    <n v="520"/>
    <x v="6"/>
    <b v="0"/>
  </r>
  <r>
    <n v="223"/>
    <x v="82"/>
    <s v="1 Cr"/>
    <s v="BOWLER"/>
    <n v="4"/>
    <n v="520"/>
    <x v="7"/>
    <b v="0"/>
  </r>
  <r>
    <n v="224"/>
    <x v="83"/>
    <s v="Retained"/>
    <s v="ALL-ROUNDER"/>
    <n v="4"/>
    <n v="520"/>
    <x v="7"/>
    <b v="0"/>
  </r>
  <r>
    <n v="225"/>
    <x v="84"/>
    <s v="Retained"/>
    <s v="BOWLER"/>
    <n v="4"/>
    <n v="520"/>
    <x v="7"/>
    <b v="0"/>
  </r>
  <r>
    <n v="226"/>
    <x v="85"/>
    <s v="20 Lakh"/>
    <s v="BOWLER"/>
    <n v="4"/>
    <n v="520"/>
    <x v="7"/>
    <b v="0"/>
  </r>
  <r>
    <n v="106"/>
    <x v="86"/>
    <s v="20 Lakh"/>
    <s v="ALL-ROUNDER"/>
    <n v="3.8"/>
    <n v="494"/>
    <x v="9"/>
    <b v="0"/>
  </r>
  <r>
    <n v="200"/>
    <x v="87"/>
    <s v="30 Lakh"/>
    <s v="ALL-ROUNDER"/>
    <n v="3.8"/>
    <n v="494"/>
    <x v="6"/>
    <b v="0"/>
  </r>
  <r>
    <n v="31"/>
    <x v="88"/>
    <s v="2 Cr"/>
    <s v="ALL-ROUNDER"/>
    <n v="3.6"/>
    <n v="468"/>
    <x v="1"/>
    <b v="0"/>
  </r>
  <r>
    <n v="177"/>
    <x v="89"/>
    <s v="20 Lakh"/>
    <s v="WICKETKEEPER"/>
    <n v="3.4"/>
    <n v="442"/>
    <x v="5"/>
    <b v="0"/>
  </r>
  <r>
    <n v="7"/>
    <x v="90"/>
    <s v="20 Lakh"/>
    <s v="BOWLER"/>
    <n v="3.2"/>
    <n v="416"/>
    <x v="4"/>
    <b v="0"/>
  </r>
  <r>
    <n v="8"/>
    <x v="91"/>
    <s v="1 Cr"/>
    <s v="BATTER"/>
    <n v="3"/>
    <n v="390"/>
    <x v="4"/>
    <b v="0"/>
  </r>
  <r>
    <n v="9"/>
    <x v="92"/>
    <s v="20 Lakh"/>
    <s v="BOWLER"/>
    <n v="3"/>
    <n v="390"/>
    <x v="4"/>
    <b v="0"/>
  </r>
  <r>
    <n v="151"/>
    <x v="93"/>
    <s v="20 Lakh"/>
    <s v="BATTER"/>
    <n v="3"/>
    <n v="390"/>
    <x v="3"/>
    <b v="0"/>
  </r>
  <r>
    <n v="57"/>
    <x v="94"/>
    <s v="75 Lakh"/>
    <s v="BATTER"/>
    <n v="2.8"/>
    <n v="364"/>
    <x v="2"/>
    <b v="0"/>
  </r>
  <r>
    <n v="10"/>
    <x v="95"/>
    <s v="20 Lakh"/>
    <s v="BATTER"/>
    <n v="2.6"/>
    <n v="338"/>
    <x v="4"/>
    <b v="0"/>
  </r>
  <r>
    <n v="152"/>
    <x v="96"/>
    <s v="1 Cr"/>
    <s v="ALL-ROUNDER"/>
    <n v="2.6"/>
    <n v="338"/>
    <x v="3"/>
    <b v="0"/>
  </r>
  <r>
    <n v="201"/>
    <x v="97"/>
    <s v="75 Lakh"/>
    <s v="BOWLER"/>
    <n v="2.6"/>
    <n v="338"/>
    <x v="6"/>
    <b v="0"/>
  </r>
  <r>
    <n v="227"/>
    <x v="98"/>
    <s v="1 Cr"/>
    <s v="BATTER"/>
    <n v="2.6"/>
    <n v="338"/>
    <x v="7"/>
    <b v="0"/>
  </r>
  <r>
    <n v="11"/>
    <x v="99"/>
    <s v="2 Cr"/>
    <s v="WICKETKEEPER"/>
    <n v="2.4"/>
    <n v="312"/>
    <x v="4"/>
    <b v="0"/>
  </r>
  <r>
    <n v="12"/>
    <x v="100"/>
    <s v="75 Lakh"/>
    <s v="BOWLER"/>
    <n v="2.4"/>
    <n v="312"/>
    <x v="4"/>
    <b v="0"/>
  </r>
  <r>
    <n v="178"/>
    <x v="101"/>
    <s v="30 Lakh"/>
    <s v="ALL-ROUNDER"/>
    <n v="2.4"/>
    <n v="312"/>
    <x v="5"/>
    <b v="0"/>
  </r>
  <r>
    <n v="228"/>
    <x v="102"/>
    <s v="75 Lakh"/>
    <s v="BOWLER"/>
    <n v="2.4"/>
    <n v="312"/>
    <x v="7"/>
    <b v="0"/>
  </r>
  <r>
    <n v="13"/>
    <x v="103"/>
    <s v="2 Cr"/>
    <s v="BATTER"/>
    <n v="2"/>
    <n v="260"/>
    <x v="4"/>
    <b v="0"/>
  </r>
  <r>
    <n v="32"/>
    <x v="104"/>
    <s v="2 Cr"/>
    <s v="BATTER"/>
    <n v="2"/>
    <n v="260"/>
    <x v="1"/>
    <b v="0"/>
  </r>
  <r>
    <n v="58"/>
    <x v="105"/>
    <s v="20 Lakh"/>
    <s v="WICKETKEEPER"/>
    <n v="2"/>
    <n v="260"/>
    <x v="2"/>
    <b v="0"/>
  </r>
  <r>
    <n v="59"/>
    <x v="106"/>
    <s v="2 Cr"/>
    <s v="BOWLER"/>
    <n v="2"/>
    <n v="260"/>
    <x v="2"/>
    <b v="0"/>
  </r>
  <r>
    <n v="60"/>
    <x v="107"/>
    <s v="1 Cr"/>
    <s v="BOWLER"/>
    <n v="2"/>
    <n v="260"/>
    <x v="2"/>
    <b v="0"/>
  </r>
  <r>
    <n v="80"/>
    <x v="108"/>
    <s v="2 Cr"/>
    <s v="WICKETKEEPER"/>
    <n v="2"/>
    <n v="260"/>
    <x v="8"/>
    <b v="0"/>
  </r>
  <r>
    <n v="81"/>
    <x v="109"/>
    <s v="2 Cr"/>
    <s v="BOWLER"/>
    <n v="2"/>
    <n v="260"/>
    <x v="8"/>
    <b v="0"/>
  </r>
  <r>
    <n v="107"/>
    <x v="110"/>
    <s v="20 Lakh"/>
    <s v="BOWLER"/>
    <n v="2"/>
    <n v="260"/>
    <x v="9"/>
    <b v="0"/>
  </r>
  <r>
    <n v="108"/>
    <x v="111"/>
    <s v="20 Lakh"/>
    <s v="ALL-ROUNDER"/>
    <n v="2"/>
    <n v="260"/>
    <x v="9"/>
    <b v="0"/>
  </r>
  <r>
    <n v="132"/>
    <x v="112"/>
    <s v="50 Lakh"/>
    <s v="BOWLER"/>
    <n v="2"/>
    <n v="260"/>
    <x v="0"/>
    <b v="0"/>
  </r>
  <r>
    <n v="133"/>
    <x v="113"/>
    <s v="2 Cr"/>
    <s v="BATTER"/>
    <n v="2"/>
    <n v="260"/>
    <x v="0"/>
    <b v="0"/>
  </r>
  <r>
    <n v="179"/>
    <x v="114"/>
    <s v="2 Cr"/>
    <s v="ALL-ROUNDER"/>
    <n v="2"/>
    <n v="260"/>
    <x v="5"/>
    <b v="0"/>
  </r>
  <r>
    <n v="202"/>
    <x v="115"/>
    <s v="2 Cr"/>
    <s v="BOWLER"/>
    <n v="2"/>
    <n v="260"/>
    <x v="6"/>
    <b v="0"/>
  </r>
  <r>
    <n v="14"/>
    <x v="116"/>
    <s v="1 Cr"/>
    <s v="WICKETKEEPER"/>
    <n v="1.9"/>
    <n v="247"/>
    <x v="4"/>
    <b v="0"/>
  </r>
  <r>
    <n v="33"/>
    <x v="117"/>
    <s v="1 Cr"/>
    <s v="ALL-ROUNDER"/>
    <n v="1.9"/>
    <n v="247"/>
    <x v="1"/>
    <b v="0"/>
  </r>
  <r>
    <n v="34"/>
    <x v="118"/>
    <s v="1.5 Cr"/>
    <s v="BOWLER"/>
    <n v="1.9"/>
    <n v="247"/>
    <x v="1"/>
    <b v="0"/>
  </r>
  <r>
    <n v="15"/>
    <x v="119"/>
    <s v="1 Cr"/>
    <s v="ALL-ROUNDER"/>
    <n v="1.7"/>
    <n v="221"/>
    <x v="4"/>
    <b v="0"/>
  </r>
  <r>
    <n v="153"/>
    <x v="120"/>
    <s v="20 Lakh"/>
    <s v="ALL-ROUNDER"/>
    <n v="1.7"/>
    <n v="221"/>
    <x v="3"/>
    <b v="0"/>
  </r>
  <r>
    <n v="154"/>
    <x v="121"/>
    <s v="20 Lakh"/>
    <s v="BOWLER"/>
    <n v="1.6"/>
    <n v="208"/>
    <x v="3"/>
    <b v="0"/>
  </r>
  <r>
    <n v="35"/>
    <x v="122"/>
    <s v="30 Lakh"/>
    <s v="ALL-ROUNDER"/>
    <n v="1.5"/>
    <n v="195"/>
    <x v="1"/>
    <b v="0"/>
  </r>
  <r>
    <n v="82"/>
    <x v="123"/>
    <s v="1.5 Cr"/>
    <s v="BOWLER"/>
    <n v="1.5"/>
    <n v="195"/>
    <x v="8"/>
    <b v="0"/>
  </r>
  <r>
    <n v="83"/>
    <x v="124"/>
    <s v="1.5 Cr"/>
    <s v="BATTER"/>
    <n v="1.5"/>
    <n v="195"/>
    <x v="8"/>
    <b v="0"/>
  </r>
  <r>
    <n v="155"/>
    <x v="125"/>
    <s v="1 Cr"/>
    <s v="BOWLER"/>
    <n v="1.5"/>
    <n v="195"/>
    <x v="3"/>
    <b v="0"/>
  </r>
  <r>
    <n v="203"/>
    <x v="126"/>
    <s v="1.5 Cr"/>
    <s v="ALL-ROUNDER"/>
    <n v="1.5"/>
    <n v="195"/>
    <x v="6"/>
    <b v="0"/>
  </r>
  <r>
    <n v="229"/>
    <x v="127"/>
    <s v="1.5 Cr"/>
    <s v="WICKETKEEPER"/>
    <n v="1.5"/>
    <n v="195"/>
    <x v="7"/>
    <b v="0"/>
  </r>
  <r>
    <n v="16"/>
    <x v="128"/>
    <s v="50 Lakh"/>
    <s v="ALL-ROUNDER"/>
    <n v="1.4"/>
    <n v="182"/>
    <x v="4"/>
    <b v="0"/>
  </r>
  <r>
    <n v="204"/>
    <x v="129"/>
    <s v="50 Lakh"/>
    <s v="BATTER"/>
    <n v="1.4"/>
    <n v="182"/>
    <x v="6"/>
    <b v="0"/>
  </r>
  <r>
    <n v="156"/>
    <x v="130"/>
    <s v="75 Lakh"/>
    <s v="BOWLER"/>
    <n v="1.3"/>
    <n v="169"/>
    <x v="3"/>
    <b v="0"/>
  </r>
  <r>
    <n v="36"/>
    <x v="131"/>
    <s v="20 Lakh"/>
    <s v="BOWLER"/>
    <n v="1.2"/>
    <n v="156"/>
    <x v="1"/>
    <b v="0"/>
  </r>
  <r>
    <n v="17"/>
    <x v="132"/>
    <s v="75 Lakh"/>
    <s v="ALL-ROUNDER"/>
    <n v="1.1000000000000001"/>
    <n v="143"/>
    <x v="4"/>
    <b v="0"/>
  </r>
  <r>
    <n v="61"/>
    <x v="133"/>
    <s v="40 Lakh"/>
    <s v="ALL-ROUNDER"/>
    <n v="1.1000000000000001"/>
    <n v="143"/>
    <x v="2"/>
    <b v="0"/>
  </r>
  <r>
    <n v="62"/>
    <x v="134"/>
    <s v="50 Lakh"/>
    <s v="BATTER"/>
    <n v="1.1000000000000001"/>
    <n v="143"/>
    <x v="2"/>
    <b v="0"/>
  </r>
  <r>
    <n v="37"/>
    <x v="135"/>
    <s v="1 Cr"/>
    <s v="BATTER"/>
    <n v="1"/>
    <n v="130"/>
    <x v="1"/>
    <b v="0"/>
  </r>
  <r>
    <n v="84"/>
    <x v="136"/>
    <s v="1 Cr"/>
    <s v="BATTER"/>
    <n v="1"/>
    <n v="130"/>
    <x v="8"/>
    <b v="0"/>
  </r>
  <r>
    <n v="85"/>
    <x v="137"/>
    <s v="1 Cr"/>
    <s v="ALL-ROUNDER"/>
    <n v="1"/>
    <n v="130"/>
    <x v="8"/>
    <b v="0"/>
  </r>
  <r>
    <n v="157"/>
    <x v="138"/>
    <s v="1 Cr"/>
    <s v="BOWLER"/>
    <n v="1"/>
    <n v="130"/>
    <x v="3"/>
    <b v="0"/>
  </r>
  <r>
    <n v="180"/>
    <x v="139"/>
    <s v="1 Cr"/>
    <s v="ALL-ROUNDER"/>
    <n v="1"/>
    <n v="130"/>
    <x v="5"/>
    <b v="0"/>
  </r>
  <r>
    <n v="205"/>
    <x v="140"/>
    <s v="1 Cr"/>
    <s v="BATTER"/>
    <n v="1"/>
    <n v="130"/>
    <x v="6"/>
    <b v="0"/>
  </r>
  <r>
    <n v="181"/>
    <x v="141"/>
    <s v="40 Lakh"/>
    <s v="ALL-ROUNDER"/>
    <n v="0.95"/>
    <n v="123.5"/>
    <x v="5"/>
    <b v="0"/>
  </r>
  <r>
    <n v="134"/>
    <x v="142"/>
    <s v="50 Lakh"/>
    <s v="ALL-ROUNDER"/>
    <n v="0.9"/>
    <n v="117"/>
    <x v="0"/>
    <b v="0"/>
  </r>
  <r>
    <n v="182"/>
    <x v="143"/>
    <s v="50 Lakh"/>
    <s v="BATTER"/>
    <n v="0.8"/>
    <n v="104"/>
    <x v="5"/>
    <b v="0"/>
  </r>
  <r>
    <n v="109"/>
    <x v="144"/>
    <s v="75 Lakh"/>
    <s v="BOWLER"/>
    <n v="0.75"/>
    <n v="97.5"/>
    <x v="9"/>
    <b v="0"/>
  </r>
  <r>
    <n v="158"/>
    <x v="145"/>
    <s v="75 Lakh"/>
    <s v="ALL-ROUNDER"/>
    <n v="0.75"/>
    <n v="97.5"/>
    <x v="3"/>
    <b v="0"/>
  </r>
  <r>
    <n v="183"/>
    <x v="146"/>
    <s v="75 Lakh"/>
    <s v="BOWLER"/>
    <n v="0.75"/>
    <n v="97.5"/>
    <x v="5"/>
    <b v="0"/>
  </r>
  <r>
    <n v="184"/>
    <x v="147"/>
    <s v="75 Lakh"/>
    <s v="BOWLER"/>
    <n v="0.75"/>
    <n v="97.5"/>
    <x v="5"/>
    <b v="0"/>
  </r>
  <r>
    <n v="206"/>
    <x v="148"/>
    <s v="75 Lakh"/>
    <s v="BOWLER"/>
    <n v="0.75"/>
    <n v="97.5"/>
    <x v="6"/>
    <b v="0"/>
  </r>
  <r>
    <n v="207"/>
    <x v="149"/>
    <s v="75 Lakh"/>
    <s v="ALL-ROUNDER"/>
    <n v="0.75"/>
    <n v="97.5"/>
    <x v="6"/>
    <b v="0"/>
  </r>
  <r>
    <n v="230"/>
    <x v="150"/>
    <s v="20 Lakh"/>
    <s v="BOWLER"/>
    <n v="0.75"/>
    <n v="97.5"/>
    <x v="7"/>
    <b v="0"/>
  </r>
  <r>
    <n v="38"/>
    <x v="151"/>
    <s v="50 Lakh"/>
    <s v="BOWLER"/>
    <n v="0.7"/>
    <n v="91"/>
    <x v="1"/>
    <b v="0"/>
  </r>
  <r>
    <n v="63"/>
    <x v="152"/>
    <s v="20 Lakh"/>
    <s v="ALL-ROUNDER"/>
    <n v="0.65"/>
    <n v="84.5"/>
    <x v="2"/>
    <b v="0"/>
  </r>
  <r>
    <n v="159"/>
    <x v="153"/>
    <s v="50 Lakh"/>
    <s v="BOWLER"/>
    <n v="0.65"/>
    <n v="84.5"/>
    <x v="3"/>
    <b v="0"/>
  </r>
  <r>
    <n v="86"/>
    <x v="154"/>
    <s v="30 Lakh"/>
    <s v="WICKETKEEPER"/>
    <n v="0.6"/>
    <n v="78"/>
    <x v="8"/>
    <b v="0"/>
  </r>
  <r>
    <n v="110"/>
    <x v="155"/>
    <s v="20 Lakh"/>
    <s v="WICKETKEEPER"/>
    <n v="0.6"/>
    <n v="78"/>
    <x v="9"/>
    <b v="0"/>
  </r>
  <r>
    <n v="87"/>
    <x v="156"/>
    <s v="20 Lakh"/>
    <s v="BATTER"/>
    <n v="0.55000000000000004"/>
    <n v="71.5"/>
    <x v="8"/>
    <b v="0"/>
  </r>
  <r>
    <n v="88"/>
    <x v="157"/>
    <s v="20 Lakh"/>
    <s v="BOWLER"/>
    <n v="0.55000000000000004"/>
    <n v="71.5"/>
    <x v="8"/>
    <b v="0"/>
  </r>
  <r>
    <n v="111"/>
    <x v="158"/>
    <s v="50 Lakh"/>
    <s v="ALL-ROUNDER"/>
    <n v="0.55000000000000004"/>
    <n v="71.5"/>
    <x v="9"/>
    <b v="0"/>
  </r>
  <r>
    <n v="18"/>
    <x v="159"/>
    <s v="50 Lakh"/>
    <s v="BOWLER"/>
    <n v="0.5"/>
    <n v="65"/>
    <x v="4"/>
    <b v="0"/>
  </r>
  <r>
    <n v="19"/>
    <x v="160"/>
    <s v="50 Lakh"/>
    <s v="ALL-ROUNDER"/>
    <n v="0.5"/>
    <n v="65"/>
    <x v="4"/>
    <b v="0"/>
  </r>
  <r>
    <n v="39"/>
    <x v="161"/>
    <s v="50 Lakh"/>
    <s v="ALL-ROUNDER"/>
    <n v="0.5"/>
    <n v="65"/>
    <x v="1"/>
    <b v="0"/>
  </r>
  <r>
    <n v="64"/>
    <x v="162"/>
    <s v="50 Lakh"/>
    <s v="WICKETKEEPER"/>
    <n v="0.5"/>
    <n v="65"/>
    <x v="2"/>
    <b v="0"/>
  </r>
  <r>
    <n v="65"/>
    <x v="163"/>
    <s v="20 Lakh"/>
    <s v="ALL-ROUNDER"/>
    <n v="0.5"/>
    <n v="65"/>
    <x v="2"/>
    <b v="0"/>
  </r>
  <r>
    <n v="66"/>
    <x v="164"/>
    <s v="50 Lakh"/>
    <s v="BOWLER"/>
    <n v="0.5"/>
    <n v="65"/>
    <x v="2"/>
    <b v="0"/>
  </r>
  <r>
    <n v="67"/>
    <x v="165"/>
    <s v="20 Lakh"/>
    <s v="ALL-ROUNDER"/>
    <n v="0.5"/>
    <n v="65"/>
    <x v="2"/>
    <b v="0"/>
  </r>
  <r>
    <n v="89"/>
    <x v="166"/>
    <s v="50 Lakh"/>
    <s v="ALL-ROUNDER"/>
    <n v="0.5"/>
    <n v="65"/>
    <x v="8"/>
    <b v="0"/>
  </r>
  <r>
    <n v="112"/>
    <x v="167"/>
    <s v="50 Lakh"/>
    <s v="BOWLER"/>
    <n v="0.5"/>
    <n v="65"/>
    <x v="9"/>
    <b v="0"/>
  </r>
  <r>
    <n v="113"/>
    <x v="168"/>
    <s v="50 Lakh"/>
    <s v="BATTER"/>
    <n v="0.5"/>
    <n v="65"/>
    <x v="9"/>
    <b v="0"/>
  </r>
  <r>
    <n v="135"/>
    <x v="169"/>
    <s v="50 Lakh"/>
    <s v="ALL-ROUNDER"/>
    <n v="0.5"/>
    <n v="65"/>
    <x v="0"/>
    <b v="0"/>
  </r>
  <r>
    <n v="136"/>
    <x v="170"/>
    <s v="50 Lakh"/>
    <s v="BOWLER"/>
    <n v="0.5"/>
    <n v="65"/>
    <x v="0"/>
    <b v="0"/>
  </r>
  <r>
    <n v="137"/>
    <x v="171"/>
    <s v="20 Lakh"/>
    <s v="BOWLER"/>
    <n v="0.5"/>
    <n v="65"/>
    <x v="0"/>
    <b v="0"/>
  </r>
  <r>
    <n v="160"/>
    <x v="172"/>
    <s v="20 Lakh"/>
    <s v="ALL-ROUNDER"/>
    <n v="0.5"/>
    <n v="65"/>
    <x v="3"/>
    <b v="0"/>
  </r>
  <r>
    <n v="185"/>
    <x v="173"/>
    <s v="50 Lakh"/>
    <s v="BOWLER"/>
    <n v="0.5"/>
    <n v="65"/>
    <x v="5"/>
    <b v="0"/>
  </r>
  <r>
    <n v="231"/>
    <x v="174"/>
    <s v="20 Lakh"/>
    <s v="WICKETKEEPER"/>
    <n v="0.5"/>
    <n v="65"/>
    <x v="7"/>
    <b v="0"/>
  </r>
  <r>
    <n v="232"/>
    <x v="175"/>
    <s v="50 Lakh"/>
    <s v="BOWLER"/>
    <n v="0.5"/>
    <n v="65"/>
    <x v="7"/>
    <b v="0"/>
  </r>
  <r>
    <n v="90"/>
    <x v="176"/>
    <s v="20 Lakh"/>
    <s v="BATTER"/>
    <n v="0.4"/>
    <n v="52"/>
    <x v="8"/>
    <b v="0"/>
  </r>
  <r>
    <n v="114"/>
    <x v="177"/>
    <s v="40 Lakh"/>
    <s v="ALL-ROUNDER"/>
    <n v="0.4"/>
    <n v="52"/>
    <x v="9"/>
    <b v="0"/>
  </r>
  <r>
    <n v="20"/>
    <x v="178"/>
    <s v="30 Lakh"/>
    <s v="BOWLER"/>
    <n v="0.3"/>
    <n v="39"/>
    <x v="4"/>
    <b v="0"/>
  </r>
  <r>
    <n v="161"/>
    <x v="179"/>
    <s v="20 Lakh"/>
    <s v="ALL-ROUNDER"/>
    <n v="0.3"/>
    <n v="39"/>
    <x v="3"/>
    <b v="0"/>
  </r>
  <r>
    <n v="162"/>
    <x v="180"/>
    <s v="30 Lakh"/>
    <s v="BOWLER"/>
    <n v="0.3"/>
    <n v="39"/>
    <x v="3"/>
    <b v="0"/>
  </r>
  <r>
    <n v="186"/>
    <x v="181"/>
    <s v="20 Lakh"/>
    <s v="ALL-ROUNDER"/>
    <n v="0.3"/>
    <n v="39"/>
    <x v="5"/>
    <b v="0"/>
  </r>
  <r>
    <n v="208"/>
    <x v="182"/>
    <s v="20 Lakh"/>
    <s v="BOWLER"/>
    <n v="0.3"/>
    <n v="39"/>
    <x v="6"/>
    <b v="0"/>
  </r>
  <r>
    <n v="115"/>
    <x v="183"/>
    <s v="20 Lakh"/>
    <s v="BOWLER"/>
    <n v="0.25"/>
    <n v="32.5"/>
    <x v="9"/>
    <b v="0"/>
  </r>
  <r>
    <n v="187"/>
    <x v="184"/>
    <s v="20 Lakh"/>
    <s v="BOWLER"/>
    <n v="0.25"/>
    <n v="32.5"/>
    <x v="5"/>
    <b v="0"/>
  </r>
  <r>
    <n v="21"/>
    <x v="185"/>
    <s v="20 Lakh"/>
    <s v="ALL-ROUNDER"/>
    <n v="0.2"/>
    <n v="26"/>
    <x v="4"/>
    <b v="0"/>
  </r>
  <r>
    <n v="22"/>
    <x v="186"/>
    <s v="20 Lakh"/>
    <s v="ALL-ROUNDER"/>
    <n v="0.2"/>
    <n v="26"/>
    <x v="4"/>
    <b v="0"/>
  </r>
  <r>
    <n v="40"/>
    <x v="187"/>
    <s v="20 Lakh"/>
    <s v="ALL-ROUNDER"/>
    <n v="0.2"/>
    <n v="26"/>
    <x v="1"/>
    <b v="0"/>
  </r>
  <r>
    <n v="41"/>
    <x v="188"/>
    <s v="20 Lakh"/>
    <s v="BOWLER"/>
    <n v="0.2"/>
    <n v="26"/>
    <x v="1"/>
    <b v="0"/>
  </r>
  <r>
    <n v="42"/>
    <x v="189"/>
    <s v="20 Lakh"/>
    <s v="WICKETKEEPER"/>
    <n v="0.2"/>
    <n v="26"/>
    <x v="1"/>
    <b v="0"/>
  </r>
  <r>
    <n v="43"/>
    <x v="190"/>
    <s v="20 Lakh"/>
    <s v="BATTER"/>
    <n v="0.2"/>
    <n v="26"/>
    <x v="1"/>
    <b v="0"/>
  </r>
  <r>
    <n v="44"/>
    <x v="191"/>
    <s v="20 Lakh"/>
    <s v="BOWLER"/>
    <n v="0.2"/>
    <n v="26"/>
    <x v="1"/>
    <b v="0"/>
  </r>
  <r>
    <n v="45"/>
    <x v="192"/>
    <s v="20 Lakh"/>
    <s v="BOWLER"/>
    <n v="0.2"/>
    <n v="26"/>
    <x v="1"/>
    <b v="0"/>
  </r>
  <r>
    <n v="46"/>
    <x v="193"/>
    <s v="20 Lakh"/>
    <s v="BATTER"/>
    <n v="0.2"/>
    <n v="26"/>
    <x v="1"/>
    <b v="0"/>
  </r>
  <r>
    <n v="47"/>
    <x v="194"/>
    <s v="20 Lakh"/>
    <s v="BOWLER"/>
    <n v="0.2"/>
    <n v="26"/>
    <x v="1"/>
    <b v="0"/>
  </r>
  <r>
    <n v="68"/>
    <x v="195"/>
    <s v="20 Lakh"/>
    <s v="BATTER"/>
    <n v="0.2"/>
    <n v="26"/>
    <x v="2"/>
    <b v="0"/>
  </r>
  <r>
    <n v="69"/>
    <x v="196"/>
    <s v="20 Lakh"/>
    <s v="ALL-ROUNDER"/>
    <n v="0.2"/>
    <n v="26"/>
    <x v="2"/>
    <b v="0"/>
  </r>
  <r>
    <n v="70"/>
    <x v="197"/>
    <s v="20 Lakh"/>
    <s v="ALL-ROUNDER"/>
    <n v="0.2"/>
    <n v="26"/>
    <x v="2"/>
    <b v="0"/>
  </r>
  <r>
    <n v="71"/>
    <x v="198"/>
    <s v="20 Lakh"/>
    <s v="ALL-ROUNDER"/>
    <n v="0.2"/>
    <n v="26"/>
    <x v="2"/>
    <b v="0"/>
  </r>
  <r>
    <n v="91"/>
    <x v="199"/>
    <s v="20 Lakh"/>
    <s v="BOWLER"/>
    <n v="0.2"/>
    <n v="26"/>
    <x v="8"/>
    <b v="0"/>
  </r>
  <r>
    <n v="92"/>
    <x v="200"/>
    <s v="20 Lakh"/>
    <s v="ALL-ROUNDER"/>
    <n v="0.2"/>
    <n v="26"/>
    <x v="8"/>
    <b v="0"/>
  </r>
  <r>
    <n v="93"/>
    <x v="201"/>
    <s v="20 Lakh"/>
    <s v="WICKETKEEPER"/>
    <n v="0.2"/>
    <n v="26"/>
    <x v="8"/>
    <b v="0"/>
  </r>
  <r>
    <n v="94"/>
    <x v="202"/>
    <s v="20 Lakh"/>
    <s v="ALL-ROUNDER"/>
    <n v="0.2"/>
    <n v="26"/>
    <x v="8"/>
    <b v="0"/>
  </r>
  <r>
    <n v="95"/>
    <x v="203"/>
    <s v="20 Lakh"/>
    <s v="BATTER"/>
    <n v="0.2"/>
    <n v="26"/>
    <x v="8"/>
    <b v="0"/>
  </r>
  <r>
    <n v="96"/>
    <x v="204"/>
    <s v="20 Lakh"/>
    <s v="BATTER"/>
    <n v="0.2"/>
    <n v="26"/>
    <x v="8"/>
    <b v="0"/>
  </r>
  <r>
    <n v="116"/>
    <x v="205"/>
    <s v="20 Lakh"/>
    <s v="ALL-ROUNDER"/>
    <n v="0.2"/>
    <n v="26"/>
    <x v="9"/>
    <b v="0"/>
  </r>
  <r>
    <n v="117"/>
    <x v="206"/>
    <s v="20 Lakh"/>
    <s v="ALL-ROUNDER"/>
    <n v="0.2"/>
    <n v="26"/>
    <x v="9"/>
    <b v="0"/>
  </r>
  <r>
    <n v="118"/>
    <x v="207"/>
    <s v="20 Lakh"/>
    <s v="WICKETKEEPER"/>
    <n v="0.2"/>
    <n v="26"/>
    <x v="9"/>
    <b v="0"/>
  </r>
  <r>
    <n v="119"/>
    <x v="208"/>
    <s v="20 Lakh"/>
    <s v="ALL-ROUNDER"/>
    <n v="0.2"/>
    <n v="26"/>
    <x v="9"/>
    <b v="0"/>
  </r>
  <r>
    <n v="120"/>
    <x v="209"/>
    <s v="20 Lakh"/>
    <s v="ALL-ROUNDER"/>
    <n v="0.2"/>
    <n v="26"/>
    <x v="9"/>
    <b v="0"/>
  </r>
  <r>
    <n v="121"/>
    <x v="210"/>
    <s v="20 Lakh"/>
    <s v="BOWLER"/>
    <n v="0.2"/>
    <n v="26"/>
    <x v="9"/>
    <b v="0"/>
  </r>
  <r>
    <n v="138"/>
    <x v="211"/>
    <s v="20 Lakh"/>
    <s v="BATTER"/>
    <n v="0.2"/>
    <n v="26"/>
    <x v="0"/>
    <b v="0"/>
  </r>
  <r>
    <n v="139"/>
    <x v="212"/>
    <s v="20 Lakh"/>
    <s v="ALL-ROUNDER"/>
    <n v="0.2"/>
    <n v="26"/>
    <x v="0"/>
    <b v="0"/>
  </r>
  <r>
    <n v="140"/>
    <x v="213"/>
    <s v="20 Lakh"/>
    <s v="ALL-ROUNDER"/>
    <n v="0.2"/>
    <n v="26"/>
    <x v="0"/>
    <b v="0"/>
  </r>
  <r>
    <n v="141"/>
    <x v="214"/>
    <s v="20 Lakh"/>
    <s v="ALL-ROUNDER"/>
    <n v="0.2"/>
    <n v="26"/>
    <x v="0"/>
    <b v="0"/>
  </r>
  <r>
    <n v="142"/>
    <x v="215"/>
    <s v="20 Lakh"/>
    <s v="BOWLER"/>
    <n v="0.2"/>
    <n v="26"/>
    <x v="0"/>
    <b v="0"/>
  </r>
  <r>
    <n v="143"/>
    <x v="216"/>
    <s v="20 Lakh"/>
    <s v="BOWLER"/>
    <n v="0.2"/>
    <n v="26"/>
    <x v="0"/>
    <b v="0"/>
  </r>
  <r>
    <n v="163"/>
    <x v="217"/>
    <s v="20 Lakh"/>
    <s v="BATTER"/>
    <n v="0.2"/>
    <n v="26"/>
    <x v="3"/>
    <b v="0"/>
  </r>
  <r>
    <n v="164"/>
    <x v="218"/>
    <s v="20 Lakh"/>
    <s v="WICKETKEEPER"/>
    <n v="0.2"/>
    <n v="26"/>
    <x v="3"/>
    <b v="0"/>
  </r>
  <r>
    <n v="165"/>
    <x v="219"/>
    <s v="20 Lakh"/>
    <s v="ALL-ROUNDER"/>
    <n v="0.2"/>
    <n v="26"/>
    <x v="3"/>
    <b v="0"/>
  </r>
  <r>
    <n v="166"/>
    <x v="220"/>
    <s v="20 Lakh"/>
    <s v="BATTER"/>
    <n v="0.2"/>
    <n v="26"/>
    <x v="3"/>
    <b v="0"/>
  </r>
  <r>
    <n v="167"/>
    <x v="221"/>
    <s v="20 Lakh"/>
    <s v="ALL-ROUNDER"/>
    <n v="0.2"/>
    <n v="26"/>
    <x v="3"/>
    <b v="0"/>
  </r>
  <r>
    <n v="168"/>
    <x v="222"/>
    <s v="20 Lakh"/>
    <s v="ALL-ROUNDER"/>
    <n v="0.2"/>
    <n v="26"/>
    <x v="3"/>
    <b v="0"/>
  </r>
  <r>
    <n v="188"/>
    <x v="223"/>
    <s v="20 Lakh"/>
    <s v="BOWLER"/>
    <n v="0.2"/>
    <n v="26"/>
    <x v="5"/>
    <b v="0"/>
  </r>
  <r>
    <n v="189"/>
    <x v="224"/>
    <s v="20 Lakh"/>
    <s v="ALL-ROUNDER"/>
    <n v="0.2"/>
    <n v="26"/>
    <x v="5"/>
    <b v="0"/>
  </r>
  <r>
    <n v="190"/>
    <x v="225"/>
    <s v="20 Lakh"/>
    <s v="WICKETKEEPER"/>
    <n v="0.2"/>
    <n v="26"/>
    <x v="5"/>
    <b v="0"/>
  </r>
  <r>
    <n v="209"/>
    <x v="226"/>
    <s v="20 Lakh"/>
    <s v="ALL-ROUNDER"/>
    <n v="0.2"/>
    <n v="26"/>
    <x v="6"/>
    <b v="0"/>
  </r>
  <r>
    <n v="210"/>
    <x v="227"/>
    <s v="20 Lakh"/>
    <s v="BOWLER"/>
    <n v="0.2"/>
    <n v="26"/>
    <x v="6"/>
    <b v="0"/>
  </r>
  <r>
    <n v="211"/>
    <x v="228"/>
    <s v="20 Lakh"/>
    <s v="WICKETKEEPER"/>
    <n v="0.2"/>
    <n v="26"/>
    <x v="6"/>
    <b v="0"/>
  </r>
  <r>
    <n v="212"/>
    <x v="229"/>
    <s v="20 Lakh"/>
    <s v="BOWLER"/>
    <n v="0.2"/>
    <n v="26"/>
    <x v="6"/>
    <b v="0"/>
  </r>
  <r>
    <n v="213"/>
    <x v="230"/>
    <s v="20 Lakh"/>
    <s v="BOWLER"/>
    <n v="0.2"/>
    <n v="26"/>
    <x v="6"/>
    <b v="0"/>
  </r>
  <r>
    <n v="214"/>
    <x v="231"/>
    <s v="20 Lakh"/>
    <s v="ALL-ROUNDER"/>
    <n v="0.2"/>
    <n v="26"/>
    <x v="6"/>
    <b v="0"/>
  </r>
  <r>
    <n v="233"/>
    <x v="232"/>
    <s v="20 Lakh"/>
    <s v="BATTER"/>
    <n v="0.2"/>
    <n v="26"/>
    <x v="7"/>
    <b v="0"/>
  </r>
  <r>
    <n v="234"/>
    <x v="233"/>
    <s v="20 Lakh"/>
    <s v="BATTER"/>
    <n v="0.2"/>
    <n v="26"/>
    <x v="7"/>
    <b v="0"/>
  </r>
  <r>
    <n v="235"/>
    <x v="234"/>
    <s v="20 Lakh"/>
    <s v="BOWLER"/>
    <n v="0.2"/>
    <n v="26"/>
    <x v="7"/>
    <b v="0"/>
  </r>
  <r>
    <n v="236"/>
    <x v="235"/>
    <s v="20 Lakh"/>
    <s v="ALL-ROUNDER"/>
    <n v="0.2"/>
    <n v="26"/>
    <x v="7"/>
    <b v="0"/>
  </r>
  <r>
    <n v="237"/>
    <x v="236"/>
    <s v="20 Lakh"/>
    <s v="BOWLER"/>
    <n v="0.2"/>
    <n v="26"/>
    <x v="7"/>
    <b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29CC87-C1AF-4D23-BF57-0F34CA0D1A4D}" name="PivotTable1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14" firstHeaderRow="1" firstDataRow="1" firstDataCol="1"/>
  <pivotFields count="7">
    <pivotField showAll="0"/>
    <pivotField showAll="0"/>
    <pivotField showAll="0"/>
    <pivotField showAll="0"/>
    <pivotField dataField="1" showAll="0"/>
    <pivotField showAll="0"/>
    <pivotField axis="axisRow" showAll="0">
      <items count="11">
        <item x="1"/>
        <item x="2"/>
        <item x="4"/>
        <item x="8"/>
        <item x="0"/>
        <item x="3"/>
        <item x="9"/>
        <item x="6"/>
        <item x="5"/>
        <item x="7"/>
        <item t="default"/>
      </items>
    </pivotField>
  </pivotFields>
  <rowFields count="1">
    <field x="6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COST IN (CR.)" fld="4" baseField="6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9CB280-2911-4734-83F7-B742B5991932}" name="PivotTable2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14" firstHeaderRow="1" firstDataRow="1" firstDataCol="1" rowPageCount="1" colPageCount="1"/>
  <pivotFields count="7">
    <pivotField showAll="0"/>
    <pivotField showAll="0">
      <items count="238">
        <item x="83"/>
        <item x="176"/>
        <item x="95"/>
        <item x="61"/>
        <item x="118"/>
        <item x="98"/>
        <item x="136"/>
        <item x="223"/>
        <item x="124"/>
        <item x="100"/>
        <item x="202"/>
        <item x="55"/>
        <item x="13"/>
        <item x="224"/>
        <item x="171"/>
        <item x="217"/>
        <item x="59"/>
        <item x="206"/>
        <item x="89"/>
        <item x="200"/>
        <item x="226"/>
        <item x="179"/>
        <item x="79"/>
        <item x="218"/>
        <item x="157"/>
        <item x="195"/>
        <item x="209"/>
        <item x="23"/>
        <item x="29"/>
        <item x="214"/>
        <item x="212"/>
        <item x="201"/>
        <item x="210"/>
        <item x="180"/>
        <item x="177"/>
        <item x="168"/>
        <item x="77"/>
        <item x="190"/>
        <item x="184"/>
        <item x="166"/>
        <item x="75"/>
        <item x="88"/>
        <item x="96"/>
        <item x="185"/>
        <item x="149"/>
        <item x="91"/>
        <item x="63"/>
        <item x="114"/>
        <item x="8"/>
        <item x="68"/>
        <item x="47"/>
        <item x="135"/>
        <item x="93"/>
        <item x="228"/>
        <item x="69"/>
        <item x="132"/>
        <item x="112"/>
        <item x="161"/>
        <item x="74"/>
        <item x="113"/>
        <item x="145"/>
        <item x="53"/>
        <item x="175"/>
        <item x="143"/>
        <item x="17"/>
        <item x="127"/>
        <item x="160"/>
        <item x="6"/>
        <item x="86"/>
        <item x="20"/>
        <item x="221"/>
        <item x="4"/>
        <item x="183"/>
        <item x="234"/>
        <item x="126"/>
        <item x="147"/>
        <item x="31"/>
        <item x="103"/>
        <item x="15"/>
        <item x="119"/>
        <item x="130"/>
        <item x="207"/>
        <item x="43"/>
        <item x="56"/>
        <item x="24"/>
        <item x="46"/>
        <item x="142"/>
        <item x="187"/>
        <item x="182"/>
        <item x="191"/>
        <item x="105"/>
        <item x="26"/>
        <item x="133"/>
        <item x="10"/>
        <item x="213"/>
        <item x="173"/>
        <item x="85"/>
        <item x="129"/>
        <item x="67"/>
        <item x="0"/>
        <item x="36"/>
        <item x="227"/>
        <item x="107"/>
        <item x="230"/>
        <item x="169"/>
        <item x="152"/>
        <item x="16"/>
        <item x="22"/>
        <item x="164"/>
        <item x="225"/>
        <item x="151"/>
        <item x="141"/>
        <item x="211"/>
        <item x="134"/>
        <item x="73"/>
        <item x="76"/>
        <item x="27"/>
        <item x="50"/>
        <item x="99"/>
        <item x="14"/>
        <item x="153"/>
        <item x="216"/>
        <item x="58"/>
        <item x="117"/>
        <item x="39"/>
        <item x="137"/>
        <item x="62"/>
        <item x="54"/>
        <item x="222"/>
        <item x="215"/>
        <item x="12"/>
        <item x="194"/>
        <item x="121"/>
        <item x="106"/>
        <item x="189"/>
        <item x="120"/>
        <item x="115"/>
        <item x="144"/>
        <item x="97"/>
        <item x="21"/>
        <item x="40"/>
        <item x="178"/>
        <item x="148"/>
        <item x="66"/>
        <item x="51"/>
        <item x="155"/>
        <item x="186"/>
        <item x="131"/>
        <item x="25"/>
        <item x="204"/>
        <item x="163"/>
        <item x="205"/>
        <item x="49"/>
        <item x="232"/>
        <item x="57"/>
        <item x="233"/>
        <item x="72"/>
        <item x="92"/>
        <item x="220"/>
        <item x="71"/>
        <item x="28"/>
        <item x="34"/>
        <item x="111"/>
        <item x="122"/>
        <item x="219"/>
        <item x="203"/>
        <item x="5"/>
        <item x="199"/>
        <item x="140"/>
        <item x="80"/>
        <item x="1"/>
        <item x="138"/>
        <item x="156"/>
        <item x="197"/>
        <item x="2"/>
        <item x="158"/>
        <item x="87"/>
        <item x="104"/>
        <item x="3"/>
        <item x="48"/>
        <item x="94"/>
        <item x="64"/>
        <item x="108"/>
        <item x="167"/>
        <item x="172"/>
        <item x="9"/>
        <item x="196"/>
        <item x="236"/>
        <item x="102"/>
        <item x="101"/>
        <item x="170"/>
        <item x="30"/>
        <item x="18"/>
        <item x="235"/>
        <item x="154"/>
        <item x="139"/>
        <item x="35"/>
        <item x="33"/>
        <item x="78"/>
        <item x="52"/>
        <item x="150"/>
        <item x="11"/>
        <item x="231"/>
        <item x="38"/>
        <item x="146"/>
        <item x="188"/>
        <item x="193"/>
        <item x="65"/>
        <item x="44"/>
        <item x="181"/>
        <item x="70"/>
        <item x="82"/>
        <item x="229"/>
        <item x="37"/>
        <item x="162"/>
        <item x="123"/>
        <item x="45"/>
        <item x="192"/>
        <item x="125"/>
        <item x="109"/>
        <item x="84"/>
        <item x="110"/>
        <item x="159"/>
        <item x="42"/>
        <item x="41"/>
        <item x="198"/>
        <item x="128"/>
        <item x="7"/>
        <item x="174"/>
        <item x="19"/>
        <item x="32"/>
        <item x="116"/>
        <item x="208"/>
        <item x="90"/>
        <item x="165"/>
        <item x="81"/>
        <item x="60"/>
        <item t="default"/>
      </items>
    </pivotField>
    <pivotField showAll="0"/>
    <pivotField axis="axisPage" showAll="0">
      <items count="5">
        <item x="1"/>
        <item x="2"/>
        <item x="3"/>
        <item x="0"/>
        <item t="default"/>
      </items>
    </pivotField>
    <pivotField dataField="1" showAll="0"/>
    <pivotField showAll="0"/>
    <pivotField axis="axisRow" showAll="0" sortType="ascending">
      <items count="11">
        <item x="7"/>
        <item x="5"/>
        <item x="6"/>
        <item x="9"/>
        <item x="3"/>
        <item x="0"/>
        <item x="8"/>
        <item x="4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6"/>
  </rowFields>
  <rowItems count="11">
    <i>
      <x v="6"/>
    </i>
    <i>
      <x v="1"/>
    </i>
    <i>
      <x v="4"/>
    </i>
    <i>
      <x v="9"/>
    </i>
    <i>
      <x/>
    </i>
    <i>
      <x v="3"/>
    </i>
    <i>
      <x v="5"/>
    </i>
    <i>
      <x v="2"/>
    </i>
    <i>
      <x v="8"/>
    </i>
    <i>
      <x v="7"/>
    </i>
    <i t="grand">
      <x/>
    </i>
  </rowItems>
  <colItems count="1">
    <i/>
  </colItems>
  <pageFields count="1">
    <pageField fld="3" item="2" hier="-1"/>
  </pageFields>
  <dataFields count="1">
    <dataField name="Sum of COST IN (CR.)" fld="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0C06B2-545F-487F-8E22-9D6F0E260EC1}" name="PivotTable3" cacheId="1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B14" firstHeaderRow="1" firstDataRow="2" firstDataCol="1"/>
  <pivotFields count="7">
    <pivotField showAll="0"/>
    <pivotField showAll="0"/>
    <pivotField showAll="0"/>
    <pivotField axis="axisCol" showAll="0" sortType="descending">
      <items count="5">
        <item h="1" x="0"/>
        <item x="3"/>
        <item h="1" x="2"/>
        <item h="1" x="1"/>
        <item t="default"/>
      </items>
    </pivotField>
    <pivotField showAll="0"/>
    <pivotField showAll="0"/>
    <pivotField axis="axisRow" showAll="0">
      <items count="11">
        <item x="1"/>
        <item x="2"/>
        <item x="4"/>
        <item x="8"/>
        <item x="0"/>
        <item x="3"/>
        <item x="9"/>
        <item x="6"/>
        <item x="5"/>
        <item x="7"/>
        <item t="default"/>
      </items>
    </pivotField>
  </pivotFields>
  <rowFields count="1">
    <field x="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rowItems>
  <colFields count="1">
    <field x="3"/>
  </colFields>
  <colItems count="1">
    <i>
      <x v="1"/>
    </i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9E03E8-77A1-46B3-9673-C574091C0562}" name="PivotTable4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41" firstHeaderRow="1" firstDataRow="1" firstDataCol="1"/>
  <pivotFields count="7">
    <pivotField showAll="0"/>
    <pivotField axis="axisRow" showAll="0" sortType="descending">
      <items count="238">
        <item x="60"/>
        <item x="81"/>
        <item x="165"/>
        <item x="90"/>
        <item x="208"/>
        <item x="116"/>
        <item x="32"/>
        <item x="19"/>
        <item x="174"/>
        <item x="7"/>
        <item x="128"/>
        <item x="198"/>
        <item x="41"/>
        <item x="42"/>
        <item x="159"/>
        <item x="110"/>
        <item x="84"/>
        <item x="109"/>
        <item x="125"/>
        <item x="192"/>
        <item x="45"/>
        <item x="123"/>
        <item x="162"/>
        <item x="37"/>
        <item x="229"/>
        <item x="82"/>
        <item x="70"/>
        <item x="181"/>
        <item x="44"/>
        <item x="65"/>
        <item x="193"/>
        <item x="188"/>
        <item x="146"/>
        <item x="38"/>
        <item x="231"/>
        <item x="11"/>
        <item x="150"/>
        <item x="52"/>
        <item x="78"/>
        <item x="33"/>
        <item x="35"/>
        <item x="139"/>
        <item x="154"/>
        <item x="235"/>
        <item x="18"/>
        <item x="30"/>
        <item x="170"/>
        <item x="101"/>
        <item x="102"/>
        <item x="236"/>
        <item x="196"/>
        <item x="9"/>
        <item x="172"/>
        <item x="167"/>
        <item x="108"/>
        <item x="64"/>
        <item x="94"/>
        <item x="48"/>
        <item x="3"/>
        <item x="104"/>
        <item x="87"/>
        <item x="158"/>
        <item x="2"/>
        <item x="197"/>
        <item x="156"/>
        <item x="138"/>
        <item x="1"/>
        <item x="80"/>
        <item x="140"/>
        <item x="199"/>
        <item x="5"/>
        <item x="203"/>
        <item x="219"/>
        <item x="122"/>
        <item x="111"/>
        <item x="34"/>
        <item x="28"/>
        <item x="71"/>
        <item x="220"/>
        <item x="92"/>
        <item x="72"/>
        <item x="233"/>
        <item x="57"/>
        <item x="232"/>
        <item x="49"/>
        <item x="205"/>
        <item x="163"/>
        <item x="204"/>
        <item x="25"/>
        <item x="131"/>
        <item x="186"/>
        <item x="155"/>
        <item x="51"/>
        <item x="66"/>
        <item x="148"/>
        <item x="178"/>
        <item x="40"/>
        <item x="21"/>
        <item x="97"/>
        <item x="144"/>
        <item x="115"/>
        <item x="120"/>
        <item x="189"/>
        <item x="106"/>
        <item x="121"/>
        <item x="194"/>
        <item x="12"/>
        <item x="215"/>
        <item x="222"/>
        <item x="54"/>
        <item x="62"/>
        <item x="137"/>
        <item x="39"/>
        <item x="117"/>
        <item x="58"/>
        <item x="216"/>
        <item x="153"/>
        <item x="14"/>
        <item x="99"/>
        <item x="50"/>
        <item x="27"/>
        <item x="76"/>
        <item x="73"/>
        <item x="134"/>
        <item x="211"/>
        <item x="141"/>
        <item x="151"/>
        <item x="225"/>
        <item x="164"/>
        <item x="22"/>
        <item x="16"/>
        <item x="152"/>
        <item x="169"/>
        <item x="230"/>
        <item x="107"/>
        <item x="227"/>
        <item x="36"/>
        <item x="0"/>
        <item x="67"/>
        <item x="129"/>
        <item x="85"/>
        <item x="173"/>
        <item x="213"/>
        <item x="10"/>
        <item x="133"/>
        <item x="26"/>
        <item x="105"/>
        <item x="191"/>
        <item x="182"/>
        <item x="187"/>
        <item x="142"/>
        <item x="46"/>
        <item x="24"/>
        <item x="56"/>
        <item x="43"/>
        <item x="207"/>
        <item x="130"/>
        <item x="119"/>
        <item x="15"/>
        <item x="103"/>
        <item x="31"/>
        <item x="147"/>
        <item x="126"/>
        <item x="234"/>
        <item x="183"/>
        <item x="4"/>
        <item x="221"/>
        <item x="20"/>
        <item x="86"/>
        <item x="6"/>
        <item x="160"/>
        <item x="127"/>
        <item x="17"/>
        <item x="143"/>
        <item x="175"/>
        <item x="53"/>
        <item x="145"/>
        <item x="113"/>
        <item x="74"/>
        <item x="161"/>
        <item x="112"/>
        <item x="132"/>
        <item x="69"/>
        <item x="228"/>
        <item x="93"/>
        <item x="135"/>
        <item x="47"/>
        <item x="68"/>
        <item x="8"/>
        <item x="114"/>
        <item x="63"/>
        <item x="91"/>
        <item x="149"/>
        <item x="185"/>
        <item x="96"/>
        <item x="88"/>
        <item x="75"/>
        <item x="166"/>
        <item x="184"/>
        <item x="190"/>
        <item x="77"/>
        <item x="168"/>
        <item x="177"/>
        <item x="180"/>
        <item x="210"/>
        <item x="201"/>
        <item x="212"/>
        <item x="214"/>
        <item x="29"/>
        <item x="23"/>
        <item x="209"/>
        <item x="195"/>
        <item x="157"/>
        <item x="218"/>
        <item x="79"/>
        <item x="179"/>
        <item x="226"/>
        <item x="200"/>
        <item x="89"/>
        <item x="206"/>
        <item x="59"/>
        <item x="217"/>
        <item x="171"/>
        <item x="224"/>
        <item x="13"/>
        <item x="55"/>
        <item x="202"/>
        <item x="100"/>
        <item x="124"/>
        <item x="223"/>
        <item x="136"/>
        <item x="98"/>
        <item x="118"/>
        <item x="61"/>
        <item x="95"/>
        <item x="176"/>
        <item x="8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</pivotFields>
  <rowFields count="1">
    <field x="1"/>
  </rowFields>
  <rowItems count="238">
    <i>
      <x v="137"/>
    </i>
    <i>
      <x v="66"/>
    </i>
    <i>
      <x v="58"/>
    </i>
    <i>
      <x v="62"/>
    </i>
    <i>
      <x v="165"/>
    </i>
    <i>
      <x v="9"/>
    </i>
    <i>
      <x v="169"/>
    </i>
    <i>
      <x v="70"/>
    </i>
    <i>
      <x v="51"/>
    </i>
    <i>
      <x v="143"/>
    </i>
    <i>
      <x v="188"/>
    </i>
    <i>
      <x v="35"/>
    </i>
    <i>
      <x v="117"/>
    </i>
    <i>
      <x v="106"/>
    </i>
    <i>
      <x v="158"/>
    </i>
    <i>
      <x v="224"/>
    </i>
    <i>
      <x v="130"/>
    </i>
    <i>
      <x v="172"/>
    </i>
    <i>
      <x v="167"/>
    </i>
    <i>
      <x v="44"/>
    </i>
    <i>
      <x v="7"/>
    </i>
    <i>
      <x v="97"/>
    </i>
    <i>
      <x v="152"/>
    </i>
    <i>
      <x v="209"/>
    </i>
    <i>
      <x v="129"/>
    </i>
    <i>
      <x v="88"/>
    </i>
    <i>
      <x v="145"/>
    </i>
    <i>
      <x v="120"/>
    </i>
    <i>
      <x v="76"/>
    </i>
    <i>
      <x v="45"/>
    </i>
    <i>
      <x v="208"/>
    </i>
    <i>
      <x v="160"/>
    </i>
    <i>
      <x v="6"/>
    </i>
    <i>
      <x v="75"/>
    </i>
    <i>
      <x v="39"/>
    </i>
    <i>
      <x v="40"/>
    </i>
    <i>
      <x v="23"/>
    </i>
    <i>
      <x v="136"/>
    </i>
    <i>
      <x v="154"/>
    </i>
    <i>
      <x v="96"/>
    </i>
    <i>
      <x v="12"/>
    </i>
    <i>
      <x v="28"/>
    </i>
    <i>
      <x v="112"/>
    </i>
    <i>
      <x v="13"/>
    </i>
    <i>
      <x v="33"/>
    </i>
    <i>
      <x v="20"/>
    </i>
    <i>
      <x v="151"/>
    </i>
    <i>
      <x v="186"/>
    </i>
    <i>
      <x v="57"/>
    </i>
    <i>
      <x v="119"/>
    </i>
    <i>
      <x v="84"/>
    </i>
    <i>
      <x v="37"/>
    </i>
    <i>
      <x v="92"/>
    </i>
    <i>
      <x v="175"/>
    </i>
    <i>
      <x v="109"/>
    </i>
    <i>
      <x v="153"/>
    </i>
    <i>
      <x v="82"/>
    </i>
    <i>
      <x v="225"/>
    </i>
    <i>
      <x v="220"/>
    </i>
    <i>
      <x/>
    </i>
    <i>
      <x v="114"/>
    </i>
    <i>
      <x v="233"/>
    </i>
    <i>
      <x v="190"/>
    </i>
    <i>
      <x v="110"/>
    </i>
    <i>
      <x v="138"/>
    </i>
    <i>
      <x v="93"/>
    </i>
    <i>
      <x v="55"/>
    </i>
    <i>
      <x v="29"/>
    </i>
    <i>
      <x v="187"/>
    </i>
    <i>
      <x v="182"/>
    </i>
    <i>
      <x v="77"/>
    </i>
    <i>
      <x v="26"/>
    </i>
    <i>
      <x v="80"/>
    </i>
    <i>
      <x v="122"/>
    </i>
    <i>
      <x v="178"/>
    </i>
    <i>
      <x v="121"/>
    </i>
    <i>
      <x v="200"/>
    </i>
    <i>
      <x v="196"/>
    </i>
    <i>
      <x v="16"/>
    </i>
    <i>
      <x v="25"/>
    </i>
    <i>
      <x v="214"/>
    </i>
    <i>
      <x v="236"/>
    </i>
    <i>
      <x v="1"/>
    </i>
    <i>
      <x v="67"/>
    </i>
    <i>
      <x v="38"/>
    </i>
    <i>
      <x v="140"/>
    </i>
    <i>
      <x v="60"/>
    </i>
    <i>
      <x v="168"/>
    </i>
    <i>
      <x v="195"/>
    </i>
    <i>
      <x v="218"/>
    </i>
    <i>
      <x v="3"/>
    </i>
    <i>
      <x v="191"/>
    </i>
    <i>
      <x v="79"/>
    </i>
    <i>
      <x v="184"/>
    </i>
    <i>
      <x v="56"/>
    </i>
    <i>
      <x v="194"/>
    </i>
    <i>
      <x v="231"/>
    </i>
    <i>
      <x v="98"/>
    </i>
    <i>
      <x v="234"/>
    </i>
    <i>
      <x v="227"/>
    </i>
    <i>
      <x v="48"/>
    </i>
    <i>
      <x v="47"/>
    </i>
    <i>
      <x v="118"/>
    </i>
    <i>
      <x v="103"/>
    </i>
    <i>
      <x v="189"/>
    </i>
    <i>
      <x v="177"/>
    </i>
    <i>
      <x v="54"/>
    </i>
    <i>
      <x v="159"/>
    </i>
    <i>
      <x v="59"/>
    </i>
    <i>
      <x v="17"/>
    </i>
    <i>
      <x v="134"/>
    </i>
    <i>
      <x v="180"/>
    </i>
    <i>
      <x v="146"/>
    </i>
    <i>
      <x v="100"/>
    </i>
    <i>
      <x v="15"/>
    </i>
    <i>
      <x v="74"/>
    </i>
    <i>
      <x v="232"/>
    </i>
    <i>
      <x v="5"/>
    </i>
    <i>
      <x v="113"/>
    </i>
    <i>
      <x v="101"/>
    </i>
    <i>
      <x v="157"/>
    </i>
    <i>
      <x v="104"/>
    </i>
    <i>
      <x v="171"/>
    </i>
    <i>
      <x v="228"/>
    </i>
    <i>
      <x v="21"/>
    </i>
    <i>
      <x v="73"/>
    </i>
    <i>
      <x v="18"/>
    </i>
    <i>
      <x v="162"/>
    </i>
    <i>
      <x v="10"/>
    </i>
    <i>
      <x v="139"/>
    </i>
    <i>
      <x v="156"/>
    </i>
    <i>
      <x v="89"/>
    </i>
    <i>
      <x v="181"/>
    </i>
    <i>
      <x v="123"/>
    </i>
    <i>
      <x v="144"/>
    </i>
    <i>
      <x v="41"/>
    </i>
    <i>
      <x v="230"/>
    </i>
    <i>
      <x v="111"/>
    </i>
    <i>
      <x v="185"/>
    </i>
    <i>
      <x v="68"/>
    </i>
    <i>
      <x v="65"/>
    </i>
    <i>
      <x v="125"/>
    </i>
    <i>
      <x v="150"/>
    </i>
    <i>
      <x v="173"/>
    </i>
    <i>
      <x v="99"/>
    </i>
    <i>
      <x v="94"/>
    </i>
    <i>
      <x v="161"/>
    </i>
    <i>
      <x v="32"/>
    </i>
    <i>
      <x v="176"/>
    </i>
    <i>
      <x v="192"/>
    </i>
    <i>
      <x v="36"/>
    </i>
    <i>
      <x v="126"/>
    </i>
    <i>
      <x v="116"/>
    </i>
    <i>
      <x v="131"/>
    </i>
    <i>
      <x v="91"/>
    </i>
    <i>
      <x v="42"/>
    </i>
    <i>
      <x v="212"/>
    </i>
    <i>
      <x v="61"/>
    </i>
    <i>
      <x v="64"/>
    </i>
    <i>
      <x v="52"/>
    </i>
    <i>
      <x v="201"/>
    </i>
    <i>
      <x v="14"/>
    </i>
    <i>
      <x v="2"/>
    </i>
    <i>
      <x v="22"/>
    </i>
    <i>
      <x v="8"/>
    </i>
    <i>
      <x v="86"/>
    </i>
    <i>
      <x v="170"/>
    </i>
    <i>
      <x v="197"/>
    </i>
    <i>
      <x v="128"/>
    </i>
    <i>
      <x v="222"/>
    </i>
    <i>
      <x v="174"/>
    </i>
    <i>
      <x v="46"/>
    </i>
    <i>
      <x v="132"/>
    </i>
    <i>
      <x v="53"/>
    </i>
    <i>
      <x v="179"/>
    </i>
    <i>
      <x v="141"/>
    </i>
    <i>
      <x v="235"/>
    </i>
    <i>
      <x v="202"/>
    </i>
    <i>
      <x v="215"/>
    </i>
    <i>
      <x v="27"/>
    </i>
    <i>
      <x v="95"/>
    </i>
    <i>
      <x v="148"/>
    </i>
    <i>
      <x v="203"/>
    </i>
    <i>
      <x v="198"/>
    </i>
    <i>
      <x v="164"/>
    </i>
    <i>
      <x v="216"/>
    </i>
    <i>
      <x v="105"/>
    </i>
    <i>
      <x v="50"/>
    </i>
    <i>
      <x v="31"/>
    </i>
    <i>
      <x v="4"/>
    </i>
    <i>
      <x v="83"/>
    </i>
    <i>
      <x v="19"/>
    </i>
    <i>
      <x v="63"/>
    </i>
    <i>
      <x v="71"/>
    </i>
    <i>
      <x v="11"/>
    </i>
    <i>
      <x v="210"/>
    </i>
    <i>
      <x v="85"/>
    </i>
    <i>
      <x v="142"/>
    </i>
    <i>
      <x v="72"/>
    </i>
    <i>
      <x v="24"/>
    </i>
    <i>
      <x v="49"/>
    </i>
    <i>
      <x v="163"/>
    </i>
    <i>
      <x v="102"/>
    </i>
    <i>
      <x v="34"/>
    </i>
    <i>
      <x v="87"/>
    </i>
    <i>
      <x v="183"/>
    </i>
    <i>
      <x v="155"/>
    </i>
    <i>
      <x v="43"/>
    </i>
    <i>
      <x v="108"/>
    </i>
    <i>
      <x v="211"/>
    </i>
    <i>
      <x v="127"/>
    </i>
    <i>
      <x v="213"/>
    </i>
    <i>
      <x v="81"/>
    </i>
    <i>
      <x v="135"/>
    </i>
    <i>
      <x v="199"/>
    </i>
    <i>
      <x v="217"/>
    </i>
    <i>
      <x v="90"/>
    </i>
    <i>
      <x v="219"/>
    </i>
    <i>
      <x v="124"/>
    </i>
    <i>
      <x v="221"/>
    </i>
    <i>
      <x v="133"/>
    </i>
    <i>
      <x v="223"/>
    </i>
    <i>
      <x v="166"/>
    </i>
    <i>
      <x v="30"/>
    </i>
    <i>
      <x v="226"/>
    </i>
    <i>
      <x v="115"/>
    </i>
    <i>
      <x v="149"/>
    </i>
    <i>
      <x v="229"/>
    </i>
    <i>
      <x v="69"/>
    </i>
    <i>
      <x v="147"/>
    </i>
    <i>
      <x v="206"/>
    </i>
    <i>
      <x v="207"/>
    </i>
    <i>
      <x v="78"/>
    </i>
    <i>
      <x v="204"/>
    </i>
    <i>
      <x v="205"/>
    </i>
    <i>
      <x v="107"/>
    </i>
    <i>
      <x v="193"/>
    </i>
    <i t="grand">
      <x/>
    </i>
  </rowItems>
  <colItems count="1">
    <i/>
  </colItems>
  <dataFields count="1">
    <dataField name="Sum of COST IN (CR.)" fld="4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44A78B-698E-45BD-A191-D680E1562AB5}" name="PivotTable6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14" firstHeaderRow="1" firstDataRow="1" firstDataCol="1"/>
  <pivotFields count="8">
    <pivotField showAll="0"/>
    <pivotField showAll="0" sortType="ascending">
      <items count="238">
        <item x="83"/>
        <item x="176"/>
        <item x="95"/>
        <item x="61"/>
        <item x="118"/>
        <item x="98"/>
        <item x="136"/>
        <item x="223"/>
        <item x="124"/>
        <item x="100"/>
        <item x="202"/>
        <item x="55"/>
        <item x="13"/>
        <item x="224"/>
        <item x="171"/>
        <item x="217"/>
        <item x="59"/>
        <item x="206"/>
        <item x="89"/>
        <item x="200"/>
        <item x="226"/>
        <item x="179"/>
        <item x="79"/>
        <item x="218"/>
        <item x="157"/>
        <item x="195"/>
        <item x="209"/>
        <item x="23"/>
        <item x="29"/>
        <item x="214"/>
        <item x="212"/>
        <item x="201"/>
        <item x="210"/>
        <item x="180"/>
        <item x="177"/>
        <item x="168"/>
        <item x="77"/>
        <item x="190"/>
        <item x="184"/>
        <item x="166"/>
        <item x="75"/>
        <item x="88"/>
        <item x="96"/>
        <item x="185"/>
        <item x="149"/>
        <item x="91"/>
        <item x="63"/>
        <item x="114"/>
        <item x="8"/>
        <item x="68"/>
        <item x="47"/>
        <item x="135"/>
        <item x="93"/>
        <item x="228"/>
        <item x="69"/>
        <item x="132"/>
        <item x="112"/>
        <item x="161"/>
        <item x="74"/>
        <item x="113"/>
        <item x="145"/>
        <item x="53"/>
        <item x="175"/>
        <item x="143"/>
        <item x="17"/>
        <item x="127"/>
        <item x="160"/>
        <item x="6"/>
        <item x="86"/>
        <item x="20"/>
        <item x="221"/>
        <item x="4"/>
        <item x="183"/>
        <item x="234"/>
        <item x="126"/>
        <item x="147"/>
        <item x="31"/>
        <item x="103"/>
        <item x="15"/>
        <item x="119"/>
        <item x="130"/>
        <item x="207"/>
        <item x="43"/>
        <item x="56"/>
        <item x="24"/>
        <item x="46"/>
        <item x="142"/>
        <item x="187"/>
        <item x="182"/>
        <item x="191"/>
        <item x="105"/>
        <item x="26"/>
        <item x="133"/>
        <item x="10"/>
        <item x="213"/>
        <item x="173"/>
        <item x="85"/>
        <item x="129"/>
        <item x="67"/>
        <item x="0"/>
        <item x="36"/>
        <item x="227"/>
        <item x="107"/>
        <item x="230"/>
        <item x="169"/>
        <item x="152"/>
        <item x="16"/>
        <item x="22"/>
        <item x="164"/>
        <item x="225"/>
        <item x="151"/>
        <item x="141"/>
        <item x="211"/>
        <item x="134"/>
        <item x="73"/>
        <item x="76"/>
        <item x="27"/>
        <item x="50"/>
        <item x="99"/>
        <item x="14"/>
        <item x="153"/>
        <item x="216"/>
        <item x="58"/>
        <item x="117"/>
        <item x="39"/>
        <item x="137"/>
        <item x="62"/>
        <item x="54"/>
        <item x="222"/>
        <item x="215"/>
        <item x="12"/>
        <item x="194"/>
        <item x="121"/>
        <item x="106"/>
        <item x="189"/>
        <item x="120"/>
        <item x="115"/>
        <item x="144"/>
        <item x="97"/>
        <item x="21"/>
        <item x="40"/>
        <item x="178"/>
        <item x="148"/>
        <item x="66"/>
        <item x="51"/>
        <item x="155"/>
        <item x="186"/>
        <item x="131"/>
        <item x="25"/>
        <item x="204"/>
        <item x="163"/>
        <item x="205"/>
        <item x="49"/>
        <item x="232"/>
        <item x="57"/>
        <item x="233"/>
        <item x="72"/>
        <item x="92"/>
        <item x="220"/>
        <item x="71"/>
        <item x="28"/>
        <item x="34"/>
        <item x="111"/>
        <item x="122"/>
        <item x="219"/>
        <item x="203"/>
        <item x="5"/>
        <item x="199"/>
        <item x="140"/>
        <item x="80"/>
        <item x="1"/>
        <item x="138"/>
        <item x="156"/>
        <item x="197"/>
        <item x="2"/>
        <item x="158"/>
        <item x="87"/>
        <item x="104"/>
        <item x="3"/>
        <item x="48"/>
        <item x="94"/>
        <item x="64"/>
        <item x="108"/>
        <item x="167"/>
        <item x="172"/>
        <item x="9"/>
        <item x="196"/>
        <item x="236"/>
        <item x="102"/>
        <item x="101"/>
        <item x="170"/>
        <item x="30"/>
        <item x="18"/>
        <item x="235"/>
        <item x="154"/>
        <item x="139"/>
        <item x="35"/>
        <item x="33"/>
        <item x="78"/>
        <item x="52"/>
        <item x="150"/>
        <item x="11"/>
        <item x="231"/>
        <item x="38"/>
        <item x="146"/>
        <item x="188"/>
        <item x="193"/>
        <item x="65"/>
        <item x="44"/>
        <item x="181"/>
        <item x="70"/>
        <item x="82"/>
        <item x="229"/>
        <item x="37"/>
        <item x="162"/>
        <item x="123"/>
        <item x="45"/>
        <item x="192"/>
        <item x="125"/>
        <item x="109"/>
        <item x="84"/>
        <item x="110"/>
        <item x="159"/>
        <item x="42"/>
        <item x="41"/>
        <item x="198"/>
        <item x="128"/>
        <item x="7"/>
        <item x="174"/>
        <item x="19"/>
        <item x="32"/>
        <item x="116"/>
        <item x="208"/>
        <item x="90"/>
        <item x="165"/>
        <item x="81"/>
        <item x="6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axis="axisRow" showAll="0" sortType="descending">
      <items count="11">
        <item x="1"/>
        <item x="2"/>
        <item x="4"/>
        <item x="8"/>
        <item x="0"/>
        <item x="3"/>
        <item x="9"/>
        <item x="6"/>
        <item x="5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6"/>
  </rowFields>
  <rowItems count="11">
    <i>
      <x v="8"/>
    </i>
    <i>
      <x v="5"/>
    </i>
    <i>
      <x/>
    </i>
    <i>
      <x v="2"/>
    </i>
    <i>
      <x v="4"/>
    </i>
    <i>
      <x v="7"/>
    </i>
    <i>
      <x v="6"/>
    </i>
    <i>
      <x v="1"/>
    </i>
    <i>
      <x v="9"/>
    </i>
    <i>
      <x v="3"/>
    </i>
    <i t="grand">
      <x/>
    </i>
  </rowItems>
  <colItems count="1">
    <i/>
  </colItems>
  <dataFields count="1">
    <dataField name="Sum of Donation" fld="7" showDataAs="percentOfTotal" baseField="1" baseItem="118" numFmtId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workbookViewId="0">
      <selection activeCell="M26" sqref="M26"/>
    </sheetView>
  </sheetViews>
  <sheetFormatPr defaultRowHeight="14.4" x14ac:dyDescent="0.3"/>
  <cols>
    <col min="3" max="3" width="14.109375" customWidth="1"/>
    <col min="7" max="7" width="11.88671875" customWidth="1"/>
    <col min="8" max="8" width="11.5546875" customWidth="1"/>
    <col min="12" max="12" width="14.109375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B2" s="1">
        <v>1</v>
      </c>
      <c r="C2" s="1" t="s">
        <v>10</v>
      </c>
      <c r="D2" s="1">
        <v>20</v>
      </c>
      <c r="E2" s="1">
        <v>10</v>
      </c>
      <c r="F2" s="1">
        <v>14</v>
      </c>
      <c r="G2" s="1">
        <v>18</v>
      </c>
      <c r="H2" s="1">
        <v>15</v>
      </c>
      <c r="I2" s="1">
        <f>SUM(D2:H2)</f>
        <v>77</v>
      </c>
      <c r="J2" s="1">
        <f>AVERAGE(I2/5)</f>
        <v>15.4</v>
      </c>
      <c r="K2" s="1" t="str">
        <f>IF(J2&gt;15,"A","B")</f>
        <v>A</v>
      </c>
    </row>
    <row r="3" spans="1:11" x14ac:dyDescent="0.3">
      <c r="B3" s="1">
        <v>2</v>
      </c>
      <c r="C3" s="1" t="s">
        <v>11</v>
      </c>
      <c r="D3" s="1">
        <v>21</v>
      </c>
      <c r="E3" s="1">
        <v>12</v>
      </c>
      <c r="F3" s="1">
        <v>14</v>
      </c>
      <c r="G3" s="1">
        <v>12</v>
      </c>
      <c r="H3" s="1">
        <v>18</v>
      </c>
      <c r="I3" s="1">
        <f t="shared" ref="I3:I11" si="0">SUM(D3:H3)</f>
        <v>77</v>
      </c>
      <c r="J3" s="1">
        <f t="shared" ref="J3:J11" si="1">AVERAGE(I3/5)</f>
        <v>15.4</v>
      </c>
      <c r="K3" s="1" t="str">
        <f t="shared" ref="K3:K11" si="2">IF(J3&gt;15,"A","B")</f>
        <v>A</v>
      </c>
    </row>
    <row r="4" spans="1:11" x14ac:dyDescent="0.3">
      <c r="B4" s="1">
        <v>3</v>
      </c>
      <c r="C4" s="1" t="s">
        <v>12</v>
      </c>
      <c r="D4" s="1">
        <v>33</v>
      </c>
      <c r="E4" s="1">
        <v>15</v>
      </c>
      <c r="F4" s="1">
        <v>7</v>
      </c>
      <c r="G4" s="1">
        <v>14</v>
      </c>
      <c r="H4" s="1">
        <v>17</v>
      </c>
      <c r="I4" s="1">
        <f t="shared" si="0"/>
        <v>86</v>
      </c>
      <c r="J4" s="1">
        <f t="shared" si="1"/>
        <v>17.2</v>
      </c>
      <c r="K4" s="1" t="str">
        <f t="shared" si="2"/>
        <v>A</v>
      </c>
    </row>
    <row r="5" spans="1:11" x14ac:dyDescent="0.3">
      <c r="B5" s="1">
        <v>4</v>
      </c>
      <c r="C5" s="1" t="s">
        <v>13</v>
      </c>
      <c r="D5" s="1">
        <v>15</v>
      </c>
      <c r="E5" s="1">
        <v>14</v>
      </c>
      <c r="F5" s="1">
        <v>8</v>
      </c>
      <c r="G5" s="1">
        <v>16</v>
      </c>
      <c r="H5" s="1">
        <v>20</v>
      </c>
      <c r="I5" s="1">
        <f t="shared" si="0"/>
        <v>73</v>
      </c>
      <c r="J5" s="1">
        <f t="shared" si="1"/>
        <v>14.6</v>
      </c>
      <c r="K5" s="1" t="str">
        <f t="shared" si="2"/>
        <v>B</v>
      </c>
    </row>
    <row r="6" spans="1:11" x14ac:dyDescent="0.3">
      <c r="B6" s="1">
        <v>5</v>
      </c>
      <c r="C6" s="1" t="s">
        <v>14</v>
      </c>
      <c r="D6" s="1">
        <v>14</v>
      </c>
      <c r="E6" s="1">
        <v>17</v>
      </c>
      <c r="F6" s="1">
        <v>10</v>
      </c>
      <c r="G6" s="1">
        <v>13</v>
      </c>
      <c r="H6" s="1">
        <v>18</v>
      </c>
      <c r="I6" s="1">
        <f t="shared" si="0"/>
        <v>72</v>
      </c>
      <c r="J6" s="1">
        <f t="shared" si="1"/>
        <v>14.4</v>
      </c>
      <c r="K6" s="1" t="str">
        <f t="shared" si="2"/>
        <v>B</v>
      </c>
    </row>
    <row r="7" spans="1:11" x14ac:dyDescent="0.3">
      <c r="B7" s="1">
        <v>6</v>
      </c>
      <c r="C7" s="1" t="s">
        <v>15</v>
      </c>
      <c r="D7" s="1">
        <v>16</v>
      </c>
      <c r="E7" s="1">
        <v>8</v>
      </c>
      <c r="F7" s="1">
        <v>20</v>
      </c>
      <c r="G7" s="1">
        <v>17</v>
      </c>
      <c r="H7" s="1">
        <v>15</v>
      </c>
      <c r="I7" s="1">
        <f t="shared" si="0"/>
        <v>76</v>
      </c>
      <c r="J7" s="1">
        <f t="shared" si="1"/>
        <v>15.2</v>
      </c>
      <c r="K7" s="1" t="str">
        <f t="shared" si="2"/>
        <v>A</v>
      </c>
    </row>
    <row r="8" spans="1:11" x14ac:dyDescent="0.3">
      <c r="B8" s="1">
        <v>7</v>
      </c>
      <c r="C8" s="1" t="s">
        <v>16</v>
      </c>
      <c r="D8" s="1">
        <v>18</v>
      </c>
      <c r="E8" s="1">
        <v>19</v>
      </c>
      <c r="F8" s="1">
        <v>3</v>
      </c>
      <c r="G8" s="1">
        <v>10</v>
      </c>
      <c r="H8" s="1">
        <v>14</v>
      </c>
      <c r="I8" s="1">
        <f t="shared" si="0"/>
        <v>64</v>
      </c>
      <c r="J8" s="1">
        <f t="shared" si="1"/>
        <v>12.8</v>
      </c>
      <c r="K8" s="1" t="str">
        <f t="shared" si="2"/>
        <v>B</v>
      </c>
    </row>
    <row r="9" spans="1:11" x14ac:dyDescent="0.3">
      <c r="B9" s="1">
        <v>8</v>
      </c>
      <c r="C9" s="1" t="s">
        <v>17</v>
      </c>
      <c r="D9" s="1">
        <v>19</v>
      </c>
      <c r="E9" s="1">
        <v>20</v>
      </c>
      <c r="F9" s="1">
        <v>7</v>
      </c>
      <c r="G9" s="1">
        <v>14</v>
      </c>
      <c r="H9" s="1">
        <v>18</v>
      </c>
      <c r="I9" s="1">
        <f t="shared" si="0"/>
        <v>78</v>
      </c>
      <c r="J9" s="1">
        <f t="shared" si="1"/>
        <v>15.6</v>
      </c>
      <c r="K9" s="1" t="str">
        <f t="shared" si="2"/>
        <v>A</v>
      </c>
    </row>
    <row r="10" spans="1:11" x14ac:dyDescent="0.3">
      <c r="B10" s="1">
        <v>9</v>
      </c>
      <c r="C10" s="1" t="s">
        <v>18</v>
      </c>
      <c r="D10" s="1">
        <v>22</v>
      </c>
      <c r="E10" s="1">
        <v>13</v>
      </c>
      <c r="F10" s="1">
        <v>8</v>
      </c>
      <c r="G10" s="1">
        <v>12</v>
      </c>
      <c r="H10" s="1">
        <v>19</v>
      </c>
      <c r="I10" s="1">
        <f t="shared" si="0"/>
        <v>74</v>
      </c>
      <c r="J10" s="1">
        <f t="shared" si="1"/>
        <v>14.8</v>
      </c>
      <c r="K10" s="1" t="str">
        <f t="shared" si="2"/>
        <v>B</v>
      </c>
    </row>
    <row r="11" spans="1:11" x14ac:dyDescent="0.3">
      <c r="B11" s="1">
        <v>10</v>
      </c>
      <c r="C11" s="1" t="s">
        <v>19</v>
      </c>
      <c r="D11" s="1">
        <v>26</v>
      </c>
      <c r="E11" s="1">
        <v>12</v>
      </c>
      <c r="F11" s="1">
        <v>10</v>
      </c>
      <c r="G11" s="1">
        <v>11</v>
      </c>
      <c r="H11" s="1">
        <v>27</v>
      </c>
      <c r="I11" s="1">
        <f t="shared" si="0"/>
        <v>86</v>
      </c>
      <c r="J11" s="1">
        <f t="shared" si="1"/>
        <v>17.2</v>
      </c>
      <c r="K11" s="1" t="str">
        <f t="shared" si="2"/>
        <v>A</v>
      </c>
    </row>
    <row r="15" spans="1:11" x14ac:dyDescent="0.3">
      <c r="A15" s="1" t="s">
        <v>20</v>
      </c>
      <c r="B15" s="1"/>
      <c r="C15" s="1"/>
      <c r="D15" s="1"/>
      <c r="E15" s="1"/>
      <c r="F15" s="1"/>
      <c r="G15" s="1"/>
      <c r="H15" s="1"/>
    </row>
    <row r="16" spans="1:11" x14ac:dyDescent="0.3">
      <c r="A16" s="1" t="s">
        <v>21</v>
      </c>
      <c r="B16" s="1"/>
      <c r="C16" s="1"/>
      <c r="D16" s="1"/>
      <c r="E16" s="1"/>
      <c r="F16" s="1"/>
      <c r="G16" s="1"/>
      <c r="H16" s="1"/>
    </row>
    <row r="17" spans="1:15" x14ac:dyDescent="0.3">
      <c r="A17" s="1" t="s">
        <v>22</v>
      </c>
      <c r="B17" s="1"/>
      <c r="C17" s="1"/>
      <c r="D17" s="1"/>
      <c r="E17" s="1"/>
      <c r="F17" s="1"/>
      <c r="G17" s="1"/>
      <c r="H17" s="1"/>
      <c r="I17" t="s">
        <v>26</v>
      </c>
      <c r="L17" t="s">
        <v>29</v>
      </c>
      <c r="M17">
        <f>COUNTIF(K2:K11,"A")</f>
        <v>6</v>
      </c>
      <c r="N17" t="s">
        <v>30</v>
      </c>
      <c r="O17">
        <f>COUNTIF(K2:K11,"B")</f>
        <v>4</v>
      </c>
    </row>
    <row r="18" spans="1:15" x14ac:dyDescent="0.3">
      <c r="A18" s="1" t="s">
        <v>23</v>
      </c>
      <c r="B18" s="1"/>
      <c r="C18" s="1"/>
      <c r="D18" s="1"/>
      <c r="E18" s="1"/>
      <c r="F18" s="1"/>
      <c r="G18" s="1"/>
      <c r="H18" s="1"/>
      <c r="I18" t="s">
        <v>27</v>
      </c>
      <c r="L18" t="s">
        <v>34</v>
      </c>
    </row>
    <row r="19" spans="1:15" x14ac:dyDescent="0.3">
      <c r="A19" s="1" t="s">
        <v>24</v>
      </c>
      <c r="B19" s="1"/>
      <c r="C19" s="1"/>
      <c r="D19" s="1"/>
      <c r="E19" s="1"/>
      <c r="F19" s="1"/>
      <c r="G19" s="1"/>
      <c r="H19" s="1"/>
      <c r="I19" t="s">
        <v>28</v>
      </c>
      <c r="L19">
        <f>COUNTA(C2:C11)</f>
        <v>10</v>
      </c>
    </row>
    <row r="20" spans="1:15" x14ac:dyDescent="0.3">
      <c r="A20" s="1" t="s">
        <v>25</v>
      </c>
      <c r="B20" s="1"/>
      <c r="C20" s="1"/>
      <c r="D20" s="1"/>
      <c r="E20" s="1"/>
      <c r="F20" s="1"/>
      <c r="G20" s="1"/>
      <c r="H20" s="1"/>
      <c r="I20" t="s">
        <v>26</v>
      </c>
    </row>
    <row r="25" spans="1:15" x14ac:dyDescent="0.3">
      <c r="A25" t="s">
        <v>31</v>
      </c>
      <c r="B25" t="s">
        <v>11</v>
      </c>
      <c r="C25" t="s">
        <v>12</v>
      </c>
      <c r="I25" t="s">
        <v>96</v>
      </c>
      <c r="M25" t="s">
        <v>97</v>
      </c>
    </row>
    <row r="26" spans="1:15" x14ac:dyDescent="0.3">
      <c r="A26" t="s">
        <v>32</v>
      </c>
      <c r="B26">
        <f>SUMIF(C2:C11,B25,I2:I11)</f>
        <v>77</v>
      </c>
      <c r="C26">
        <f>SUMIF(C2:C11,C25,I2:I11)</f>
        <v>86</v>
      </c>
    </row>
    <row r="27" spans="1:15" x14ac:dyDescent="0.3">
      <c r="A2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79534-F1C8-458B-9B69-4E7C69BC400E}">
  <dimension ref="B1:R26"/>
  <sheetViews>
    <sheetView workbookViewId="0">
      <selection activeCell="G27" sqref="G27"/>
    </sheetView>
  </sheetViews>
  <sheetFormatPr defaultRowHeight="14.4" x14ac:dyDescent="0.3"/>
  <sheetData>
    <row r="1" spans="2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2:12" x14ac:dyDescent="0.3">
      <c r="B2" s="1">
        <v>1</v>
      </c>
      <c r="C2" s="1" t="s">
        <v>10</v>
      </c>
      <c r="D2" s="1">
        <v>20</v>
      </c>
      <c r="E2" s="1">
        <v>10</v>
      </c>
      <c r="F2" s="1">
        <v>14</v>
      </c>
      <c r="G2" s="1">
        <v>18</v>
      </c>
      <c r="H2" s="1">
        <v>15</v>
      </c>
      <c r="I2" s="1">
        <f>SUM(D2:H2)</f>
        <v>77</v>
      </c>
      <c r="J2" s="1">
        <f>AVERAGE(I2/5)</f>
        <v>15.4</v>
      </c>
      <c r="K2" s="1" t="str">
        <f>IF(J2&gt;15,"A","B")</f>
        <v>A</v>
      </c>
    </row>
    <row r="3" spans="2:12" x14ac:dyDescent="0.3">
      <c r="B3" s="1">
        <v>2</v>
      </c>
      <c r="C3" s="1" t="s">
        <v>11</v>
      </c>
      <c r="D3" s="1">
        <v>21</v>
      </c>
      <c r="E3" s="1">
        <v>12</v>
      </c>
      <c r="F3" s="1">
        <v>14</v>
      </c>
      <c r="G3" s="1">
        <v>12</v>
      </c>
      <c r="H3" s="1">
        <v>18</v>
      </c>
      <c r="I3" s="1">
        <f t="shared" ref="I3:I11" si="0">SUM(D3:H3)</f>
        <v>77</v>
      </c>
      <c r="J3" s="1">
        <f t="shared" ref="J3:J11" si="1">AVERAGE(I3/5)</f>
        <v>15.4</v>
      </c>
      <c r="K3" s="1" t="str">
        <f t="shared" ref="K3:K11" si="2">IF(J3&gt;15,"A","B")</f>
        <v>A</v>
      </c>
    </row>
    <row r="4" spans="2:12" x14ac:dyDescent="0.3">
      <c r="B4" s="1">
        <v>3</v>
      </c>
      <c r="C4" s="1" t="s">
        <v>12</v>
      </c>
      <c r="D4" s="1">
        <v>33</v>
      </c>
      <c r="E4" s="1">
        <v>15</v>
      </c>
      <c r="F4" s="1">
        <v>7</v>
      </c>
      <c r="G4" s="1">
        <v>14</v>
      </c>
      <c r="H4" s="1">
        <v>17</v>
      </c>
      <c r="I4" s="1">
        <f t="shared" si="0"/>
        <v>86</v>
      </c>
      <c r="J4" s="1">
        <f t="shared" si="1"/>
        <v>17.2</v>
      </c>
      <c r="K4" s="1" t="str">
        <f t="shared" si="2"/>
        <v>A</v>
      </c>
    </row>
    <row r="5" spans="2:12" x14ac:dyDescent="0.3">
      <c r="B5" s="1">
        <v>4</v>
      </c>
      <c r="C5" s="1" t="s">
        <v>13</v>
      </c>
      <c r="D5" s="1">
        <v>15</v>
      </c>
      <c r="E5" s="1">
        <v>14</v>
      </c>
      <c r="F5" s="1">
        <v>8</v>
      </c>
      <c r="G5" s="1">
        <v>16</v>
      </c>
      <c r="H5" s="1">
        <v>20</v>
      </c>
      <c r="I5" s="1">
        <f t="shared" si="0"/>
        <v>73</v>
      </c>
      <c r="J5" s="1">
        <f t="shared" si="1"/>
        <v>14.6</v>
      </c>
      <c r="K5" s="1" t="str">
        <f t="shared" si="2"/>
        <v>B</v>
      </c>
    </row>
    <row r="6" spans="2:12" x14ac:dyDescent="0.3">
      <c r="B6" s="1">
        <v>5</v>
      </c>
      <c r="C6" s="1" t="s">
        <v>14</v>
      </c>
      <c r="D6" s="1">
        <v>14</v>
      </c>
      <c r="E6" s="1">
        <v>17</v>
      </c>
      <c r="F6" s="1">
        <v>10</v>
      </c>
      <c r="G6" s="1">
        <v>13</v>
      </c>
      <c r="H6" s="1">
        <v>18</v>
      </c>
      <c r="I6" s="1">
        <f t="shared" si="0"/>
        <v>72</v>
      </c>
      <c r="J6" s="1">
        <f t="shared" si="1"/>
        <v>14.4</v>
      </c>
      <c r="K6" s="1" t="str">
        <f t="shared" si="2"/>
        <v>B</v>
      </c>
    </row>
    <row r="7" spans="2:12" x14ac:dyDescent="0.3">
      <c r="B7" s="1">
        <v>6</v>
      </c>
      <c r="C7" s="1" t="s">
        <v>15</v>
      </c>
      <c r="D7" s="1">
        <v>16</v>
      </c>
      <c r="E7" s="1">
        <v>8</v>
      </c>
      <c r="F7" s="1">
        <v>20</v>
      </c>
      <c r="G7" s="1">
        <v>17</v>
      </c>
      <c r="H7" s="1">
        <v>15</v>
      </c>
      <c r="I7" s="1">
        <f t="shared" si="0"/>
        <v>76</v>
      </c>
      <c r="J7" s="1">
        <f t="shared" si="1"/>
        <v>15.2</v>
      </c>
      <c r="K7" s="1" t="str">
        <f t="shared" si="2"/>
        <v>A</v>
      </c>
    </row>
    <row r="8" spans="2:12" x14ac:dyDescent="0.3">
      <c r="B8" s="1">
        <v>7</v>
      </c>
      <c r="C8" s="1" t="s">
        <v>16</v>
      </c>
      <c r="D8" s="1">
        <v>18</v>
      </c>
      <c r="E8" s="1">
        <v>19</v>
      </c>
      <c r="F8" s="1">
        <v>3</v>
      </c>
      <c r="G8" s="1">
        <v>10</v>
      </c>
      <c r="H8" s="1">
        <v>14</v>
      </c>
      <c r="I8" s="1">
        <f t="shared" si="0"/>
        <v>64</v>
      </c>
      <c r="J8" s="1">
        <f t="shared" si="1"/>
        <v>12.8</v>
      </c>
      <c r="K8" s="1" t="str">
        <f t="shared" si="2"/>
        <v>B</v>
      </c>
    </row>
    <row r="9" spans="2:12" x14ac:dyDescent="0.3">
      <c r="B9" s="1">
        <v>8</v>
      </c>
      <c r="C9" s="1" t="s">
        <v>17</v>
      </c>
      <c r="D9" s="1">
        <v>19</v>
      </c>
      <c r="E9" s="1">
        <v>20</v>
      </c>
      <c r="F9" s="1">
        <v>7</v>
      </c>
      <c r="G9" s="1">
        <v>14</v>
      </c>
      <c r="H9" s="1">
        <v>18</v>
      </c>
      <c r="I9" s="1">
        <f t="shared" si="0"/>
        <v>78</v>
      </c>
      <c r="J9" s="1">
        <f t="shared" si="1"/>
        <v>15.6</v>
      </c>
      <c r="K9" s="1" t="str">
        <f t="shared" si="2"/>
        <v>A</v>
      </c>
    </row>
    <row r="10" spans="2:12" x14ac:dyDescent="0.3">
      <c r="B10" s="1">
        <v>9</v>
      </c>
      <c r="C10" s="1" t="s">
        <v>18</v>
      </c>
      <c r="D10" s="1">
        <v>22</v>
      </c>
      <c r="E10" s="1">
        <v>13</v>
      </c>
      <c r="F10" s="1">
        <v>8</v>
      </c>
      <c r="G10" s="1">
        <v>12</v>
      </c>
      <c r="H10" s="1">
        <v>19</v>
      </c>
      <c r="I10" s="1">
        <f t="shared" si="0"/>
        <v>74</v>
      </c>
      <c r="J10" s="1">
        <f t="shared" si="1"/>
        <v>14.8</v>
      </c>
      <c r="K10" s="1" t="str">
        <f t="shared" si="2"/>
        <v>B</v>
      </c>
    </row>
    <row r="11" spans="2:12" x14ac:dyDescent="0.3">
      <c r="B11" s="1">
        <v>10</v>
      </c>
      <c r="C11" s="1" t="s">
        <v>19</v>
      </c>
      <c r="D11" s="1">
        <v>26</v>
      </c>
      <c r="E11" s="1">
        <v>12</v>
      </c>
      <c r="F11" s="1">
        <v>10</v>
      </c>
      <c r="G11" s="1">
        <v>11</v>
      </c>
      <c r="H11" s="1">
        <v>27</v>
      </c>
      <c r="I11" s="1">
        <f t="shared" si="0"/>
        <v>86</v>
      </c>
      <c r="J11" s="1">
        <f t="shared" si="1"/>
        <v>17.2</v>
      </c>
      <c r="K11" s="1" t="str">
        <f t="shared" si="2"/>
        <v>A</v>
      </c>
    </row>
    <row r="15" spans="2:12" x14ac:dyDescent="0.3">
      <c r="B15" s="1" t="s">
        <v>20</v>
      </c>
      <c r="C15" s="1"/>
      <c r="D15" s="1"/>
      <c r="E15" s="1"/>
      <c r="F15" s="1"/>
      <c r="G15" s="1"/>
      <c r="H15" s="1"/>
      <c r="I15" s="1"/>
      <c r="L15" t="s">
        <v>87</v>
      </c>
    </row>
    <row r="16" spans="2:12" x14ac:dyDescent="0.3">
      <c r="B16" s="1" t="s">
        <v>21</v>
      </c>
      <c r="C16" s="1"/>
      <c r="D16" s="1"/>
      <c r="E16" s="1"/>
      <c r="F16" s="1"/>
      <c r="G16" s="1"/>
      <c r="H16" s="1"/>
      <c r="I16" s="1"/>
      <c r="L16" t="s">
        <v>88</v>
      </c>
    </row>
    <row r="17" spans="2:18" x14ac:dyDescent="0.3">
      <c r="B17" s="1" t="s">
        <v>22</v>
      </c>
      <c r="C17" s="1"/>
      <c r="D17" s="1"/>
      <c r="E17" s="1"/>
      <c r="F17" s="1"/>
      <c r="G17" s="1"/>
      <c r="H17" s="1"/>
      <c r="I17" s="1"/>
      <c r="L17" t="s">
        <v>89</v>
      </c>
      <c r="N17" t="s">
        <v>29</v>
      </c>
      <c r="O17">
        <f>COUNTIF(K2:K11,"A")</f>
        <v>6</v>
      </c>
      <c r="Q17" t="s">
        <v>30</v>
      </c>
      <c r="R17">
        <f>COUNTIF(K2:K11,"B")</f>
        <v>4</v>
      </c>
    </row>
    <row r="18" spans="2:18" x14ac:dyDescent="0.3">
      <c r="B18" s="1" t="s">
        <v>23</v>
      </c>
      <c r="C18" s="1"/>
      <c r="D18" s="1"/>
      <c r="E18" s="1"/>
      <c r="F18" s="1"/>
      <c r="G18" s="1"/>
      <c r="H18" s="1"/>
      <c r="I18" s="1"/>
      <c r="L18" t="s">
        <v>91</v>
      </c>
    </row>
    <row r="19" spans="2:18" x14ac:dyDescent="0.3">
      <c r="B19" s="1" t="s">
        <v>24</v>
      </c>
      <c r="C19" s="1"/>
      <c r="D19" s="1"/>
      <c r="E19" s="1"/>
      <c r="F19" s="1"/>
      <c r="G19" s="1"/>
      <c r="H19" s="1"/>
      <c r="I19" s="1"/>
      <c r="L19" t="s">
        <v>89</v>
      </c>
      <c r="N19">
        <f>COUNTA(C2:C11)</f>
        <v>10</v>
      </c>
    </row>
    <row r="20" spans="2:18" x14ac:dyDescent="0.3">
      <c r="B20" s="1" t="s">
        <v>25</v>
      </c>
      <c r="C20" s="1"/>
      <c r="D20" s="1"/>
      <c r="E20" s="1"/>
      <c r="F20" s="1"/>
      <c r="G20" s="1"/>
      <c r="H20" s="1"/>
      <c r="I20" s="1"/>
      <c r="L20" t="s">
        <v>90</v>
      </c>
      <c r="N20" t="s">
        <v>38</v>
      </c>
      <c r="O20">
        <f>COUNTIF(D2:D11,"&gt;20")</f>
        <v>4</v>
      </c>
      <c r="Q20" t="s">
        <v>39</v>
      </c>
      <c r="R20">
        <f>COUNTIF(E2:E11,"&lt;15")</f>
        <v>6</v>
      </c>
    </row>
    <row r="24" spans="2:18" x14ac:dyDescent="0.3">
      <c r="C24" t="s">
        <v>32</v>
      </c>
      <c r="E24" t="s">
        <v>33</v>
      </c>
    </row>
    <row r="25" spans="2:18" x14ac:dyDescent="0.3">
      <c r="B25" t="s">
        <v>11</v>
      </c>
      <c r="C25">
        <f>COUNT(I2:I11,"ASHOK")</f>
        <v>10</v>
      </c>
    </row>
    <row r="26" spans="2:18" x14ac:dyDescent="0.3">
      <c r="B2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E92F7-C11C-4DF4-98A1-134452350173}">
  <dimension ref="A1:R27"/>
  <sheetViews>
    <sheetView workbookViewId="0">
      <selection activeCell="D28" sqref="D28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3" x14ac:dyDescent="0.3">
      <c r="A2" s="1">
        <v>1</v>
      </c>
      <c r="B2" s="1" t="s">
        <v>10</v>
      </c>
      <c r="C2" s="1">
        <v>20</v>
      </c>
      <c r="D2" s="1">
        <v>10</v>
      </c>
      <c r="E2" s="1">
        <v>14</v>
      </c>
      <c r="F2" s="1">
        <v>18</v>
      </c>
      <c r="G2" s="1">
        <v>15</v>
      </c>
      <c r="H2" s="1">
        <f>SUM(C2:G2)</f>
        <v>77</v>
      </c>
      <c r="I2" s="1">
        <f>AVERAGE(H2/5)</f>
        <v>15.4</v>
      </c>
      <c r="J2" s="1" t="str">
        <f>IF(I2&gt;15,"A","B")</f>
        <v>A</v>
      </c>
    </row>
    <row r="3" spans="1:13" x14ac:dyDescent="0.3">
      <c r="A3" s="1">
        <v>2</v>
      </c>
      <c r="B3" s="1" t="s">
        <v>11</v>
      </c>
      <c r="C3" s="1">
        <v>21</v>
      </c>
      <c r="D3" s="1">
        <v>12</v>
      </c>
      <c r="E3" s="1">
        <v>14</v>
      </c>
      <c r="F3" s="1">
        <v>12</v>
      </c>
      <c r="G3" s="1">
        <v>18</v>
      </c>
      <c r="H3" s="1">
        <f t="shared" ref="H3:H11" si="0">SUM(C3:G3)</f>
        <v>77</v>
      </c>
      <c r="I3" s="1">
        <f t="shared" ref="I3:I11" si="1">AVERAGE(H3/5)</f>
        <v>15.4</v>
      </c>
      <c r="J3" s="1" t="str">
        <f t="shared" ref="J3:J11" si="2">IF(I3&gt;15,"A","B")</f>
        <v>A</v>
      </c>
    </row>
    <row r="4" spans="1:13" x14ac:dyDescent="0.3">
      <c r="A4" s="1">
        <v>3</v>
      </c>
      <c r="B4" s="1" t="s">
        <v>12</v>
      </c>
      <c r="C4" s="1">
        <v>33</v>
      </c>
      <c r="D4" s="1">
        <v>15</v>
      </c>
      <c r="E4" s="1">
        <v>7</v>
      </c>
      <c r="F4" s="1">
        <v>14</v>
      </c>
      <c r="G4" s="1">
        <v>17</v>
      </c>
      <c r="H4" s="1">
        <f t="shared" si="0"/>
        <v>86</v>
      </c>
      <c r="I4" s="1">
        <f t="shared" si="1"/>
        <v>17.2</v>
      </c>
      <c r="J4" s="1" t="str">
        <f t="shared" si="2"/>
        <v>A</v>
      </c>
    </row>
    <row r="5" spans="1:13" x14ac:dyDescent="0.3">
      <c r="A5" s="1">
        <v>4</v>
      </c>
      <c r="B5" s="1" t="s">
        <v>13</v>
      </c>
      <c r="C5" s="1">
        <v>15</v>
      </c>
      <c r="D5" s="1">
        <v>14</v>
      </c>
      <c r="E5" s="1">
        <v>8</v>
      </c>
      <c r="F5" s="1">
        <v>16</v>
      </c>
      <c r="G5" s="1">
        <v>20</v>
      </c>
      <c r="H5" s="1">
        <f t="shared" si="0"/>
        <v>73</v>
      </c>
      <c r="I5" s="1">
        <f t="shared" si="1"/>
        <v>14.6</v>
      </c>
      <c r="J5" s="1" t="str">
        <f t="shared" si="2"/>
        <v>B</v>
      </c>
    </row>
    <row r="6" spans="1:13" x14ac:dyDescent="0.3">
      <c r="A6" s="1">
        <v>5</v>
      </c>
      <c r="B6" s="1" t="s">
        <v>14</v>
      </c>
      <c r="C6" s="1">
        <v>14</v>
      </c>
      <c r="D6" s="1">
        <v>17</v>
      </c>
      <c r="E6" s="1">
        <v>10</v>
      </c>
      <c r="F6" s="1">
        <v>13</v>
      </c>
      <c r="G6" s="1">
        <v>18</v>
      </c>
      <c r="H6" s="1">
        <f t="shared" si="0"/>
        <v>72</v>
      </c>
      <c r="I6" s="1">
        <f t="shared" si="1"/>
        <v>14.4</v>
      </c>
      <c r="J6" s="1" t="str">
        <f t="shared" si="2"/>
        <v>B</v>
      </c>
    </row>
    <row r="7" spans="1:13" x14ac:dyDescent="0.3">
      <c r="A7" s="1">
        <v>6</v>
      </c>
      <c r="B7" s="1" t="s">
        <v>15</v>
      </c>
      <c r="C7" s="1">
        <v>16</v>
      </c>
      <c r="D7" s="1">
        <v>8</v>
      </c>
      <c r="E7" s="1">
        <v>20</v>
      </c>
      <c r="F7" s="1">
        <v>17</v>
      </c>
      <c r="G7" s="1">
        <v>15</v>
      </c>
      <c r="H7" s="1">
        <f t="shared" si="0"/>
        <v>76</v>
      </c>
      <c r="I7" s="1">
        <f t="shared" si="1"/>
        <v>15.2</v>
      </c>
      <c r="J7" s="1" t="str">
        <f t="shared" si="2"/>
        <v>A</v>
      </c>
    </row>
    <row r="8" spans="1:13" x14ac:dyDescent="0.3">
      <c r="A8" s="1">
        <v>7</v>
      </c>
      <c r="B8" s="1" t="s">
        <v>16</v>
      </c>
      <c r="C8" s="1">
        <v>18</v>
      </c>
      <c r="D8" s="1">
        <v>19</v>
      </c>
      <c r="E8" s="1">
        <v>3</v>
      </c>
      <c r="F8" s="1">
        <v>10</v>
      </c>
      <c r="G8" s="1">
        <v>14</v>
      </c>
      <c r="H8" s="1">
        <f t="shared" si="0"/>
        <v>64</v>
      </c>
      <c r="I8" s="1">
        <f t="shared" si="1"/>
        <v>12.8</v>
      </c>
      <c r="J8" s="1" t="str">
        <f t="shared" si="2"/>
        <v>B</v>
      </c>
    </row>
    <row r="9" spans="1:13" x14ac:dyDescent="0.3">
      <c r="A9" s="1">
        <v>8</v>
      </c>
      <c r="B9" s="1" t="s">
        <v>17</v>
      </c>
      <c r="C9" s="1">
        <v>19</v>
      </c>
      <c r="D9" s="1">
        <v>20</v>
      </c>
      <c r="E9" s="1">
        <v>7</v>
      </c>
      <c r="F9" s="1">
        <v>14</v>
      </c>
      <c r="G9" s="1">
        <v>18</v>
      </c>
      <c r="H9" s="1">
        <f t="shared" si="0"/>
        <v>78</v>
      </c>
      <c r="I9" s="1">
        <f t="shared" si="1"/>
        <v>15.6</v>
      </c>
      <c r="J9" s="1" t="str">
        <f t="shared" si="2"/>
        <v>A</v>
      </c>
    </row>
    <row r="10" spans="1:13" x14ac:dyDescent="0.3">
      <c r="A10" s="1">
        <v>9</v>
      </c>
      <c r="B10" s="1" t="s">
        <v>18</v>
      </c>
      <c r="C10" s="1">
        <v>22</v>
      </c>
      <c r="D10" s="1">
        <v>13</v>
      </c>
      <c r="E10" s="1">
        <v>8</v>
      </c>
      <c r="F10" s="1">
        <v>12</v>
      </c>
      <c r="G10" s="1">
        <v>19</v>
      </c>
      <c r="H10" s="1">
        <f t="shared" si="0"/>
        <v>74</v>
      </c>
      <c r="I10" s="1">
        <f t="shared" si="1"/>
        <v>14.8</v>
      </c>
      <c r="J10" s="1" t="str">
        <f t="shared" si="2"/>
        <v>B</v>
      </c>
    </row>
    <row r="11" spans="1:13" x14ac:dyDescent="0.3">
      <c r="A11" s="1">
        <v>10</v>
      </c>
      <c r="B11" s="1" t="s">
        <v>19</v>
      </c>
      <c r="C11" s="1">
        <v>26</v>
      </c>
      <c r="D11" s="1">
        <v>12</v>
      </c>
      <c r="E11" s="1">
        <v>10</v>
      </c>
      <c r="F11" s="1">
        <v>11</v>
      </c>
      <c r="G11" s="1">
        <v>27</v>
      </c>
      <c r="H11" s="1">
        <f t="shared" si="0"/>
        <v>86</v>
      </c>
      <c r="I11" s="1">
        <f t="shared" si="1"/>
        <v>17.2</v>
      </c>
      <c r="J11" s="1" t="str">
        <f t="shared" si="2"/>
        <v>A</v>
      </c>
    </row>
    <row r="16" spans="1:13" x14ac:dyDescent="0.3">
      <c r="L16" t="s">
        <v>35</v>
      </c>
      <c r="M16" t="s">
        <v>35</v>
      </c>
    </row>
    <row r="17" spans="1:18" x14ac:dyDescent="0.3">
      <c r="B17" s="2" t="s">
        <v>20</v>
      </c>
      <c r="C17" s="2"/>
      <c r="D17" s="2"/>
      <c r="E17" s="2"/>
      <c r="F17" s="2"/>
      <c r="G17" s="2"/>
      <c r="H17" s="2"/>
      <c r="I17" s="2"/>
    </row>
    <row r="18" spans="1:18" x14ac:dyDescent="0.3">
      <c r="B18" s="1" t="s">
        <v>21</v>
      </c>
      <c r="C18" s="1"/>
      <c r="D18" s="1"/>
      <c r="E18" s="1"/>
      <c r="F18" s="1"/>
      <c r="G18" s="1"/>
      <c r="H18" s="1"/>
      <c r="I18" s="1"/>
      <c r="J18" s="1"/>
      <c r="L18" t="s">
        <v>36</v>
      </c>
      <c r="M18" t="s">
        <v>36</v>
      </c>
      <c r="O18" t="s">
        <v>29</v>
      </c>
      <c r="P18">
        <f>COUNTIF(A1:J11,"A")</f>
        <v>6</v>
      </c>
      <c r="Q18" t="s">
        <v>30</v>
      </c>
      <c r="R18">
        <f>COUNTIF(A1:J11,"B")</f>
        <v>4</v>
      </c>
    </row>
    <row r="19" spans="1:18" x14ac:dyDescent="0.3">
      <c r="B19" s="3" t="s">
        <v>22</v>
      </c>
      <c r="C19" s="3"/>
      <c r="D19" s="3"/>
      <c r="E19" s="3"/>
      <c r="F19" s="3"/>
      <c r="G19" s="3"/>
      <c r="H19" s="3"/>
      <c r="I19" s="3"/>
      <c r="L19" t="s">
        <v>37</v>
      </c>
      <c r="M19" t="s">
        <v>37</v>
      </c>
    </row>
    <row r="20" spans="1:18" x14ac:dyDescent="0.3">
      <c r="B20" s="1" t="s">
        <v>23</v>
      </c>
      <c r="C20" s="1"/>
      <c r="D20" s="1"/>
      <c r="E20" s="1"/>
      <c r="F20" s="1"/>
      <c r="G20" s="1"/>
      <c r="H20" s="1"/>
      <c r="I20" s="1"/>
      <c r="L20" t="s">
        <v>40</v>
      </c>
      <c r="O20">
        <f>COUNTA(B2:B11)</f>
        <v>10</v>
      </c>
    </row>
    <row r="21" spans="1:18" x14ac:dyDescent="0.3">
      <c r="B21" s="1" t="s">
        <v>24</v>
      </c>
      <c r="C21" s="1"/>
      <c r="D21" s="1"/>
      <c r="E21" s="1"/>
      <c r="F21" s="1"/>
      <c r="G21" s="1"/>
      <c r="H21" s="1"/>
      <c r="I21" s="1"/>
      <c r="L21" t="s">
        <v>38</v>
      </c>
      <c r="M21" t="s">
        <v>38</v>
      </c>
      <c r="N21" t="s">
        <v>39</v>
      </c>
    </row>
    <row r="22" spans="1:18" x14ac:dyDescent="0.3">
      <c r="B22" s="1" t="s">
        <v>25</v>
      </c>
      <c r="C22" s="1"/>
      <c r="D22" s="1"/>
      <c r="E22" s="1"/>
      <c r="F22" s="1"/>
      <c r="G22" s="1"/>
      <c r="H22" s="1"/>
      <c r="I22" s="1"/>
      <c r="L22">
        <f>COUNTIF(C2:C11,"&gt;20")</f>
        <v>4</v>
      </c>
      <c r="M22">
        <f>COUNTIF(D2:D11,"&gt;20")</f>
        <v>0</v>
      </c>
      <c r="N22">
        <f>COUNTIF(D2:D11,"&lt;15")</f>
        <v>6</v>
      </c>
    </row>
    <row r="25" spans="1:18" x14ac:dyDescent="0.3">
      <c r="B25" t="s">
        <v>32</v>
      </c>
      <c r="C25" t="s">
        <v>33</v>
      </c>
    </row>
    <row r="26" spans="1:18" x14ac:dyDescent="0.3">
      <c r="A26" t="s">
        <v>11</v>
      </c>
      <c r="B26">
        <f>COUNTIF(B2:B11,"ASHOK")</f>
        <v>1</v>
      </c>
    </row>
    <row r="27" spans="1:18" x14ac:dyDescent="0.3">
      <c r="A27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7E807-5B22-4474-9C70-9D7EDE6B7647}">
  <dimension ref="B2:P41"/>
  <sheetViews>
    <sheetView topLeftCell="A4" workbookViewId="0">
      <selection activeCell="N37" sqref="N37"/>
    </sheetView>
  </sheetViews>
  <sheetFormatPr defaultRowHeight="14.4" x14ac:dyDescent="0.3"/>
  <cols>
    <col min="2" max="2" width="20.6640625" customWidth="1"/>
    <col min="3" max="3" width="16.77734375" customWidth="1"/>
    <col min="4" max="4" width="16.109375" customWidth="1"/>
    <col min="5" max="5" width="16.6640625" customWidth="1"/>
    <col min="7" max="7" width="20.77734375" customWidth="1"/>
    <col min="8" max="8" width="19.109375" customWidth="1"/>
  </cols>
  <sheetData>
    <row r="2" spans="2:7" x14ac:dyDescent="0.3">
      <c r="B2" t="s">
        <v>41</v>
      </c>
    </row>
    <row r="4" spans="2:7" x14ac:dyDescent="0.3">
      <c r="B4" s="4">
        <v>6</v>
      </c>
      <c r="C4" s="1"/>
      <c r="D4" s="1" t="s">
        <v>42</v>
      </c>
      <c r="E4" s="1" t="s">
        <v>43</v>
      </c>
      <c r="F4" s="1" t="s">
        <v>43</v>
      </c>
    </row>
    <row r="5" spans="2:7" x14ac:dyDescent="0.3">
      <c r="B5" s="1">
        <v>2</v>
      </c>
      <c r="C5" s="1"/>
      <c r="D5" s="1"/>
      <c r="E5" s="1"/>
      <c r="F5" s="1"/>
    </row>
    <row r="6" spans="2:7" x14ac:dyDescent="0.3">
      <c r="B6" s="1"/>
      <c r="C6" s="1" t="s">
        <v>44</v>
      </c>
      <c r="D6" s="1" t="s">
        <v>45</v>
      </c>
      <c r="E6" s="1">
        <v>45</v>
      </c>
      <c r="F6" s="1">
        <v>46</v>
      </c>
    </row>
    <row r="7" spans="2:7" x14ac:dyDescent="0.3">
      <c r="B7" s="1" t="s">
        <v>43</v>
      </c>
      <c r="C7" s="1"/>
      <c r="D7" s="1">
        <v>65</v>
      </c>
      <c r="E7" s="1"/>
      <c r="F7" s="1"/>
    </row>
    <row r="8" spans="2:7" x14ac:dyDescent="0.3">
      <c r="B8" s="1"/>
      <c r="C8" s="1" t="s">
        <v>46</v>
      </c>
      <c r="D8" s="1"/>
      <c r="E8" s="1"/>
      <c r="F8" s="1"/>
    </row>
    <row r="9" spans="2:7" x14ac:dyDescent="0.3">
      <c r="B9" s="1"/>
      <c r="C9" s="1"/>
      <c r="D9" s="1" t="s">
        <v>42</v>
      </c>
      <c r="E9" s="1">
        <v>1083</v>
      </c>
      <c r="F9" s="1">
        <v>1084</v>
      </c>
    </row>
    <row r="10" spans="2:7" x14ac:dyDescent="0.3">
      <c r="B10" s="1" t="s">
        <v>42</v>
      </c>
      <c r="C10" s="1"/>
      <c r="D10" s="1" t="s">
        <v>47</v>
      </c>
      <c r="E10" s="1"/>
      <c r="F10" s="1"/>
    </row>
    <row r="11" spans="2:7" x14ac:dyDescent="0.3">
      <c r="B11" s="1"/>
      <c r="C11" s="1">
        <v>90</v>
      </c>
      <c r="D11" s="1"/>
      <c r="E11" s="1" t="s">
        <v>48</v>
      </c>
      <c r="F11" s="1" t="s">
        <v>48</v>
      </c>
    </row>
    <row r="15" spans="2:7" x14ac:dyDescent="0.3">
      <c r="B15" s="1" t="s">
        <v>49</v>
      </c>
      <c r="C15" s="1" t="s">
        <v>50</v>
      </c>
      <c r="D15" s="1"/>
      <c r="E15" s="1"/>
      <c r="F15" s="1"/>
      <c r="G15" s="1">
        <f>COUNT(B4:F11)</f>
        <v>8</v>
      </c>
    </row>
    <row r="16" spans="2:7" x14ac:dyDescent="0.3">
      <c r="B16" s="1" t="s">
        <v>51</v>
      </c>
      <c r="C16" s="1" t="s">
        <v>52</v>
      </c>
      <c r="D16" s="1"/>
      <c r="E16" s="1"/>
      <c r="F16" s="1"/>
      <c r="G16" s="1">
        <f>COUNTIF(B4:F11,"$")</f>
        <v>3</v>
      </c>
    </row>
    <row r="17" spans="2:7" x14ac:dyDescent="0.3">
      <c r="B17" s="1" t="s">
        <v>53</v>
      </c>
      <c r="C17" s="1" t="s">
        <v>54</v>
      </c>
      <c r="D17" s="1"/>
      <c r="E17" s="1"/>
      <c r="F17" s="1"/>
      <c r="G17" s="1">
        <f>COUNTBLANK(B4:F11)</f>
        <v>20</v>
      </c>
    </row>
    <row r="18" spans="2:7" x14ac:dyDescent="0.3">
      <c r="B18" s="1" t="s">
        <v>55</v>
      </c>
      <c r="C18" s="1" t="s">
        <v>56</v>
      </c>
      <c r="D18" s="1"/>
      <c r="E18" s="1"/>
      <c r="F18" s="1"/>
      <c r="G18" s="1">
        <f>COUNTA(B4:F11)</f>
        <v>20</v>
      </c>
    </row>
    <row r="19" spans="2:7" x14ac:dyDescent="0.3">
      <c r="B19" s="1" t="s">
        <v>57</v>
      </c>
      <c r="C19" s="1" t="s">
        <v>58</v>
      </c>
      <c r="D19" s="1"/>
      <c r="E19" s="1"/>
      <c r="F19" s="1"/>
      <c r="G19" s="1">
        <f>COUNTIF(B4:F11,"+")</f>
        <v>3</v>
      </c>
    </row>
    <row r="23" spans="2:7" x14ac:dyDescent="0.3">
      <c r="B23" s="1" t="s">
        <v>59</v>
      </c>
      <c r="C23" s="1" t="s">
        <v>68</v>
      </c>
      <c r="D23" s="1" t="s">
        <v>69</v>
      </c>
      <c r="E23" s="1" t="s">
        <v>70</v>
      </c>
      <c r="F23" s="1"/>
      <c r="G23" s="8"/>
    </row>
    <row r="24" spans="2:7" x14ac:dyDescent="0.3">
      <c r="B24" s="1" t="s">
        <v>60</v>
      </c>
      <c r="C24" s="1" t="str">
        <f>UPPER(B24)</f>
        <v>YUVARAJ SINGH</v>
      </c>
      <c r="D24" s="1" t="str">
        <f>LOWER(B24)</f>
        <v>yuvaraj singh</v>
      </c>
      <c r="E24" s="1" t="str">
        <f>PROPER(B24)</f>
        <v>Yuvaraj Singh</v>
      </c>
      <c r="F24" s="1"/>
    </row>
    <row r="25" spans="2:7" x14ac:dyDescent="0.3">
      <c r="B25" s="1" t="s">
        <v>61</v>
      </c>
      <c r="C25" s="1" t="str">
        <f t="shared" ref="C25:C31" si="0">UPPER(B25)</f>
        <v>ROBIN UTHAPPA</v>
      </c>
      <c r="D25" s="1" t="str">
        <f t="shared" ref="D25:D31" si="1">LOWER(B25)</f>
        <v>robin uthappa</v>
      </c>
      <c r="E25" s="1" t="str">
        <f t="shared" ref="E25:E31" si="2">PROPER(B25)</f>
        <v>Robin Uthappa</v>
      </c>
      <c r="F25" s="1"/>
    </row>
    <row r="26" spans="2:7" x14ac:dyDescent="0.3">
      <c r="B26" s="1" t="s">
        <v>62</v>
      </c>
      <c r="C26" s="1" t="str">
        <f t="shared" si="0"/>
        <v>RAVINDRA JADEJA</v>
      </c>
      <c r="D26" s="1" t="str">
        <f t="shared" si="1"/>
        <v>ravindra jadeja</v>
      </c>
      <c r="E26" s="1" t="str">
        <f t="shared" si="2"/>
        <v>Ravindra Jadeja</v>
      </c>
      <c r="F26" s="1"/>
    </row>
    <row r="27" spans="2:7" x14ac:dyDescent="0.3">
      <c r="B27" s="1" t="s">
        <v>63</v>
      </c>
      <c r="C27" s="1" t="str">
        <f t="shared" si="0"/>
        <v>SURESH RAINA</v>
      </c>
      <c r="D27" s="1" t="str">
        <f t="shared" si="1"/>
        <v>suresh raina</v>
      </c>
      <c r="E27" s="1" t="str">
        <f t="shared" si="2"/>
        <v>Suresh Raina</v>
      </c>
      <c r="F27" s="1"/>
    </row>
    <row r="28" spans="2:7" x14ac:dyDescent="0.3">
      <c r="B28" s="1" t="s">
        <v>64</v>
      </c>
      <c r="C28" s="1" t="str">
        <f t="shared" si="0"/>
        <v>ROHIT SHARMA</v>
      </c>
      <c r="D28" s="1" t="str">
        <f t="shared" si="1"/>
        <v>rohit sharma</v>
      </c>
      <c r="E28" s="1" t="str">
        <f t="shared" si="2"/>
        <v>Rohit Sharma</v>
      </c>
      <c r="F28" s="1"/>
    </row>
    <row r="29" spans="2:7" x14ac:dyDescent="0.3">
      <c r="B29" s="1" t="s">
        <v>65</v>
      </c>
      <c r="C29" s="1" t="str">
        <f t="shared" si="0"/>
        <v>VIRAT KHOLI</v>
      </c>
      <c r="D29" s="1" t="str">
        <f t="shared" si="1"/>
        <v>virat kholi</v>
      </c>
      <c r="E29" s="1" t="str">
        <f t="shared" si="2"/>
        <v>Virat Kholi</v>
      </c>
      <c r="F29" s="1"/>
    </row>
    <row r="30" spans="2:7" x14ac:dyDescent="0.3">
      <c r="B30" s="1" t="s">
        <v>66</v>
      </c>
      <c r="C30" s="1" t="str">
        <f t="shared" si="0"/>
        <v>RAHUL DRAVID</v>
      </c>
      <c r="D30" s="1" t="str">
        <f t="shared" si="1"/>
        <v>rahul dravid</v>
      </c>
      <c r="E30" s="1" t="str">
        <f t="shared" si="2"/>
        <v>Rahul Dravid</v>
      </c>
      <c r="F30" s="1"/>
    </row>
    <row r="31" spans="2:7" x14ac:dyDescent="0.3">
      <c r="B31" s="1" t="s">
        <v>67</v>
      </c>
      <c r="C31" s="1" t="str">
        <f t="shared" si="0"/>
        <v>SHREYAS IYYER</v>
      </c>
      <c r="D31" s="1" t="str">
        <f t="shared" si="1"/>
        <v>shreyas iyyer</v>
      </c>
      <c r="E31" s="1" t="str">
        <f t="shared" si="2"/>
        <v>Shreyas Iyyer</v>
      </c>
      <c r="F31" s="1"/>
    </row>
    <row r="35" spans="2:16" ht="28.8" x14ac:dyDescent="0.3">
      <c r="B35" s="1" t="s">
        <v>71</v>
      </c>
      <c r="C35" s="1" t="s">
        <v>72</v>
      </c>
      <c r="D35" s="1" t="s">
        <v>73</v>
      </c>
      <c r="E35" s="1" t="s">
        <v>80</v>
      </c>
      <c r="F35" s="2" t="s">
        <v>81</v>
      </c>
      <c r="G35" s="2"/>
      <c r="H35" s="1" t="s">
        <v>82</v>
      </c>
      <c r="I35" s="1" t="s">
        <v>83</v>
      </c>
      <c r="J35" s="1"/>
      <c r="K35" s="5" t="s">
        <v>84</v>
      </c>
      <c r="L35" s="2" t="s">
        <v>85</v>
      </c>
      <c r="M35" s="2"/>
      <c r="N35" s="1" t="s">
        <v>86</v>
      </c>
      <c r="O35" s="1"/>
      <c r="P35" s="2"/>
    </row>
    <row r="36" spans="2:16" x14ac:dyDescent="0.3">
      <c r="B36" s="1" t="s">
        <v>74</v>
      </c>
      <c r="C36" s="6">
        <v>43873</v>
      </c>
      <c r="D36" s="1">
        <v>120</v>
      </c>
      <c r="E36" s="10">
        <f>SUM(C36+D36)</f>
        <v>43993</v>
      </c>
      <c r="F36" s="7">
        <f>DAY(E36)</f>
        <v>11</v>
      </c>
      <c r="G36" s="9"/>
      <c r="H36" s="9">
        <f>MONTH(E36)</f>
        <v>6</v>
      </c>
      <c r="I36" s="7">
        <f>YEAR(E36)</f>
        <v>2020</v>
      </c>
      <c r="J36" s="9"/>
      <c r="K36" s="7" t="str">
        <f>TEXT(E36,"DDDD")</f>
        <v>Thursday</v>
      </c>
      <c r="L36" s="12" t="str">
        <f>TEXT(E36,"MMMM")</f>
        <v>June</v>
      </c>
      <c r="M36" s="13"/>
      <c r="N36" s="11">
        <f>COUNTIF(K36:K41,"Monday")</f>
        <v>2</v>
      </c>
      <c r="O36" s="11"/>
    </row>
    <row r="37" spans="2:16" x14ac:dyDescent="0.3">
      <c r="B37" s="1" t="s">
        <v>75</v>
      </c>
      <c r="C37" s="6">
        <v>44269</v>
      </c>
      <c r="D37" s="1">
        <v>70</v>
      </c>
      <c r="E37" s="10">
        <f t="shared" ref="E37:E41" si="3">SUM(C37+D37)</f>
        <v>44339</v>
      </c>
      <c r="F37" s="7">
        <f t="shared" ref="F37:F41" si="4">DAY(E37)</f>
        <v>23</v>
      </c>
      <c r="G37" s="9"/>
      <c r="H37" s="9">
        <f t="shared" ref="H37:H41" si="5">MONTH(E37)</f>
        <v>5</v>
      </c>
      <c r="I37" s="7">
        <f t="shared" ref="I37:I41" si="6">YEAR(E37)</f>
        <v>2021</v>
      </c>
      <c r="J37" s="9"/>
      <c r="K37" s="7" t="str">
        <f t="shared" ref="K37:K41" si="7">TEXT(E37,"DDDD")</f>
        <v>Sunday</v>
      </c>
      <c r="L37" s="12" t="str">
        <f t="shared" ref="L37:L41" si="8">TEXT(E37,"MMMM")</f>
        <v>May</v>
      </c>
      <c r="M37" s="14"/>
      <c r="N37" s="11"/>
      <c r="O37" s="11"/>
    </row>
    <row r="38" spans="2:16" x14ac:dyDescent="0.3">
      <c r="B38" s="1" t="s">
        <v>76</v>
      </c>
      <c r="C38" s="6">
        <v>44341</v>
      </c>
      <c r="D38" s="1">
        <v>123</v>
      </c>
      <c r="E38" s="10">
        <f t="shared" si="3"/>
        <v>44464</v>
      </c>
      <c r="F38" s="7">
        <f t="shared" si="4"/>
        <v>25</v>
      </c>
      <c r="G38" s="9"/>
      <c r="H38" s="9">
        <f t="shared" si="5"/>
        <v>9</v>
      </c>
      <c r="I38" s="7">
        <f t="shared" si="6"/>
        <v>2021</v>
      </c>
      <c r="J38" s="9"/>
      <c r="K38" s="7" t="str">
        <f t="shared" si="7"/>
        <v>Saturday</v>
      </c>
      <c r="L38" s="12" t="str">
        <f t="shared" si="8"/>
        <v>September</v>
      </c>
      <c r="M38" s="14"/>
      <c r="N38" s="11"/>
      <c r="O38" s="11"/>
    </row>
    <row r="39" spans="2:16" x14ac:dyDescent="0.3">
      <c r="B39" s="1" t="s">
        <v>77</v>
      </c>
      <c r="C39" s="6">
        <v>44418</v>
      </c>
      <c r="D39" s="1">
        <v>90</v>
      </c>
      <c r="E39" s="10">
        <f t="shared" si="3"/>
        <v>44508</v>
      </c>
      <c r="F39" s="7">
        <f t="shared" si="4"/>
        <v>8</v>
      </c>
      <c r="G39" s="9"/>
      <c r="H39" s="9">
        <f t="shared" si="5"/>
        <v>11</v>
      </c>
      <c r="I39" s="7">
        <f t="shared" si="6"/>
        <v>2021</v>
      </c>
      <c r="J39" s="9"/>
      <c r="K39" s="7" t="str">
        <f t="shared" si="7"/>
        <v>Monday</v>
      </c>
      <c r="L39" s="12" t="str">
        <f t="shared" si="8"/>
        <v>November</v>
      </c>
      <c r="M39" s="14"/>
      <c r="N39" s="11"/>
      <c r="O39" s="11"/>
    </row>
    <row r="40" spans="2:16" x14ac:dyDescent="0.3">
      <c r="B40" s="1" t="s">
        <v>78</v>
      </c>
      <c r="C40" s="6">
        <v>44571</v>
      </c>
      <c r="D40" s="1">
        <v>89</v>
      </c>
      <c r="E40" s="10">
        <f t="shared" si="3"/>
        <v>44660</v>
      </c>
      <c r="F40" s="7">
        <f t="shared" si="4"/>
        <v>9</v>
      </c>
      <c r="G40" s="9"/>
      <c r="H40" s="9">
        <f t="shared" si="5"/>
        <v>4</v>
      </c>
      <c r="I40" s="7">
        <f t="shared" si="6"/>
        <v>2022</v>
      </c>
      <c r="J40" s="9"/>
      <c r="K40" s="7" t="str">
        <f t="shared" si="7"/>
        <v>Saturday</v>
      </c>
      <c r="L40" s="12" t="str">
        <f t="shared" si="8"/>
        <v>April</v>
      </c>
      <c r="M40" s="14"/>
      <c r="N40" s="11"/>
      <c r="O40" s="11"/>
    </row>
    <row r="41" spans="2:16" x14ac:dyDescent="0.3">
      <c r="B41" s="1" t="s">
        <v>79</v>
      </c>
      <c r="C41" s="6">
        <v>44594</v>
      </c>
      <c r="D41" s="1">
        <v>250</v>
      </c>
      <c r="E41" s="10">
        <f t="shared" si="3"/>
        <v>44844</v>
      </c>
      <c r="F41" s="7">
        <f t="shared" si="4"/>
        <v>10</v>
      </c>
      <c r="G41" s="9"/>
      <c r="H41" s="9">
        <f t="shared" si="5"/>
        <v>10</v>
      </c>
      <c r="I41" s="7">
        <f t="shared" si="6"/>
        <v>2022</v>
      </c>
      <c r="J41" s="9"/>
      <c r="K41" s="7" t="str">
        <f t="shared" si="7"/>
        <v>Monday</v>
      </c>
      <c r="L41" s="12" t="str">
        <f t="shared" si="8"/>
        <v>October</v>
      </c>
      <c r="M41" s="15"/>
      <c r="N41" s="11"/>
      <c r="O41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231F4-2727-49B2-A79B-9BCEAA4C2664}">
  <dimension ref="C2:Q41"/>
  <sheetViews>
    <sheetView topLeftCell="A25" workbookViewId="0">
      <selection activeCell="M44" sqref="M44"/>
    </sheetView>
  </sheetViews>
  <sheetFormatPr defaultRowHeight="14.4" x14ac:dyDescent="0.3"/>
  <cols>
    <col min="3" max="3" width="21.44140625" customWidth="1"/>
    <col min="4" max="4" width="14.44140625" customWidth="1"/>
    <col min="5" max="5" width="18.77734375" customWidth="1"/>
    <col min="6" max="6" width="13.21875" customWidth="1"/>
    <col min="7" max="7" width="15.21875" customWidth="1"/>
    <col min="9" max="9" width="18.6640625" customWidth="1"/>
  </cols>
  <sheetData>
    <row r="2" spans="3:9" x14ac:dyDescent="0.3">
      <c r="C2" t="s">
        <v>41</v>
      </c>
    </row>
    <row r="4" spans="3:9" x14ac:dyDescent="0.3">
      <c r="C4" s="4">
        <v>6</v>
      </c>
      <c r="D4" s="1"/>
      <c r="E4" s="1" t="s">
        <v>42</v>
      </c>
      <c r="F4" s="1" t="s">
        <v>43</v>
      </c>
      <c r="G4" s="1" t="s">
        <v>43</v>
      </c>
    </row>
    <row r="5" spans="3:9" x14ac:dyDescent="0.3">
      <c r="C5" s="1">
        <v>2</v>
      </c>
      <c r="D5" s="1"/>
      <c r="E5" s="1"/>
      <c r="F5" s="1"/>
      <c r="G5" s="1"/>
    </row>
    <row r="6" spans="3:9" x14ac:dyDescent="0.3">
      <c r="C6" s="1"/>
      <c r="D6" s="1" t="s">
        <v>44</v>
      </c>
      <c r="E6" s="1" t="s">
        <v>45</v>
      </c>
      <c r="F6" s="1">
        <v>45</v>
      </c>
      <c r="G6" s="1">
        <v>46</v>
      </c>
    </row>
    <row r="7" spans="3:9" x14ac:dyDescent="0.3">
      <c r="C7" s="1" t="s">
        <v>43</v>
      </c>
      <c r="D7" s="1"/>
      <c r="E7" s="1">
        <v>65</v>
      </c>
      <c r="F7" s="1"/>
      <c r="G7" s="1"/>
    </row>
    <row r="8" spans="3:9" x14ac:dyDescent="0.3">
      <c r="C8" s="1"/>
      <c r="D8" s="1" t="s">
        <v>46</v>
      </c>
      <c r="E8" s="1"/>
      <c r="F8" s="1"/>
      <c r="G8" s="1"/>
    </row>
    <row r="9" spans="3:9" x14ac:dyDescent="0.3">
      <c r="C9" s="1"/>
      <c r="D9" s="1"/>
      <c r="E9" s="1" t="s">
        <v>42</v>
      </c>
      <c r="F9" s="1">
        <v>1083</v>
      </c>
      <c r="G9" s="1">
        <v>1084</v>
      </c>
    </row>
    <row r="10" spans="3:9" x14ac:dyDescent="0.3">
      <c r="C10" s="1" t="s">
        <v>42</v>
      </c>
      <c r="D10" s="1"/>
      <c r="E10" s="1" t="s">
        <v>47</v>
      </c>
      <c r="F10" s="1"/>
      <c r="G10" s="1"/>
    </row>
    <row r="11" spans="3:9" x14ac:dyDescent="0.3">
      <c r="C11" s="1"/>
      <c r="D11" s="1">
        <v>90</v>
      </c>
      <c r="E11" s="1"/>
      <c r="F11" s="1" t="s">
        <v>48</v>
      </c>
      <c r="G11" s="1" t="s">
        <v>48</v>
      </c>
    </row>
    <row r="15" spans="3:9" x14ac:dyDescent="0.3">
      <c r="C15" s="1" t="s">
        <v>49</v>
      </c>
      <c r="D15" s="1" t="s">
        <v>50</v>
      </c>
      <c r="E15" s="1"/>
      <c r="F15" s="1"/>
      <c r="G15" s="1">
        <f>COUNT(C4:G11)</f>
        <v>8</v>
      </c>
      <c r="I15" t="s">
        <v>94</v>
      </c>
    </row>
    <row r="16" spans="3:9" x14ac:dyDescent="0.3">
      <c r="C16" s="1" t="s">
        <v>51</v>
      </c>
      <c r="D16" s="1" t="s">
        <v>52</v>
      </c>
      <c r="E16" s="1"/>
      <c r="F16" s="1"/>
      <c r="G16" s="1">
        <f>COUNTIF(C4:G11,"$")</f>
        <v>3</v>
      </c>
      <c r="I16" t="s">
        <v>89</v>
      </c>
    </row>
    <row r="17" spans="3:9" x14ac:dyDescent="0.3">
      <c r="C17" s="1" t="s">
        <v>53</v>
      </c>
      <c r="D17" s="1" t="s">
        <v>54</v>
      </c>
      <c r="E17" s="1"/>
      <c r="F17" s="1"/>
      <c r="G17" s="1">
        <f>COUNTBLANK(C4:G11)</f>
        <v>20</v>
      </c>
      <c r="I17" t="s">
        <v>95</v>
      </c>
    </row>
    <row r="18" spans="3:9" x14ac:dyDescent="0.3">
      <c r="C18" s="1" t="s">
        <v>55</v>
      </c>
      <c r="D18" s="1" t="s">
        <v>56</v>
      </c>
      <c r="E18" s="1"/>
      <c r="F18" s="1"/>
      <c r="G18" s="1">
        <f>COUNTBLANK(C4:G11)</f>
        <v>20</v>
      </c>
    </row>
    <row r="19" spans="3:9" x14ac:dyDescent="0.3">
      <c r="C19" s="1" t="s">
        <v>57</v>
      </c>
      <c r="D19" s="1" t="s">
        <v>58</v>
      </c>
      <c r="E19" s="1"/>
      <c r="F19" s="1"/>
      <c r="G19" s="1">
        <f>COUNTIF(C4:G11,"+")</f>
        <v>3</v>
      </c>
    </row>
    <row r="22" spans="3:9" x14ac:dyDescent="0.3">
      <c r="D22" s="14"/>
    </row>
    <row r="23" spans="3:9" x14ac:dyDescent="0.3">
      <c r="C23" s="1" t="s">
        <v>59</v>
      </c>
      <c r="D23" s="1"/>
      <c r="E23" s="1" t="s">
        <v>92</v>
      </c>
      <c r="F23" s="1" t="s">
        <v>93</v>
      </c>
      <c r="G23" s="1" t="s">
        <v>70</v>
      </c>
    </row>
    <row r="24" spans="3:9" x14ac:dyDescent="0.3">
      <c r="C24" s="1" t="s">
        <v>60</v>
      </c>
      <c r="D24" s="1"/>
      <c r="E24" s="1" t="str">
        <f>UPPER(C24)</f>
        <v>YUVARAJ SINGH</v>
      </c>
      <c r="F24" s="1" t="str">
        <f>LOWER(C24)</f>
        <v>yuvaraj singh</v>
      </c>
      <c r="G24" s="1" t="str">
        <f>PROPER(C24)</f>
        <v>Yuvaraj Singh</v>
      </c>
    </row>
    <row r="25" spans="3:9" x14ac:dyDescent="0.3">
      <c r="C25" s="1" t="s">
        <v>61</v>
      </c>
      <c r="D25" s="1"/>
      <c r="E25" s="1" t="str">
        <f t="shared" ref="E25:E31" si="0">UPPER(C25)</f>
        <v>ROBIN UTHAPPA</v>
      </c>
      <c r="F25" s="1" t="str">
        <f t="shared" ref="F25:F31" si="1">LOWER(C25)</f>
        <v>robin uthappa</v>
      </c>
      <c r="G25" s="1" t="str">
        <f t="shared" ref="G25:G31" si="2">PROPER(C25)</f>
        <v>Robin Uthappa</v>
      </c>
    </row>
    <row r="26" spans="3:9" x14ac:dyDescent="0.3">
      <c r="C26" s="1" t="s">
        <v>62</v>
      </c>
      <c r="D26" s="1"/>
      <c r="E26" s="1" t="str">
        <f t="shared" si="0"/>
        <v>RAVINDRA JADEJA</v>
      </c>
      <c r="F26" s="1" t="str">
        <f t="shared" si="1"/>
        <v>ravindra jadeja</v>
      </c>
      <c r="G26" s="1" t="str">
        <f t="shared" si="2"/>
        <v>Ravindra Jadeja</v>
      </c>
    </row>
    <row r="27" spans="3:9" x14ac:dyDescent="0.3">
      <c r="C27" s="1" t="s">
        <v>63</v>
      </c>
      <c r="D27" s="1"/>
      <c r="E27" s="1" t="str">
        <f t="shared" si="0"/>
        <v>SURESH RAINA</v>
      </c>
      <c r="F27" s="1" t="str">
        <f t="shared" si="1"/>
        <v>suresh raina</v>
      </c>
      <c r="G27" s="1" t="str">
        <f t="shared" si="2"/>
        <v>Suresh Raina</v>
      </c>
    </row>
    <row r="28" spans="3:9" x14ac:dyDescent="0.3">
      <c r="C28" s="1" t="s">
        <v>64</v>
      </c>
      <c r="D28" s="1"/>
      <c r="E28" s="1" t="str">
        <f t="shared" si="0"/>
        <v>ROHIT SHARMA</v>
      </c>
      <c r="F28" s="1" t="str">
        <f t="shared" si="1"/>
        <v>rohit sharma</v>
      </c>
      <c r="G28" s="1" t="str">
        <f t="shared" si="2"/>
        <v>Rohit Sharma</v>
      </c>
    </row>
    <row r="29" spans="3:9" x14ac:dyDescent="0.3">
      <c r="C29" s="1" t="s">
        <v>65</v>
      </c>
      <c r="D29" s="1"/>
      <c r="E29" s="1" t="str">
        <f t="shared" si="0"/>
        <v>VIRAT KHOLI</v>
      </c>
      <c r="F29" s="1" t="str">
        <f t="shared" si="1"/>
        <v>virat kholi</v>
      </c>
      <c r="G29" s="1" t="str">
        <f t="shared" si="2"/>
        <v>Virat Kholi</v>
      </c>
    </row>
    <row r="30" spans="3:9" x14ac:dyDescent="0.3">
      <c r="C30" s="1" t="s">
        <v>66</v>
      </c>
      <c r="D30" s="1"/>
      <c r="E30" s="1" t="str">
        <f t="shared" si="0"/>
        <v>RAHUL DRAVID</v>
      </c>
      <c r="F30" s="1" t="str">
        <f t="shared" si="1"/>
        <v>rahul dravid</v>
      </c>
      <c r="G30" s="1" t="str">
        <f t="shared" si="2"/>
        <v>Rahul Dravid</v>
      </c>
    </row>
    <row r="31" spans="3:9" x14ac:dyDescent="0.3">
      <c r="C31" s="1" t="s">
        <v>67</v>
      </c>
      <c r="D31" s="1"/>
      <c r="E31" s="1" t="str">
        <f t="shared" si="0"/>
        <v>SHREYAS IYYER</v>
      </c>
      <c r="F31" s="1" t="str">
        <f t="shared" si="1"/>
        <v>shreyas iyyer</v>
      </c>
      <c r="G31" s="1" t="str">
        <f t="shared" si="2"/>
        <v>Shreyas Iyyer</v>
      </c>
    </row>
    <row r="32" spans="3:9" x14ac:dyDescent="0.3">
      <c r="F32" s="2"/>
      <c r="G32" s="2"/>
    </row>
    <row r="35" spans="3:17" ht="28.8" x14ac:dyDescent="0.3">
      <c r="C35" s="1" t="s">
        <v>71</v>
      </c>
      <c r="D35" s="1" t="s">
        <v>72</v>
      </c>
      <c r="E35" s="1" t="s">
        <v>73</v>
      </c>
      <c r="F35" s="1" t="s">
        <v>80</v>
      </c>
      <c r="G35" s="1" t="s">
        <v>81</v>
      </c>
      <c r="H35" s="1"/>
      <c r="I35" s="1" t="s">
        <v>82</v>
      </c>
      <c r="J35" s="1" t="s">
        <v>83</v>
      </c>
      <c r="K35" s="1"/>
      <c r="L35" s="5" t="s">
        <v>84</v>
      </c>
      <c r="M35" s="1" t="s">
        <v>85</v>
      </c>
      <c r="N35" s="1"/>
      <c r="O35" s="1" t="s">
        <v>86</v>
      </c>
      <c r="P35" s="1"/>
      <c r="Q35" s="1"/>
    </row>
    <row r="36" spans="3:17" x14ac:dyDescent="0.3">
      <c r="C36" s="1" t="s">
        <v>74</v>
      </c>
      <c r="D36" s="6">
        <v>43873</v>
      </c>
      <c r="E36" s="1">
        <v>120</v>
      </c>
      <c r="F36" s="6">
        <f>SUM(D36+E36)</f>
        <v>43993</v>
      </c>
      <c r="G36" s="7">
        <f>DAY(F36)</f>
        <v>11</v>
      </c>
      <c r="H36" s="9"/>
      <c r="I36" s="1">
        <f>MONTH(F36)</f>
        <v>6</v>
      </c>
      <c r="J36" s="7">
        <f>YEAR(F36)</f>
        <v>2020</v>
      </c>
      <c r="K36" s="7"/>
      <c r="L36" s="1" t="str">
        <f>TEXT(F36,"DDDD")</f>
        <v>Thursday</v>
      </c>
      <c r="M36" s="7" t="str">
        <f>TEXT(F36,"MMMM")</f>
        <v>June</v>
      </c>
      <c r="N36" s="9"/>
      <c r="O36" s="7" t="e" cm="1">
        <f t="array" ref="O36">dat</f>
        <v>#NAME?</v>
      </c>
      <c r="P36" s="11"/>
      <c r="Q36" s="9"/>
    </row>
    <row r="37" spans="3:17" x14ac:dyDescent="0.3">
      <c r="C37" s="1" t="s">
        <v>75</v>
      </c>
      <c r="D37" s="6">
        <v>44269</v>
      </c>
      <c r="E37" s="1">
        <v>70</v>
      </c>
      <c r="F37" s="6">
        <f t="shared" ref="F37:F41" si="3">SUM(D37+E37)</f>
        <v>44339</v>
      </c>
      <c r="G37" s="7">
        <f t="shared" ref="G37:G41" si="4">DAY(F37)</f>
        <v>23</v>
      </c>
      <c r="H37" s="9"/>
      <c r="I37" s="1">
        <f t="shared" ref="I37:I41" si="5">MONTH(F37)</f>
        <v>5</v>
      </c>
      <c r="J37" s="7">
        <f t="shared" ref="J37:J41" si="6">YEAR(F37)</f>
        <v>2021</v>
      </c>
      <c r="K37" s="9"/>
      <c r="L37" s="1" t="str">
        <f t="shared" ref="L37:L41" si="7">TEXT(F37,"DDDD")</f>
        <v>Sunday</v>
      </c>
      <c r="M37" s="7" t="str">
        <f t="shared" ref="M37:M41" si="8">TEXT(F37,"MMMM")</f>
        <v>May</v>
      </c>
      <c r="N37" s="9"/>
      <c r="O37" s="7"/>
      <c r="P37" s="11"/>
      <c r="Q37" s="9"/>
    </row>
    <row r="38" spans="3:17" x14ac:dyDescent="0.3">
      <c r="C38" s="1" t="s">
        <v>76</v>
      </c>
      <c r="D38" s="6">
        <v>44341</v>
      </c>
      <c r="E38" s="1">
        <v>123</v>
      </c>
      <c r="F38" s="6">
        <f t="shared" si="3"/>
        <v>44464</v>
      </c>
      <c r="G38" s="7">
        <f t="shared" si="4"/>
        <v>25</v>
      </c>
      <c r="H38" s="9"/>
      <c r="I38" s="1">
        <f t="shared" si="5"/>
        <v>9</v>
      </c>
      <c r="J38" s="7">
        <f t="shared" si="6"/>
        <v>2021</v>
      </c>
      <c r="K38" s="9"/>
      <c r="L38" s="1" t="str">
        <f t="shared" si="7"/>
        <v>Saturday</v>
      </c>
      <c r="M38" s="7" t="str">
        <f t="shared" si="8"/>
        <v>September</v>
      </c>
      <c r="N38" s="9"/>
      <c r="O38" s="7"/>
      <c r="P38" s="11"/>
      <c r="Q38" s="9"/>
    </row>
    <row r="39" spans="3:17" x14ac:dyDescent="0.3">
      <c r="C39" s="1" t="s">
        <v>77</v>
      </c>
      <c r="D39" s="6">
        <v>44418</v>
      </c>
      <c r="E39" s="1">
        <v>90</v>
      </c>
      <c r="F39" s="6">
        <f t="shared" si="3"/>
        <v>44508</v>
      </c>
      <c r="G39" s="7">
        <f t="shared" si="4"/>
        <v>8</v>
      </c>
      <c r="H39" s="9"/>
      <c r="I39" s="1">
        <f t="shared" si="5"/>
        <v>11</v>
      </c>
      <c r="J39" s="7">
        <f t="shared" si="6"/>
        <v>2021</v>
      </c>
      <c r="K39" s="9"/>
      <c r="L39" s="1" t="str">
        <f t="shared" si="7"/>
        <v>Monday</v>
      </c>
      <c r="M39" s="7" t="str">
        <f t="shared" si="8"/>
        <v>November</v>
      </c>
      <c r="N39" s="9"/>
      <c r="O39" s="7"/>
      <c r="P39" s="11"/>
      <c r="Q39" s="9"/>
    </row>
    <row r="40" spans="3:17" x14ac:dyDescent="0.3">
      <c r="C40" s="1" t="s">
        <v>78</v>
      </c>
      <c r="D40" s="6">
        <v>44571</v>
      </c>
      <c r="E40" s="1">
        <v>89</v>
      </c>
      <c r="F40" s="6">
        <f t="shared" si="3"/>
        <v>44660</v>
      </c>
      <c r="G40" s="7">
        <f t="shared" si="4"/>
        <v>9</v>
      </c>
      <c r="H40" s="9"/>
      <c r="I40" s="1">
        <f t="shared" si="5"/>
        <v>4</v>
      </c>
      <c r="J40" s="7">
        <f t="shared" si="6"/>
        <v>2022</v>
      </c>
      <c r="K40" s="9"/>
      <c r="L40" s="1" t="str">
        <f t="shared" si="7"/>
        <v>Saturday</v>
      </c>
      <c r="M40" s="7" t="str">
        <f t="shared" si="8"/>
        <v>April</v>
      </c>
      <c r="N40" s="9"/>
      <c r="O40" s="7"/>
      <c r="P40" s="11"/>
      <c r="Q40" s="9"/>
    </row>
    <row r="41" spans="3:17" x14ac:dyDescent="0.3">
      <c r="C41" s="1" t="s">
        <v>79</v>
      </c>
      <c r="D41" s="6">
        <v>44594</v>
      </c>
      <c r="E41" s="1">
        <v>250</v>
      </c>
      <c r="F41" s="6">
        <f t="shared" si="3"/>
        <v>44844</v>
      </c>
      <c r="G41" s="7">
        <f t="shared" si="4"/>
        <v>10</v>
      </c>
      <c r="H41" s="9"/>
      <c r="I41" s="1">
        <f t="shared" si="5"/>
        <v>10</v>
      </c>
      <c r="J41" s="7">
        <f t="shared" si="6"/>
        <v>2022</v>
      </c>
      <c r="K41" s="9"/>
      <c r="L41" s="1" t="str">
        <f t="shared" si="7"/>
        <v>Monday</v>
      </c>
      <c r="M41" s="7" t="str">
        <f t="shared" si="8"/>
        <v>October</v>
      </c>
      <c r="N41" s="9"/>
      <c r="O41" s="7"/>
      <c r="P41" s="11"/>
      <c r="Q41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E3F29-6907-47D3-B1B2-24E825058857}">
  <dimension ref="A1:H498"/>
  <sheetViews>
    <sheetView workbookViewId="0">
      <selection sqref="A1:H238"/>
    </sheetView>
  </sheetViews>
  <sheetFormatPr defaultRowHeight="14.4" x14ac:dyDescent="0.3"/>
  <cols>
    <col min="2" max="2" width="16.109375" customWidth="1"/>
    <col min="3" max="3" width="12.33203125" customWidth="1"/>
    <col min="4" max="4" width="15.6640625" customWidth="1"/>
    <col min="5" max="6" width="14.21875" customWidth="1"/>
    <col min="7" max="7" width="28.5546875" customWidth="1"/>
    <col min="8" max="8" width="14.77734375" customWidth="1"/>
  </cols>
  <sheetData>
    <row r="1" spans="1:8" x14ac:dyDescent="0.3">
      <c r="A1" s="16" t="s">
        <v>98</v>
      </c>
      <c r="B1" s="16" t="s">
        <v>99</v>
      </c>
      <c r="C1" s="16" t="s">
        <v>100</v>
      </c>
      <c r="D1" s="16" t="s">
        <v>101</v>
      </c>
      <c r="E1" s="16" t="s">
        <v>102</v>
      </c>
      <c r="F1" s="16" t="s">
        <v>103</v>
      </c>
      <c r="G1" s="16" t="s">
        <v>104</v>
      </c>
      <c r="H1" s="16" t="s">
        <v>376</v>
      </c>
    </row>
    <row r="2" spans="1:8" x14ac:dyDescent="0.3">
      <c r="A2" s="17">
        <v>122</v>
      </c>
      <c r="B2" s="17" t="s">
        <v>105</v>
      </c>
      <c r="C2" s="17" t="s">
        <v>106</v>
      </c>
      <c r="D2" s="17" t="s">
        <v>107</v>
      </c>
      <c r="E2" s="18">
        <v>17</v>
      </c>
      <c r="F2" s="17">
        <v>2210</v>
      </c>
      <c r="G2" s="17" t="s">
        <v>108</v>
      </c>
      <c r="H2" s="17">
        <f>IF(E2&gt;9,E2*8%)</f>
        <v>1.36</v>
      </c>
    </row>
    <row r="3" spans="1:8" x14ac:dyDescent="0.3">
      <c r="A3" s="17">
        <v>23</v>
      </c>
      <c r="B3" s="17" t="s">
        <v>62</v>
      </c>
      <c r="C3" s="17" t="s">
        <v>109</v>
      </c>
      <c r="D3" s="17" t="s">
        <v>110</v>
      </c>
      <c r="E3" s="18">
        <v>16</v>
      </c>
      <c r="F3" s="17">
        <v>2080</v>
      </c>
      <c r="G3" s="17" t="s">
        <v>111</v>
      </c>
      <c r="H3" s="17">
        <f t="shared" ref="H3:H66" si="0">IF(E3&gt;9,E3*8%)</f>
        <v>1.28</v>
      </c>
    </row>
    <row r="4" spans="1:8" x14ac:dyDescent="0.3">
      <c r="A4" s="17">
        <v>48</v>
      </c>
      <c r="B4" s="17" t="s">
        <v>112</v>
      </c>
      <c r="C4" s="17" t="s">
        <v>109</v>
      </c>
      <c r="D4" s="17" t="s">
        <v>107</v>
      </c>
      <c r="E4" s="18">
        <v>16</v>
      </c>
      <c r="F4" s="17">
        <v>2080</v>
      </c>
      <c r="G4" s="17" t="s">
        <v>113</v>
      </c>
      <c r="H4" s="17">
        <f t="shared" si="0"/>
        <v>1.28</v>
      </c>
    </row>
    <row r="5" spans="1:8" x14ac:dyDescent="0.3">
      <c r="A5" s="17">
        <v>144</v>
      </c>
      <c r="B5" s="17" t="s">
        <v>114</v>
      </c>
      <c r="C5" s="17" t="s">
        <v>109</v>
      </c>
      <c r="D5" s="17" t="s">
        <v>115</v>
      </c>
      <c r="E5" s="18">
        <v>16</v>
      </c>
      <c r="F5" s="17">
        <v>2080</v>
      </c>
      <c r="G5" s="17" t="s">
        <v>116</v>
      </c>
      <c r="H5" s="17">
        <f t="shared" si="0"/>
        <v>1.28</v>
      </c>
    </row>
    <row r="6" spans="1:8" x14ac:dyDescent="0.3">
      <c r="A6" s="17">
        <v>145</v>
      </c>
      <c r="B6" s="17" t="s">
        <v>117</v>
      </c>
      <c r="C6" s="17" t="s">
        <v>118</v>
      </c>
      <c r="D6" s="17" t="s">
        <v>107</v>
      </c>
      <c r="E6" s="18">
        <v>15.25</v>
      </c>
      <c r="F6" s="17">
        <v>1982.5</v>
      </c>
      <c r="G6" s="17" t="s">
        <v>116</v>
      </c>
      <c r="H6" s="17">
        <f t="shared" si="0"/>
        <v>1.22</v>
      </c>
    </row>
    <row r="7" spans="1:8" x14ac:dyDescent="0.3">
      <c r="A7" s="17">
        <v>1</v>
      </c>
      <c r="B7" s="17" t="s">
        <v>119</v>
      </c>
      <c r="C7" s="17" t="s">
        <v>106</v>
      </c>
      <c r="D7" s="17" t="s">
        <v>120</v>
      </c>
      <c r="E7" s="18">
        <v>15</v>
      </c>
      <c r="F7" s="17">
        <v>1950</v>
      </c>
      <c r="G7" s="17" t="s">
        <v>121</v>
      </c>
      <c r="H7" s="17">
        <f t="shared" si="0"/>
        <v>1.2</v>
      </c>
    </row>
    <row r="8" spans="1:8" x14ac:dyDescent="0.3">
      <c r="A8" s="17">
        <v>2</v>
      </c>
      <c r="B8" s="17" t="s">
        <v>122</v>
      </c>
      <c r="C8" s="17" t="s">
        <v>106</v>
      </c>
      <c r="D8" s="17" t="s">
        <v>110</v>
      </c>
      <c r="E8" s="18">
        <v>15</v>
      </c>
      <c r="F8" s="17">
        <v>1950</v>
      </c>
      <c r="G8" s="17" t="s">
        <v>121</v>
      </c>
      <c r="H8" s="17">
        <f t="shared" si="0"/>
        <v>1.2</v>
      </c>
    </row>
    <row r="9" spans="1:8" x14ac:dyDescent="0.3">
      <c r="A9" s="17">
        <v>169</v>
      </c>
      <c r="B9" s="17" t="s">
        <v>123</v>
      </c>
      <c r="C9" s="17" t="s">
        <v>109</v>
      </c>
      <c r="D9" s="17" t="s">
        <v>115</v>
      </c>
      <c r="E9" s="18">
        <v>15</v>
      </c>
      <c r="F9" s="17">
        <v>1950</v>
      </c>
      <c r="G9" s="17" t="s">
        <v>124</v>
      </c>
      <c r="H9" s="17">
        <f t="shared" si="0"/>
        <v>1.2</v>
      </c>
    </row>
    <row r="10" spans="1:8" x14ac:dyDescent="0.3">
      <c r="A10" s="17">
        <v>24</v>
      </c>
      <c r="B10" s="17" t="s">
        <v>125</v>
      </c>
      <c r="C10" s="17" t="s">
        <v>118</v>
      </c>
      <c r="D10" s="17" t="s">
        <v>120</v>
      </c>
      <c r="E10" s="18">
        <v>14</v>
      </c>
      <c r="F10" s="17">
        <v>1820</v>
      </c>
      <c r="G10" s="17" t="s">
        <v>111</v>
      </c>
      <c r="H10" s="17">
        <f t="shared" si="0"/>
        <v>1.1200000000000001</v>
      </c>
    </row>
    <row r="11" spans="1:8" x14ac:dyDescent="0.3">
      <c r="A11" s="17">
        <v>191</v>
      </c>
      <c r="B11" s="17" t="s">
        <v>126</v>
      </c>
      <c r="C11" s="17" t="s">
        <v>109</v>
      </c>
      <c r="D11" s="17" t="s">
        <v>107</v>
      </c>
      <c r="E11" s="18">
        <v>14</v>
      </c>
      <c r="F11" s="17">
        <v>1820</v>
      </c>
      <c r="G11" s="17" t="s">
        <v>127</v>
      </c>
      <c r="H11" s="17">
        <f t="shared" si="0"/>
        <v>1.1200000000000001</v>
      </c>
    </row>
    <row r="12" spans="1:8" x14ac:dyDescent="0.3">
      <c r="A12" s="17">
        <v>215</v>
      </c>
      <c r="B12" s="17" t="s">
        <v>128</v>
      </c>
      <c r="C12" s="17" t="s">
        <v>109</v>
      </c>
      <c r="D12" s="17" t="s">
        <v>115</v>
      </c>
      <c r="E12" s="18">
        <v>14</v>
      </c>
      <c r="F12" s="17">
        <v>1820</v>
      </c>
      <c r="G12" s="17" t="s">
        <v>129</v>
      </c>
      <c r="H12" s="17">
        <f t="shared" si="0"/>
        <v>1.1200000000000001</v>
      </c>
    </row>
    <row r="13" spans="1:8" x14ac:dyDescent="0.3">
      <c r="A13" s="17">
        <v>72</v>
      </c>
      <c r="B13" s="17" t="s">
        <v>130</v>
      </c>
      <c r="C13" s="17" t="s">
        <v>118</v>
      </c>
      <c r="D13" s="17" t="s">
        <v>115</v>
      </c>
      <c r="E13" s="18">
        <v>12.25</v>
      </c>
      <c r="F13" s="17">
        <v>1592.5</v>
      </c>
      <c r="G13" s="17" t="s">
        <v>131</v>
      </c>
      <c r="H13" s="17">
        <f t="shared" si="0"/>
        <v>0.98</v>
      </c>
    </row>
    <row r="14" spans="1:8" x14ac:dyDescent="0.3">
      <c r="A14" s="17">
        <v>25</v>
      </c>
      <c r="B14" s="17" t="s">
        <v>132</v>
      </c>
      <c r="C14" s="17" t="s">
        <v>109</v>
      </c>
      <c r="D14" s="17" t="s">
        <v>107</v>
      </c>
      <c r="E14" s="18">
        <v>12</v>
      </c>
      <c r="F14" s="17">
        <v>1560</v>
      </c>
      <c r="G14" s="17" t="s">
        <v>111</v>
      </c>
      <c r="H14" s="17">
        <f t="shared" si="0"/>
        <v>0.96</v>
      </c>
    </row>
    <row r="15" spans="1:8" x14ac:dyDescent="0.3">
      <c r="A15" s="17">
        <v>73</v>
      </c>
      <c r="B15" s="17" t="s">
        <v>133</v>
      </c>
      <c r="C15" s="17" t="s">
        <v>109</v>
      </c>
      <c r="D15" s="17" t="s">
        <v>110</v>
      </c>
      <c r="E15" s="18">
        <v>12</v>
      </c>
      <c r="F15" s="17">
        <v>1560</v>
      </c>
      <c r="G15" s="17" t="s">
        <v>131</v>
      </c>
      <c r="H15" s="17">
        <f t="shared" si="0"/>
        <v>0.96</v>
      </c>
    </row>
    <row r="16" spans="1:8" x14ac:dyDescent="0.3">
      <c r="A16" s="17">
        <v>97</v>
      </c>
      <c r="B16" s="17" t="s">
        <v>134</v>
      </c>
      <c r="C16" s="17" t="s">
        <v>109</v>
      </c>
      <c r="D16" s="17" t="s">
        <v>115</v>
      </c>
      <c r="E16" s="18">
        <v>12</v>
      </c>
      <c r="F16" s="17">
        <v>1560</v>
      </c>
      <c r="G16" s="17" t="s">
        <v>135</v>
      </c>
      <c r="H16" s="17">
        <f t="shared" si="0"/>
        <v>0.96</v>
      </c>
    </row>
    <row r="17" spans="1:8" x14ac:dyDescent="0.3">
      <c r="A17" s="17">
        <v>146</v>
      </c>
      <c r="B17" s="17" t="s">
        <v>136</v>
      </c>
      <c r="C17" s="17" t="s">
        <v>109</v>
      </c>
      <c r="D17" s="17" t="s">
        <v>120</v>
      </c>
      <c r="E17" s="18">
        <v>12</v>
      </c>
      <c r="F17" s="17">
        <v>1560</v>
      </c>
      <c r="G17" s="17" t="s">
        <v>116</v>
      </c>
      <c r="H17" s="17">
        <f t="shared" si="0"/>
        <v>0.96</v>
      </c>
    </row>
    <row r="18" spans="1:8" x14ac:dyDescent="0.3">
      <c r="A18" s="17">
        <v>98</v>
      </c>
      <c r="B18" s="17" t="s">
        <v>137</v>
      </c>
      <c r="C18" s="17" t="s">
        <v>138</v>
      </c>
      <c r="D18" s="17" t="s">
        <v>110</v>
      </c>
      <c r="E18" s="18">
        <v>11.5</v>
      </c>
      <c r="F18" s="17">
        <v>1495</v>
      </c>
      <c r="G18" s="17" t="s">
        <v>135</v>
      </c>
      <c r="H18" s="17">
        <f t="shared" si="0"/>
        <v>0.92</v>
      </c>
    </row>
    <row r="19" spans="1:8" x14ac:dyDescent="0.3">
      <c r="A19" s="17">
        <v>170</v>
      </c>
      <c r="B19" s="17" t="s">
        <v>139</v>
      </c>
      <c r="C19" s="17" t="s">
        <v>109</v>
      </c>
      <c r="D19" s="17" t="s">
        <v>110</v>
      </c>
      <c r="E19" s="18">
        <v>11</v>
      </c>
      <c r="F19" s="17">
        <v>1430</v>
      </c>
      <c r="G19" s="17" t="s">
        <v>124</v>
      </c>
      <c r="H19" s="17">
        <f t="shared" si="0"/>
        <v>0.88</v>
      </c>
    </row>
    <row r="20" spans="1:8" x14ac:dyDescent="0.3">
      <c r="A20" s="17">
        <v>49</v>
      </c>
      <c r="B20" s="17" t="s">
        <v>140</v>
      </c>
      <c r="C20" s="17" t="s">
        <v>118</v>
      </c>
      <c r="D20" s="17" t="s">
        <v>120</v>
      </c>
      <c r="E20" s="18">
        <v>10.75</v>
      </c>
      <c r="F20" s="17">
        <v>1397.5</v>
      </c>
      <c r="G20" s="17" t="s">
        <v>113</v>
      </c>
      <c r="H20" s="17">
        <f t="shared" si="0"/>
        <v>0.86</v>
      </c>
    </row>
    <row r="21" spans="1:8" x14ac:dyDescent="0.3">
      <c r="A21" s="17">
        <v>171</v>
      </c>
      <c r="B21" s="17" t="s">
        <v>141</v>
      </c>
      <c r="C21" s="17" t="s">
        <v>138</v>
      </c>
      <c r="D21" s="17" t="s">
        <v>110</v>
      </c>
      <c r="E21" s="18">
        <v>10.75</v>
      </c>
      <c r="F21" s="17">
        <v>1397.5</v>
      </c>
      <c r="G21" s="17" t="s">
        <v>124</v>
      </c>
      <c r="H21" s="17">
        <f t="shared" si="0"/>
        <v>0.86</v>
      </c>
    </row>
    <row r="22" spans="1:8" x14ac:dyDescent="0.3">
      <c r="A22" s="17">
        <v>172</v>
      </c>
      <c r="B22" s="17" t="s">
        <v>142</v>
      </c>
      <c r="C22" s="17" t="s">
        <v>118</v>
      </c>
      <c r="D22" s="17" t="s">
        <v>110</v>
      </c>
      <c r="E22" s="18">
        <v>10.75</v>
      </c>
      <c r="F22" s="17">
        <v>1397.5</v>
      </c>
      <c r="G22" s="17" t="s">
        <v>124</v>
      </c>
      <c r="H22" s="17">
        <f t="shared" si="0"/>
        <v>0.86</v>
      </c>
    </row>
    <row r="23" spans="1:8" x14ac:dyDescent="0.3">
      <c r="A23" s="17">
        <v>216</v>
      </c>
      <c r="B23" s="17" t="s">
        <v>143</v>
      </c>
      <c r="C23" s="17" t="s">
        <v>144</v>
      </c>
      <c r="D23" s="17" t="s">
        <v>107</v>
      </c>
      <c r="E23" s="18">
        <v>10.75</v>
      </c>
      <c r="F23" s="17">
        <v>1397.5</v>
      </c>
      <c r="G23" s="17" t="s">
        <v>129</v>
      </c>
      <c r="H23" s="17">
        <f t="shared" si="0"/>
        <v>0.86</v>
      </c>
    </row>
    <row r="24" spans="1:8" x14ac:dyDescent="0.3">
      <c r="A24" s="17">
        <v>3</v>
      </c>
      <c r="B24" s="17" t="s">
        <v>145</v>
      </c>
      <c r="C24" s="17" t="s">
        <v>118</v>
      </c>
      <c r="D24" s="17" t="s">
        <v>120</v>
      </c>
      <c r="E24" s="18">
        <v>10</v>
      </c>
      <c r="F24" s="17">
        <v>1300</v>
      </c>
      <c r="G24" s="17" t="s">
        <v>121</v>
      </c>
      <c r="H24" s="17">
        <f t="shared" si="0"/>
        <v>0.8</v>
      </c>
    </row>
    <row r="25" spans="1:8" x14ac:dyDescent="0.3">
      <c r="A25" s="17">
        <v>123</v>
      </c>
      <c r="B25" s="17" t="s">
        <v>146</v>
      </c>
      <c r="C25" s="17" t="s">
        <v>147</v>
      </c>
      <c r="D25" s="17" t="s">
        <v>120</v>
      </c>
      <c r="E25" s="18">
        <v>10</v>
      </c>
      <c r="F25" s="17">
        <v>1300</v>
      </c>
      <c r="G25" s="17" t="s">
        <v>108</v>
      </c>
      <c r="H25" s="17">
        <f t="shared" si="0"/>
        <v>0.8</v>
      </c>
    </row>
    <row r="26" spans="1:8" x14ac:dyDescent="0.3">
      <c r="A26" s="17">
        <v>192</v>
      </c>
      <c r="B26" s="17" t="s">
        <v>148</v>
      </c>
      <c r="C26" s="17" t="s">
        <v>109</v>
      </c>
      <c r="D26" s="17" t="s">
        <v>107</v>
      </c>
      <c r="E26" s="18">
        <v>10</v>
      </c>
      <c r="F26" s="17">
        <v>1300</v>
      </c>
      <c r="G26" s="17" t="s">
        <v>127</v>
      </c>
      <c r="H26" s="17">
        <f t="shared" si="0"/>
        <v>0.8</v>
      </c>
    </row>
    <row r="27" spans="1:8" x14ac:dyDescent="0.3">
      <c r="A27" s="17">
        <v>193</v>
      </c>
      <c r="B27" s="17" t="s">
        <v>149</v>
      </c>
      <c r="C27" s="17" t="s">
        <v>138</v>
      </c>
      <c r="D27" s="17" t="s">
        <v>120</v>
      </c>
      <c r="E27" s="18">
        <v>10</v>
      </c>
      <c r="F27" s="17">
        <v>1300</v>
      </c>
      <c r="G27" s="17" t="s">
        <v>127</v>
      </c>
      <c r="H27" s="17">
        <f t="shared" si="0"/>
        <v>0.8</v>
      </c>
    </row>
    <row r="28" spans="1:8" x14ac:dyDescent="0.3">
      <c r="A28" s="17">
        <v>99</v>
      </c>
      <c r="B28" s="17" t="s">
        <v>150</v>
      </c>
      <c r="C28" s="17" t="s">
        <v>118</v>
      </c>
      <c r="D28" s="17" t="s">
        <v>120</v>
      </c>
      <c r="E28" s="18">
        <v>9.25</v>
      </c>
      <c r="F28" s="17">
        <v>1202.5</v>
      </c>
      <c r="G28" s="17" t="s">
        <v>135</v>
      </c>
      <c r="H28" s="17">
        <f t="shared" si="0"/>
        <v>0.74</v>
      </c>
    </row>
    <row r="29" spans="1:8" x14ac:dyDescent="0.3">
      <c r="A29" s="17">
        <v>124</v>
      </c>
      <c r="B29" s="17" t="s">
        <v>151</v>
      </c>
      <c r="C29" s="17" t="s">
        <v>106</v>
      </c>
      <c r="D29" s="17" t="s">
        <v>110</v>
      </c>
      <c r="E29" s="18">
        <v>9.1999999999999993</v>
      </c>
      <c r="F29" s="17">
        <v>1196</v>
      </c>
      <c r="G29" s="17" t="s">
        <v>108</v>
      </c>
      <c r="H29" s="17">
        <f t="shared" si="0"/>
        <v>0.73599999999999999</v>
      </c>
    </row>
    <row r="30" spans="1:8" x14ac:dyDescent="0.3">
      <c r="A30" s="17">
        <v>4</v>
      </c>
      <c r="B30" s="17" t="s">
        <v>152</v>
      </c>
      <c r="C30" s="17" t="s">
        <v>153</v>
      </c>
      <c r="D30" s="17" t="s">
        <v>110</v>
      </c>
      <c r="E30" s="18">
        <v>9</v>
      </c>
      <c r="F30" s="17">
        <v>1170</v>
      </c>
      <c r="G30" s="17" t="s">
        <v>121</v>
      </c>
      <c r="H30" s="17" t="b">
        <f t="shared" si="0"/>
        <v>0</v>
      </c>
    </row>
    <row r="31" spans="1:8" x14ac:dyDescent="0.3">
      <c r="A31" s="17">
        <v>50</v>
      </c>
      <c r="B31" s="17" t="s">
        <v>154</v>
      </c>
      <c r="C31" s="17" t="s">
        <v>109</v>
      </c>
      <c r="D31" s="17" t="s">
        <v>110</v>
      </c>
      <c r="E31" s="18">
        <v>9</v>
      </c>
      <c r="F31" s="17">
        <v>1170</v>
      </c>
      <c r="G31" s="17" t="s">
        <v>113</v>
      </c>
      <c r="H31" s="17" t="b">
        <f t="shared" si="0"/>
        <v>0</v>
      </c>
    </row>
    <row r="32" spans="1:8" x14ac:dyDescent="0.3">
      <c r="A32" s="17">
        <v>100</v>
      </c>
      <c r="B32" s="17" t="s">
        <v>155</v>
      </c>
      <c r="C32" s="17" t="s">
        <v>153</v>
      </c>
      <c r="D32" s="17" t="s">
        <v>110</v>
      </c>
      <c r="E32" s="18">
        <v>9</v>
      </c>
      <c r="F32" s="17">
        <v>1170</v>
      </c>
      <c r="G32" s="17" t="s">
        <v>135</v>
      </c>
      <c r="H32" s="17" t="b">
        <f t="shared" si="0"/>
        <v>0</v>
      </c>
    </row>
    <row r="33" spans="1:8" x14ac:dyDescent="0.3">
      <c r="A33" s="17">
        <v>125</v>
      </c>
      <c r="B33" s="17" t="s">
        <v>156</v>
      </c>
      <c r="C33" s="17" t="s">
        <v>144</v>
      </c>
      <c r="D33" s="17" t="s">
        <v>110</v>
      </c>
      <c r="E33" s="18">
        <v>8.75</v>
      </c>
      <c r="F33" s="17">
        <v>1137.5</v>
      </c>
      <c r="G33" s="17" t="s">
        <v>108</v>
      </c>
      <c r="H33" s="17" t="b">
        <f t="shared" si="0"/>
        <v>0</v>
      </c>
    </row>
    <row r="34" spans="1:8" x14ac:dyDescent="0.3">
      <c r="A34" s="17">
        <v>217</v>
      </c>
      <c r="B34" s="17" t="s">
        <v>157</v>
      </c>
      <c r="C34" s="17" t="s">
        <v>144</v>
      </c>
      <c r="D34" s="17" t="s">
        <v>110</v>
      </c>
      <c r="E34" s="18">
        <v>8.75</v>
      </c>
      <c r="F34" s="17">
        <v>1137.5</v>
      </c>
      <c r="G34" s="17" t="s">
        <v>129</v>
      </c>
      <c r="H34" s="17" t="b">
        <f t="shared" si="0"/>
        <v>0</v>
      </c>
    </row>
    <row r="35" spans="1:8" x14ac:dyDescent="0.3">
      <c r="A35" s="17">
        <v>194</v>
      </c>
      <c r="B35" s="17" t="s">
        <v>158</v>
      </c>
      <c r="C35" s="17" t="s">
        <v>144</v>
      </c>
      <c r="D35" s="17" t="s">
        <v>115</v>
      </c>
      <c r="E35" s="18">
        <v>8.5</v>
      </c>
      <c r="F35" s="17">
        <v>1105</v>
      </c>
      <c r="G35" s="17" t="s">
        <v>127</v>
      </c>
      <c r="H35" s="17" t="b">
        <f t="shared" si="0"/>
        <v>0</v>
      </c>
    </row>
    <row r="36" spans="1:8" x14ac:dyDescent="0.3">
      <c r="A36" s="17">
        <v>218</v>
      </c>
      <c r="B36" s="17" t="s">
        <v>159</v>
      </c>
      <c r="C36" s="17" t="s">
        <v>153</v>
      </c>
      <c r="D36" s="17" t="s">
        <v>115</v>
      </c>
      <c r="E36" s="18">
        <v>8.5</v>
      </c>
      <c r="F36" s="17">
        <v>1105</v>
      </c>
      <c r="G36" s="17" t="s">
        <v>129</v>
      </c>
      <c r="H36" s="17" t="b">
        <f t="shared" si="0"/>
        <v>0</v>
      </c>
    </row>
    <row r="37" spans="1:8" x14ac:dyDescent="0.3">
      <c r="A37" s="17">
        <v>101</v>
      </c>
      <c r="B37" s="17" t="s">
        <v>160</v>
      </c>
      <c r="C37" s="17" t="s">
        <v>118</v>
      </c>
      <c r="D37" s="17" t="s">
        <v>115</v>
      </c>
      <c r="E37" s="18">
        <v>8.25</v>
      </c>
      <c r="F37" s="17">
        <v>1072.5</v>
      </c>
      <c r="G37" s="17" t="s">
        <v>135</v>
      </c>
      <c r="H37" s="17" t="b">
        <f t="shared" si="0"/>
        <v>0</v>
      </c>
    </row>
    <row r="38" spans="1:8" x14ac:dyDescent="0.3">
      <c r="A38" s="17">
        <v>126</v>
      </c>
      <c r="B38" s="17" t="s">
        <v>161</v>
      </c>
      <c r="C38" s="17" t="s">
        <v>118</v>
      </c>
      <c r="D38" s="17" t="s">
        <v>110</v>
      </c>
      <c r="E38" s="18">
        <v>8.25</v>
      </c>
      <c r="F38" s="17">
        <v>1072.5</v>
      </c>
      <c r="G38" s="17" t="s">
        <v>108</v>
      </c>
      <c r="H38" s="17" t="b">
        <f t="shared" si="0"/>
        <v>0</v>
      </c>
    </row>
    <row r="39" spans="1:8" x14ac:dyDescent="0.3">
      <c r="A39" s="17">
        <v>147</v>
      </c>
      <c r="B39" s="17" t="s">
        <v>162</v>
      </c>
      <c r="C39" s="17" t="s">
        <v>153</v>
      </c>
      <c r="D39" s="17" t="s">
        <v>110</v>
      </c>
      <c r="E39" s="18">
        <v>8.25</v>
      </c>
      <c r="F39" s="17">
        <v>1072.5</v>
      </c>
      <c r="G39" s="17" t="s">
        <v>116</v>
      </c>
      <c r="H39" s="17" t="b">
        <f t="shared" si="0"/>
        <v>0</v>
      </c>
    </row>
    <row r="40" spans="1:8" x14ac:dyDescent="0.3">
      <c r="A40" s="17">
        <v>5</v>
      </c>
      <c r="B40" s="17" t="s">
        <v>163</v>
      </c>
      <c r="C40" s="17" t="s">
        <v>106</v>
      </c>
      <c r="D40" s="17" t="s">
        <v>115</v>
      </c>
      <c r="E40" s="18">
        <v>8</v>
      </c>
      <c r="F40" s="17">
        <v>1040</v>
      </c>
      <c r="G40" s="17" t="s">
        <v>121</v>
      </c>
      <c r="H40" s="17" t="b">
        <f t="shared" si="0"/>
        <v>0</v>
      </c>
    </row>
    <row r="41" spans="1:8" x14ac:dyDescent="0.3">
      <c r="A41" s="17">
        <v>26</v>
      </c>
      <c r="B41" s="17" t="s">
        <v>164</v>
      </c>
      <c r="C41" s="17" t="s">
        <v>109</v>
      </c>
      <c r="D41" s="17" t="s">
        <v>110</v>
      </c>
      <c r="E41" s="18">
        <v>8</v>
      </c>
      <c r="F41" s="17">
        <v>1040</v>
      </c>
      <c r="G41" s="17" t="s">
        <v>111</v>
      </c>
      <c r="H41" s="17" t="b">
        <f t="shared" si="0"/>
        <v>0</v>
      </c>
    </row>
    <row r="42" spans="1:8" x14ac:dyDescent="0.3">
      <c r="A42" s="17">
        <v>74</v>
      </c>
      <c r="B42" s="17" t="s">
        <v>165</v>
      </c>
      <c r="C42" s="17" t="s">
        <v>138</v>
      </c>
      <c r="D42" s="17" t="s">
        <v>110</v>
      </c>
      <c r="E42" s="18">
        <v>8</v>
      </c>
      <c r="F42" s="17">
        <v>1040</v>
      </c>
      <c r="G42" s="17" t="s">
        <v>131</v>
      </c>
      <c r="H42" s="17" t="b">
        <f t="shared" si="0"/>
        <v>0</v>
      </c>
    </row>
    <row r="43" spans="1:8" x14ac:dyDescent="0.3">
      <c r="A43" s="17">
        <v>75</v>
      </c>
      <c r="B43" s="17" t="s">
        <v>166</v>
      </c>
      <c r="C43" s="17" t="s">
        <v>109</v>
      </c>
      <c r="D43" s="17" t="s">
        <v>110</v>
      </c>
      <c r="E43" s="18">
        <v>8</v>
      </c>
      <c r="F43" s="17">
        <v>1040</v>
      </c>
      <c r="G43" s="17" t="s">
        <v>131</v>
      </c>
      <c r="H43" s="17" t="b">
        <f t="shared" si="0"/>
        <v>0</v>
      </c>
    </row>
    <row r="44" spans="1:8" x14ac:dyDescent="0.3">
      <c r="A44" s="17">
        <v>76</v>
      </c>
      <c r="B44" s="17" t="s">
        <v>167</v>
      </c>
      <c r="C44" s="17" t="s">
        <v>109</v>
      </c>
      <c r="D44" s="17" t="s">
        <v>120</v>
      </c>
      <c r="E44" s="18">
        <v>8</v>
      </c>
      <c r="F44" s="17">
        <v>1040</v>
      </c>
      <c r="G44" s="17" t="s">
        <v>131</v>
      </c>
      <c r="H44" s="17" t="b">
        <f t="shared" si="0"/>
        <v>0</v>
      </c>
    </row>
    <row r="45" spans="1:8" x14ac:dyDescent="0.3">
      <c r="A45" s="17">
        <v>148</v>
      </c>
      <c r="B45" s="17" t="s">
        <v>168</v>
      </c>
      <c r="C45" s="17" t="s">
        <v>118</v>
      </c>
      <c r="D45" s="17" t="s">
        <v>110</v>
      </c>
      <c r="E45" s="18">
        <v>8</v>
      </c>
      <c r="F45" s="17">
        <v>1040</v>
      </c>
      <c r="G45" s="17" t="s">
        <v>116</v>
      </c>
      <c r="H45" s="17" t="b">
        <f t="shared" si="0"/>
        <v>0</v>
      </c>
    </row>
    <row r="46" spans="1:8" x14ac:dyDescent="0.3">
      <c r="A46" s="17">
        <v>149</v>
      </c>
      <c r="B46" s="17" t="s">
        <v>169</v>
      </c>
      <c r="C46" s="17" t="s">
        <v>109</v>
      </c>
      <c r="D46" s="17" t="s">
        <v>115</v>
      </c>
      <c r="E46" s="18">
        <v>8</v>
      </c>
      <c r="F46" s="17">
        <v>1040</v>
      </c>
      <c r="G46" s="17" t="s">
        <v>116</v>
      </c>
      <c r="H46" s="17" t="b">
        <f t="shared" si="0"/>
        <v>0</v>
      </c>
    </row>
    <row r="47" spans="1:8" x14ac:dyDescent="0.3">
      <c r="A47" s="17">
        <v>195</v>
      </c>
      <c r="B47" s="17" t="s">
        <v>170</v>
      </c>
      <c r="C47" s="17" t="s">
        <v>118</v>
      </c>
      <c r="D47" s="17" t="s">
        <v>120</v>
      </c>
      <c r="E47" s="18">
        <v>8</v>
      </c>
      <c r="F47" s="17">
        <v>1040</v>
      </c>
      <c r="G47" s="17" t="s">
        <v>127</v>
      </c>
      <c r="H47" s="17" t="b">
        <f t="shared" si="0"/>
        <v>0</v>
      </c>
    </row>
    <row r="48" spans="1:8" x14ac:dyDescent="0.3">
      <c r="A48" s="17">
        <v>173</v>
      </c>
      <c r="B48" s="17" t="s">
        <v>171</v>
      </c>
      <c r="C48" s="17" t="s">
        <v>118</v>
      </c>
      <c r="D48" s="17" t="s">
        <v>120</v>
      </c>
      <c r="E48" s="18">
        <v>7.75</v>
      </c>
      <c r="F48" s="17">
        <v>1007.5</v>
      </c>
      <c r="G48" s="17" t="s">
        <v>124</v>
      </c>
      <c r="H48" s="17" t="b">
        <f t="shared" si="0"/>
        <v>0</v>
      </c>
    </row>
    <row r="49" spans="1:8" x14ac:dyDescent="0.3">
      <c r="A49" s="17">
        <v>196</v>
      </c>
      <c r="B49" s="17" t="s">
        <v>172</v>
      </c>
      <c r="C49" s="17" t="s">
        <v>118</v>
      </c>
      <c r="D49" s="17" t="s">
        <v>115</v>
      </c>
      <c r="E49" s="18">
        <v>7.75</v>
      </c>
      <c r="F49" s="17">
        <v>1007.5</v>
      </c>
      <c r="G49" s="17" t="s">
        <v>127</v>
      </c>
      <c r="H49" s="17" t="b">
        <f t="shared" si="0"/>
        <v>0</v>
      </c>
    </row>
    <row r="50" spans="1:8" x14ac:dyDescent="0.3">
      <c r="A50" s="17">
        <v>219</v>
      </c>
      <c r="B50" s="17" t="s">
        <v>173</v>
      </c>
      <c r="C50" s="17" t="s">
        <v>174</v>
      </c>
      <c r="D50" s="17" t="s">
        <v>110</v>
      </c>
      <c r="E50" s="18">
        <v>7.75</v>
      </c>
      <c r="F50" s="17">
        <v>1007.5</v>
      </c>
      <c r="G50" s="17" t="s">
        <v>129</v>
      </c>
      <c r="H50" s="17" t="b">
        <f t="shared" si="0"/>
        <v>0</v>
      </c>
    </row>
    <row r="51" spans="1:8" x14ac:dyDescent="0.3">
      <c r="A51" s="17">
        <v>51</v>
      </c>
      <c r="B51" s="17" t="s">
        <v>175</v>
      </c>
      <c r="C51" s="17" t="s">
        <v>109</v>
      </c>
      <c r="D51" s="17" t="s">
        <v>115</v>
      </c>
      <c r="E51" s="18">
        <v>7.5</v>
      </c>
      <c r="F51" s="17">
        <v>975</v>
      </c>
      <c r="G51" s="17" t="s">
        <v>113</v>
      </c>
      <c r="H51" s="17" t="b">
        <f t="shared" si="0"/>
        <v>0</v>
      </c>
    </row>
    <row r="52" spans="1:8" x14ac:dyDescent="0.3">
      <c r="A52" s="17">
        <v>127</v>
      </c>
      <c r="B52" s="17" t="s">
        <v>176</v>
      </c>
      <c r="C52" s="17" t="s">
        <v>118</v>
      </c>
      <c r="D52" s="17" t="s">
        <v>120</v>
      </c>
      <c r="E52" s="18">
        <v>7.5</v>
      </c>
      <c r="F52" s="17">
        <v>975</v>
      </c>
      <c r="G52" s="17" t="s">
        <v>108</v>
      </c>
      <c r="H52" s="17" t="b">
        <f t="shared" si="0"/>
        <v>0</v>
      </c>
    </row>
    <row r="53" spans="1:8" x14ac:dyDescent="0.3">
      <c r="A53" s="17">
        <v>77</v>
      </c>
      <c r="B53" s="17" t="s">
        <v>177</v>
      </c>
      <c r="C53" s="17" t="s">
        <v>118</v>
      </c>
      <c r="D53" s="17" t="s">
        <v>110</v>
      </c>
      <c r="E53" s="18">
        <v>7.25</v>
      </c>
      <c r="F53" s="17">
        <v>942.5</v>
      </c>
      <c r="G53" s="17" t="s">
        <v>131</v>
      </c>
      <c r="H53" s="17" t="b">
        <f t="shared" si="0"/>
        <v>0</v>
      </c>
    </row>
    <row r="54" spans="1:8" x14ac:dyDescent="0.3">
      <c r="A54" s="17">
        <v>78</v>
      </c>
      <c r="B54" s="17" t="s">
        <v>178</v>
      </c>
      <c r="C54" s="17" t="s">
        <v>153</v>
      </c>
      <c r="D54" s="17" t="s">
        <v>110</v>
      </c>
      <c r="E54" s="18">
        <v>7.25</v>
      </c>
      <c r="F54" s="17">
        <v>942.5</v>
      </c>
      <c r="G54" s="17" t="s">
        <v>131</v>
      </c>
      <c r="H54" s="17" t="b">
        <f t="shared" si="0"/>
        <v>0</v>
      </c>
    </row>
    <row r="55" spans="1:8" x14ac:dyDescent="0.3">
      <c r="A55" s="17">
        <v>174</v>
      </c>
      <c r="B55" s="17" t="s">
        <v>179</v>
      </c>
      <c r="C55" s="17" t="s">
        <v>118</v>
      </c>
      <c r="D55" s="17" t="s">
        <v>115</v>
      </c>
      <c r="E55" s="18">
        <v>7</v>
      </c>
      <c r="F55" s="17">
        <v>910</v>
      </c>
      <c r="G55" s="17" t="s">
        <v>124</v>
      </c>
      <c r="H55" s="17" t="b">
        <f t="shared" si="0"/>
        <v>0</v>
      </c>
    </row>
    <row r="56" spans="1:8" x14ac:dyDescent="0.3">
      <c r="A56" s="17">
        <v>175</v>
      </c>
      <c r="B56" s="17" t="s">
        <v>180</v>
      </c>
      <c r="C56" s="17" t="s">
        <v>109</v>
      </c>
      <c r="D56" s="17" t="s">
        <v>120</v>
      </c>
      <c r="E56" s="18">
        <v>7</v>
      </c>
      <c r="F56" s="17">
        <v>910</v>
      </c>
      <c r="G56" s="17" t="s">
        <v>124</v>
      </c>
      <c r="H56" s="17" t="b">
        <f t="shared" si="0"/>
        <v>0</v>
      </c>
    </row>
    <row r="57" spans="1:8" x14ac:dyDescent="0.3">
      <c r="A57" s="17">
        <v>27</v>
      </c>
      <c r="B57" s="17" t="s">
        <v>181</v>
      </c>
      <c r="C57" s="17" t="s">
        <v>118</v>
      </c>
      <c r="D57" s="17" t="s">
        <v>107</v>
      </c>
      <c r="E57" s="18">
        <v>6.75</v>
      </c>
      <c r="F57" s="17">
        <v>877.5</v>
      </c>
      <c r="G57" s="17" t="s">
        <v>111</v>
      </c>
      <c r="H57" s="17" t="b">
        <f t="shared" si="0"/>
        <v>0</v>
      </c>
    </row>
    <row r="58" spans="1:8" x14ac:dyDescent="0.3">
      <c r="A58" s="17">
        <v>102</v>
      </c>
      <c r="B58" s="17" t="s">
        <v>182</v>
      </c>
      <c r="C58" s="17" t="s">
        <v>144</v>
      </c>
      <c r="D58" s="17" t="s">
        <v>107</v>
      </c>
      <c r="E58" s="18">
        <v>6.75</v>
      </c>
      <c r="F58" s="17">
        <v>877.5</v>
      </c>
      <c r="G58" s="17" t="s">
        <v>135</v>
      </c>
      <c r="H58" s="17" t="b">
        <f t="shared" si="0"/>
        <v>0</v>
      </c>
    </row>
    <row r="59" spans="1:8" x14ac:dyDescent="0.3">
      <c r="A59" s="17">
        <v>128</v>
      </c>
      <c r="B59" s="17" t="s">
        <v>183</v>
      </c>
      <c r="C59" s="17" t="s">
        <v>118</v>
      </c>
      <c r="D59" s="17" t="s">
        <v>107</v>
      </c>
      <c r="E59" s="18">
        <v>6.75</v>
      </c>
      <c r="F59" s="17">
        <v>877.5</v>
      </c>
      <c r="G59" s="17" t="s">
        <v>108</v>
      </c>
      <c r="H59" s="17" t="b">
        <f t="shared" si="0"/>
        <v>0</v>
      </c>
    </row>
    <row r="60" spans="1:8" x14ac:dyDescent="0.3">
      <c r="A60" s="17">
        <v>52</v>
      </c>
      <c r="B60" s="17" t="s">
        <v>184</v>
      </c>
      <c r="C60" s="17" t="s">
        <v>118</v>
      </c>
      <c r="D60" s="17" t="s">
        <v>110</v>
      </c>
      <c r="E60" s="18">
        <v>6.5</v>
      </c>
      <c r="F60" s="17">
        <v>845</v>
      </c>
      <c r="G60" s="17" t="s">
        <v>113</v>
      </c>
      <c r="H60" s="17" t="b">
        <f t="shared" si="0"/>
        <v>0</v>
      </c>
    </row>
    <row r="61" spans="1:8" x14ac:dyDescent="0.3">
      <c r="A61" s="17">
        <v>53</v>
      </c>
      <c r="B61" s="17" t="s">
        <v>185</v>
      </c>
      <c r="C61" s="17" t="s">
        <v>109</v>
      </c>
      <c r="D61" s="17" t="s">
        <v>120</v>
      </c>
      <c r="E61" s="18">
        <v>6.5</v>
      </c>
      <c r="F61" s="17">
        <v>845</v>
      </c>
      <c r="G61" s="17" t="s">
        <v>113</v>
      </c>
      <c r="H61" s="17" t="b">
        <f t="shared" si="0"/>
        <v>0</v>
      </c>
    </row>
    <row r="62" spans="1:8" x14ac:dyDescent="0.3">
      <c r="A62" s="17">
        <v>197</v>
      </c>
      <c r="B62" s="17" t="s">
        <v>186</v>
      </c>
      <c r="C62" s="17" t="s">
        <v>118</v>
      </c>
      <c r="D62" s="17" t="s">
        <v>120</v>
      </c>
      <c r="E62" s="18">
        <v>6.5</v>
      </c>
      <c r="F62" s="17">
        <v>845</v>
      </c>
      <c r="G62" s="17" t="s">
        <v>127</v>
      </c>
      <c r="H62" s="17" t="b">
        <f t="shared" si="0"/>
        <v>0</v>
      </c>
    </row>
    <row r="63" spans="1:8" x14ac:dyDescent="0.3">
      <c r="A63" s="17">
        <v>220</v>
      </c>
      <c r="B63" s="17" t="s">
        <v>187</v>
      </c>
      <c r="C63" s="17" t="s">
        <v>147</v>
      </c>
      <c r="D63" s="17" t="s">
        <v>110</v>
      </c>
      <c r="E63" s="18">
        <v>6.5</v>
      </c>
      <c r="F63" s="17">
        <v>845</v>
      </c>
      <c r="G63" s="17" t="s">
        <v>129</v>
      </c>
      <c r="H63" s="17" t="b">
        <f t="shared" si="0"/>
        <v>0</v>
      </c>
    </row>
    <row r="64" spans="1:8" x14ac:dyDescent="0.3">
      <c r="A64" s="17">
        <v>6</v>
      </c>
      <c r="B64" s="17" t="s">
        <v>188</v>
      </c>
      <c r="C64" s="17" t="s">
        <v>118</v>
      </c>
      <c r="D64" s="17" t="s">
        <v>120</v>
      </c>
      <c r="E64" s="18">
        <v>6.25</v>
      </c>
      <c r="F64" s="17">
        <v>812.5</v>
      </c>
      <c r="G64" s="17" t="s">
        <v>121</v>
      </c>
      <c r="H64" s="17" t="b">
        <f t="shared" si="0"/>
        <v>0</v>
      </c>
    </row>
    <row r="65" spans="1:8" x14ac:dyDescent="0.3">
      <c r="A65" s="17">
        <v>54</v>
      </c>
      <c r="B65" s="17" t="s">
        <v>189</v>
      </c>
      <c r="C65" s="17" t="s">
        <v>118</v>
      </c>
      <c r="D65" s="17" t="s">
        <v>115</v>
      </c>
      <c r="E65" s="18">
        <v>6.25</v>
      </c>
      <c r="F65" s="17">
        <v>812.5</v>
      </c>
      <c r="G65" s="17" t="s">
        <v>113</v>
      </c>
      <c r="H65" s="17" t="b">
        <f t="shared" si="0"/>
        <v>0</v>
      </c>
    </row>
    <row r="66" spans="1:8" x14ac:dyDescent="0.3">
      <c r="A66" s="17">
        <v>28</v>
      </c>
      <c r="B66" s="17" t="s">
        <v>190</v>
      </c>
      <c r="C66" s="17" t="s">
        <v>109</v>
      </c>
      <c r="D66" s="17" t="s">
        <v>115</v>
      </c>
      <c r="E66" s="18">
        <v>6</v>
      </c>
      <c r="F66" s="17">
        <v>780</v>
      </c>
      <c r="G66" s="17" t="s">
        <v>111</v>
      </c>
      <c r="H66" s="17" t="b">
        <f t="shared" si="0"/>
        <v>0</v>
      </c>
    </row>
    <row r="67" spans="1:8" x14ac:dyDescent="0.3">
      <c r="A67" s="17">
        <v>79</v>
      </c>
      <c r="B67" s="17" t="s">
        <v>191</v>
      </c>
      <c r="C67" s="17" t="s">
        <v>109</v>
      </c>
      <c r="D67" s="17" t="s">
        <v>110</v>
      </c>
      <c r="E67" s="18">
        <v>6</v>
      </c>
      <c r="F67" s="17">
        <v>780</v>
      </c>
      <c r="G67" s="17" t="s">
        <v>131</v>
      </c>
      <c r="H67" s="17" t="b">
        <f t="shared" ref="H67:H130" si="1">IF(E67&gt;9,E67*8%)</f>
        <v>0</v>
      </c>
    </row>
    <row r="68" spans="1:8" x14ac:dyDescent="0.3">
      <c r="A68" s="17">
        <v>103</v>
      </c>
      <c r="B68" s="17" t="s">
        <v>192</v>
      </c>
      <c r="C68" s="17" t="s">
        <v>138</v>
      </c>
      <c r="D68" s="17" t="s">
        <v>110</v>
      </c>
      <c r="E68" s="18">
        <v>6</v>
      </c>
      <c r="F68" s="17">
        <v>780</v>
      </c>
      <c r="G68" s="17" t="s">
        <v>135</v>
      </c>
      <c r="H68" s="17" t="b">
        <f t="shared" si="1"/>
        <v>0</v>
      </c>
    </row>
    <row r="69" spans="1:8" x14ac:dyDescent="0.3">
      <c r="A69" s="17">
        <v>150</v>
      </c>
      <c r="B69" s="17" t="s">
        <v>193</v>
      </c>
      <c r="C69" s="17" t="s">
        <v>109</v>
      </c>
      <c r="D69" s="17" t="s">
        <v>110</v>
      </c>
      <c r="E69" s="18">
        <v>6</v>
      </c>
      <c r="F69" s="17">
        <v>780</v>
      </c>
      <c r="G69" s="17" t="s">
        <v>116</v>
      </c>
      <c r="H69" s="17" t="b">
        <f t="shared" si="1"/>
        <v>0</v>
      </c>
    </row>
    <row r="70" spans="1:8" x14ac:dyDescent="0.3">
      <c r="A70" s="17">
        <v>129</v>
      </c>
      <c r="B70" s="17" t="s">
        <v>194</v>
      </c>
      <c r="C70" s="17" t="s">
        <v>174</v>
      </c>
      <c r="D70" s="17" t="s">
        <v>110</v>
      </c>
      <c r="E70" s="18">
        <v>5.75</v>
      </c>
      <c r="F70" s="17">
        <v>747.5</v>
      </c>
      <c r="G70" s="17" t="s">
        <v>108</v>
      </c>
      <c r="H70" s="17" t="b">
        <f t="shared" si="1"/>
        <v>0</v>
      </c>
    </row>
    <row r="71" spans="1:8" x14ac:dyDescent="0.3">
      <c r="A71" s="17">
        <v>176</v>
      </c>
      <c r="B71" s="17" t="s">
        <v>195</v>
      </c>
      <c r="C71" s="17" t="s">
        <v>118</v>
      </c>
      <c r="D71" s="17" t="s">
        <v>107</v>
      </c>
      <c r="E71" s="18">
        <v>5.5</v>
      </c>
      <c r="F71" s="17">
        <v>715</v>
      </c>
      <c r="G71" s="17" t="s">
        <v>124</v>
      </c>
      <c r="H71" s="17" t="b">
        <f t="shared" si="1"/>
        <v>0</v>
      </c>
    </row>
    <row r="72" spans="1:8" x14ac:dyDescent="0.3">
      <c r="A72" s="17">
        <v>55</v>
      </c>
      <c r="B72" s="17" t="s">
        <v>196</v>
      </c>
      <c r="C72" s="17" t="s">
        <v>197</v>
      </c>
      <c r="D72" s="17" t="s">
        <v>120</v>
      </c>
      <c r="E72" s="18">
        <v>5.25</v>
      </c>
      <c r="F72" s="17">
        <v>682.5</v>
      </c>
      <c r="G72" s="17" t="s">
        <v>113</v>
      </c>
      <c r="H72" s="17" t="b">
        <f t="shared" si="1"/>
        <v>0</v>
      </c>
    </row>
    <row r="73" spans="1:8" x14ac:dyDescent="0.3">
      <c r="A73" s="17">
        <v>104</v>
      </c>
      <c r="B73" s="17" t="s">
        <v>198</v>
      </c>
      <c r="C73" s="17" t="s">
        <v>174</v>
      </c>
      <c r="D73" s="17" t="s">
        <v>120</v>
      </c>
      <c r="E73" s="18">
        <v>5.25</v>
      </c>
      <c r="F73" s="17">
        <v>682.5</v>
      </c>
      <c r="G73" s="17" t="s">
        <v>135</v>
      </c>
      <c r="H73" s="17" t="b">
        <f t="shared" si="1"/>
        <v>0</v>
      </c>
    </row>
    <row r="74" spans="1:8" x14ac:dyDescent="0.3">
      <c r="A74" s="17">
        <v>198</v>
      </c>
      <c r="B74" s="17" t="s">
        <v>199</v>
      </c>
      <c r="C74" s="17" t="s">
        <v>118</v>
      </c>
      <c r="D74" s="17" t="s">
        <v>110</v>
      </c>
      <c r="E74" s="18">
        <v>5</v>
      </c>
      <c r="F74" s="17">
        <v>650</v>
      </c>
      <c r="G74" s="17" t="s">
        <v>127</v>
      </c>
      <c r="H74" s="17" t="b">
        <f t="shared" si="1"/>
        <v>0</v>
      </c>
    </row>
    <row r="75" spans="1:8" x14ac:dyDescent="0.3">
      <c r="A75" s="17">
        <v>130</v>
      </c>
      <c r="B75" s="17" t="s">
        <v>200</v>
      </c>
      <c r="C75" s="17" t="s">
        <v>138</v>
      </c>
      <c r="D75" s="17" t="s">
        <v>115</v>
      </c>
      <c r="E75" s="18">
        <v>4.5999999999999996</v>
      </c>
      <c r="F75" s="17">
        <v>598</v>
      </c>
      <c r="G75" s="17" t="s">
        <v>108</v>
      </c>
      <c r="H75" s="17" t="b">
        <f t="shared" si="1"/>
        <v>0</v>
      </c>
    </row>
    <row r="76" spans="1:8" x14ac:dyDescent="0.3">
      <c r="A76" s="17">
        <v>29</v>
      </c>
      <c r="B76" s="17" t="s">
        <v>201</v>
      </c>
      <c r="C76" s="17" t="s">
        <v>118</v>
      </c>
      <c r="D76" s="17" t="s">
        <v>110</v>
      </c>
      <c r="E76" s="18">
        <v>4.4000000000000004</v>
      </c>
      <c r="F76" s="17">
        <v>572</v>
      </c>
      <c r="G76" s="17" t="s">
        <v>111</v>
      </c>
      <c r="H76" s="17" t="b">
        <f t="shared" si="1"/>
        <v>0</v>
      </c>
    </row>
    <row r="77" spans="1:8" x14ac:dyDescent="0.3">
      <c r="A77" s="17">
        <v>56</v>
      </c>
      <c r="B77" s="17" t="s">
        <v>202</v>
      </c>
      <c r="C77" s="17" t="s">
        <v>197</v>
      </c>
      <c r="D77" s="17" t="s">
        <v>120</v>
      </c>
      <c r="E77" s="18">
        <v>4.2</v>
      </c>
      <c r="F77" s="17">
        <v>546</v>
      </c>
      <c r="G77" s="17" t="s">
        <v>113</v>
      </c>
      <c r="H77" s="17" t="b">
        <f t="shared" si="1"/>
        <v>0</v>
      </c>
    </row>
    <row r="78" spans="1:8" x14ac:dyDescent="0.3">
      <c r="A78" s="17">
        <v>221</v>
      </c>
      <c r="B78" s="17" t="s">
        <v>203</v>
      </c>
      <c r="C78" s="17" t="s">
        <v>197</v>
      </c>
      <c r="D78" s="17" t="s">
        <v>110</v>
      </c>
      <c r="E78" s="18">
        <v>4.2</v>
      </c>
      <c r="F78" s="17">
        <v>546</v>
      </c>
      <c r="G78" s="17" t="s">
        <v>129</v>
      </c>
      <c r="H78" s="17" t="b">
        <f t="shared" si="1"/>
        <v>0</v>
      </c>
    </row>
    <row r="79" spans="1:8" x14ac:dyDescent="0.3">
      <c r="A79" s="17">
        <v>222</v>
      </c>
      <c r="B79" s="17" t="s">
        <v>204</v>
      </c>
      <c r="C79" s="17" t="s">
        <v>118</v>
      </c>
      <c r="D79" s="17" t="s">
        <v>120</v>
      </c>
      <c r="E79" s="18">
        <v>4.2</v>
      </c>
      <c r="F79" s="17">
        <v>546</v>
      </c>
      <c r="G79" s="17" t="s">
        <v>129</v>
      </c>
      <c r="H79" s="17" t="b">
        <f t="shared" si="1"/>
        <v>0</v>
      </c>
    </row>
    <row r="80" spans="1:8" x14ac:dyDescent="0.3">
      <c r="A80" s="17">
        <v>30</v>
      </c>
      <c r="B80" s="17" t="s">
        <v>205</v>
      </c>
      <c r="C80" s="17" t="s">
        <v>197</v>
      </c>
      <c r="D80" s="17" t="s">
        <v>110</v>
      </c>
      <c r="E80" s="18">
        <v>4</v>
      </c>
      <c r="F80" s="17">
        <v>520</v>
      </c>
      <c r="G80" s="17" t="s">
        <v>111</v>
      </c>
      <c r="H80" s="17" t="b">
        <f t="shared" si="1"/>
        <v>0</v>
      </c>
    </row>
    <row r="81" spans="1:8" x14ac:dyDescent="0.3">
      <c r="A81" s="17">
        <v>105</v>
      </c>
      <c r="B81" s="17" t="s">
        <v>206</v>
      </c>
      <c r="C81" s="17" t="s">
        <v>109</v>
      </c>
      <c r="D81" s="17" t="s">
        <v>120</v>
      </c>
      <c r="E81" s="18">
        <v>4</v>
      </c>
      <c r="F81" s="17">
        <v>520</v>
      </c>
      <c r="G81" s="17" t="s">
        <v>135</v>
      </c>
      <c r="H81" s="17" t="b">
        <f t="shared" si="1"/>
        <v>0</v>
      </c>
    </row>
    <row r="82" spans="1:8" x14ac:dyDescent="0.3">
      <c r="A82" s="17">
        <v>131</v>
      </c>
      <c r="B82" s="17" t="s">
        <v>207</v>
      </c>
      <c r="C82" s="17" t="s">
        <v>106</v>
      </c>
      <c r="D82" s="17" t="s">
        <v>120</v>
      </c>
      <c r="E82" s="18">
        <v>4</v>
      </c>
      <c r="F82" s="17">
        <v>520</v>
      </c>
      <c r="G82" s="17" t="s">
        <v>108</v>
      </c>
      <c r="H82" s="17" t="b">
        <f t="shared" si="1"/>
        <v>0</v>
      </c>
    </row>
    <row r="83" spans="1:8" x14ac:dyDescent="0.3">
      <c r="A83" s="17">
        <v>199</v>
      </c>
      <c r="B83" s="17" t="s">
        <v>208</v>
      </c>
      <c r="C83" s="17" t="s">
        <v>109</v>
      </c>
      <c r="D83" s="17" t="s">
        <v>115</v>
      </c>
      <c r="E83" s="18">
        <v>4</v>
      </c>
      <c r="F83" s="17">
        <v>520</v>
      </c>
      <c r="G83" s="17" t="s">
        <v>127</v>
      </c>
      <c r="H83" s="17" t="b">
        <f t="shared" si="1"/>
        <v>0</v>
      </c>
    </row>
    <row r="84" spans="1:8" x14ac:dyDescent="0.3">
      <c r="A84" s="17">
        <v>223</v>
      </c>
      <c r="B84" s="17" t="s">
        <v>209</v>
      </c>
      <c r="C84" s="17" t="s">
        <v>138</v>
      </c>
      <c r="D84" s="17" t="s">
        <v>120</v>
      </c>
      <c r="E84" s="18">
        <v>4</v>
      </c>
      <c r="F84" s="17">
        <v>520</v>
      </c>
      <c r="G84" s="17" t="s">
        <v>129</v>
      </c>
      <c r="H84" s="17" t="b">
        <f t="shared" si="1"/>
        <v>0</v>
      </c>
    </row>
    <row r="85" spans="1:8" x14ac:dyDescent="0.3">
      <c r="A85" s="17">
        <v>224</v>
      </c>
      <c r="B85" s="17" t="s">
        <v>210</v>
      </c>
      <c r="C85" s="17" t="s">
        <v>109</v>
      </c>
      <c r="D85" s="17" t="s">
        <v>110</v>
      </c>
      <c r="E85" s="18">
        <v>4</v>
      </c>
      <c r="F85" s="17">
        <v>520</v>
      </c>
      <c r="G85" s="17" t="s">
        <v>129</v>
      </c>
      <c r="H85" s="17" t="b">
        <f t="shared" si="1"/>
        <v>0</v>
      </c>
    </row>
    <row r="86" spans="1:8" x14ac:dyDescent="0.3">
      <c r="A86" s="17">
        <v>225</v>
      </c>
      <c r="B86" s="17" t="s">
        <v>211</v>
      </c>
      <c r="C86" s="17" t="s">
        <v>109</v>
      </c>
      <c r="D86" s="17" t="s">
        <v>120</v>
      </c>
      <c r="E86" s="18">
        <v>4</v>
      </c>
      <c r="F86" s="17">
        <v>520</v>
      </c>
      <c r="G86" s="17" t="s">
        <v>129</v>
      </c>
      <c r="H86" s="17" t="b">
        <f t="shared" si="1"/>
        <v>0</v>
      </c>
    </row>
    <row r="87" spans="1:8" x14ac:dyDescent="0.3">
      <c r="A87" s="17">
        <v>226</v>
      </c>
      <c r="B87" s="17" t="s">
        <v>212</v>
      </c>
      <c r="C87" s="17" t="s">
        <v>147</v>
      </c>
      <c r="D87" s="17" t="s">
        <v>120</v>
      </c>
      <c r="E87" s="18">
        <v>4</v>
      </c>
      <c r="F87" s="17">
        <v>520</v>
      </c>
      <c r="G87" s="17" t="s">
        <v>129</v>
      </c>
      <c r="H87" s="17" t="b">
        <f t="shared" si="1"/>
        <v>0</v>
      </c>
    </row>
    <row r="88" spans="1:8" x14ac:dyDescent="0.3">
      <c r="A88" s="17">
        <v>106</v>
      </c>
      <c r="B88" s="17" t="s">
        <v>213</v>
      </c>
      <c r="C88" s="17" t="s">
        <v>147</v>
      </c>
      <c r="D88" s="17" t="s">
        <v>110</v>
      </c>
      <c r="E88" s="18">
        <v>3.8</v>
      </c>
      <c r="F88" s="17">
        <v>494</v>
      </c>
      <c r="G88" s="17" t="s">
        <v>135</v>
      </c>
      <c r="H88" s="17" t="b">
        <f t="shared" si="1"/>
        <v>0</v>
      </c>
    </row>
    <row r="89" spans="1:8" x14ac:dyDescent="0.3">
      <c r="A89" s="17">
        <v>200</v>
      </c>
      <c r="B89" s="17" t="s">
        <v>214</v>
      </c>
      <c r="C89" s="17" t="s">
        <v>215</v>
      </c>
      <c r="D89" s="17" t="s">
        <v>110</v>
      </c>
      <c r="E89" s="18">
        <v>3.8</v>
      </c>
      <c r="F89" s="17">
        <v>494</v>
      </c>
      <c r="G89" s="17" t="s">
        <v>127</v>
      </c>
      <c r="H89" s="17" t="b">
        <f t="shared" si="1"/>
        <v>0</v>
      </c>
    </row>
    <row r="90" spans="1:8" x14ac:dyDescent="0.3">
      <c r="A90" s="17">
        <v>31</v>
      </c>
      <c r="B90" s="17" t="s">
        <v>216</v>
      </c>
      <c r="C90" s="17" t="s">
        <v>118</v>
      </c>
      <c r="D90" s="17" t="s">
        <v>110</v>
      </c>
      <c r="E90" s="18">
        <v>3.6</v>
      </c>
      <c r="F90" s="17">
        <v>468</v>
      </c>
      <c r="G90" s="17" t="s">
        <v>111</v>
      </c>
      <c r="H90" s="17" t="b">
        <f t="shared" si="1"/>
        <v>0</v>
      </c>
    </row>
    <row r="91" spans="1:8" x14ac:dyDescent="0.3">
      <c r="A91" s="17">
        <v>177</v>
      </c>
      <c r="B91" s="17" t="s">
        <v>217</v>
      </c>
      <c r="C91" s="17" t="s">
        <v>147</v>
      </c>
      <c r="D91" s="17" t="s">
        <v>107</v>
      </c>
      <c r="E91" s="18">
        <v>3.4</v>
      </c>
      <c r="F91" s="17">
        <v>442</v>
      </c>
      <c r="G91" s="17" t="s">
        <v>124</v>
      </c>
      <c r="H91" s="17" t="b">
        <f t="shared" si="1"/>
        <v>0</v>
      </c>
    </row>
    <row r="92" spans="1:8" x14ac:dyDescent="0.3">
      <c r="A92" s="17">
        <v>7</v>
      </c>
      <c r="B92" s="17" t="s">
        <v>218</v>
      </c>
      <c r="C92" s="17" t="s">
        <v>147</v>
      </c>
      <c r="D92" s="17" t="s">
        <v>120</v>
      </c>
      <c r="E92" s="18">
        <v>3.2</v>
      </c>
      <c r="F92" s="17">
        <v>416</v>
      </c>
      <c r="G92" s="17" t="s">
        <v>121</v>
      </c>
      <c r="H92" s="17" t="b">
        <f t="shared" si="1"/>
        <v>0</v>
      </c>
    </row>
    <row r="93" spans="1:8" x14ac:dyDescent="0.3">
      <c r="A93" s="17">
        <v>8</v>
      </c>
      <c r="B93" s="17" t="s">
        <v>219</v>
      </c>
      <c r="C93" s="17" t="s">
        <v>138</v>
      </c>
      <c r="D93" s="17" t="s">
        <v>115</v>
      </c>
      <c r="E93" s="18">
        <v>3</v>
      </c>
      <c r="F93" s="17">
        <v>390</v>
      </c>
      <c r="G93" s="17" t="s">
        <v>121</v>
      </c>
      <c r="H93" s="17" t="b">
        <f t="shared" si="1"/>
        <v>0</v>
      </c>
    </row>
    <row r="94" spans="1:8" x14ac:dyDescent="0.3">
      <c r="A94" s="17">
        <v>9</v>
      </c>
      <c r="B94" s="17" t="s">
        <v>220</v>
      </c>
      <c r="C94" s="17" t="s">
        <v>147</v>
      </c>
      <c r="D94" s="17" t="s">
        <v>120</v>
      </c>
      <c r="E94" s="18">
        <v>3</v>
      </c>
      <c r="F94" s="17">
        <v>390</v>
      </c>
      <c r="G94" s="17" t="s">
        <v>121</v>
      </c>
      <c r="H94" s="17" t="b">
        <f t="shared" si="1"/>
        <v>0</v>
      </c>
    </row>
    <row r="95" spans="1:8" x14ac:dyDescent="0.3">
      <c r="A95" s="17">
        <v>151</v>
      </c>
      <c r="B95" s="17" t="s">
        <v>221</v>
      </c>
      <c r="C95" s="17" t="s">
        <v>147</v>
      </c>
      <c r="D95" s="17" t="s">
        <v>115</v>
      </c>
      <c r="E95" s="18">
        <v>3</v>
      </c>
      <c r="F95" s="17">
        <v>390</v>
      </c>
      <c r="G95" s="17" t="s">
        <v>116</v>
      </c>
      <c r="H95" s="17" t="b">
        <f t="shared" si="1"/>
        <v>0</v>
      </c>
    </row>
    <row r="96" spans="1:8" x14ac:dyDescent="0.3">
      <c r="A96" s="17">
        <v>57</v>
      </c>
      <c r="B96" s="17" t="s">
        <v>222</v>
      </c>
      <c r="C96" s="17" t="s">
        <v>174</v>
      </c>
      <c r="D96" s="17" t="s">
        <v>115</v>
      </c>
      <c r="E96" s="18">
        <v>2.8</v>
      </c>
      <c r="F96" s="17">
        <v>364</v>
      </c>
      <c r="G96" s="17" t="s">
        <v>113</v>
      </c>
      <c r="H96" s="17" t="b">
        <f t="shared" si="1"/>
        <v>0</v>
      </c>
    </row>
    <row r="97" spans="1:8" x14ac:dyDescent="0.3">
      <c r="A97" s="17">
        <v>10</v>
      </c>
      <c r="B97" s="17" t="s">
        <v>223</v>
      </c>
      <c r="C97" s="17" t="s">
        <v>147</v>
      </c>
      <c r="D97" s="17" t="s">
        <v>115</v>
      </c>
      <c r="E97" s="18">
        <v>2.6</v>
      </c>
      <c r="F97" s="17">
        <v>338</v>
      </c>
      <c r="G97" s="17" t="s">
        <v>121</v>
      </c>
      <c r="H97" s="17" t="b">
        <f t="shared" si="1"/>
        <v>0</v>
      </c>
    </row>
    <row r="98" spans="1:8" x14ac:dyDescent="0.3">
      <c r="A98" s="17">
        <v>152</v>
      </c>
      <c r="B98" s="17" t="s">
        <v>224</v>
      </c>
      <c r="C98" s="17" t="s">
        <v>138</v>
      </c>
      <c r="D98" s="17" t="s">
        <v>110</v>
      </c>
      <c r="E98" s="18">
        <v>2.6</v>
      </c>
      <c r="F98" s="17">
        <v>338</v>
      </c>
      <c r="G98" s="17" t="s">
        <v>116</v>
      </c>
      <c r="H98" s="17" t="b">
        <f t="shared" si="1"/>
        <v>0</v>
      </c>
    </row>
    <row r="99" spans="1:8" x14ac:dyDescent="0.3">
      <c r="A99" s="17">
        <v>201</v>
      </c>
      <c r="B99" s="17" t="s">
        <v>225</v>
      </c>
      <c r="C99" s="17" t="s">
        <v>174</v>
      </c>
      <c r="D99" s="17" t="s">
        <v>120</v>
      </c>
      <c r="E99" s="18">
        <v>2.6</v>
      </c>
      <c r="F99" s="17">
        <v>338</v>
      </c>
      <c r="G99" s="17" t="s">
        <v>127</v>
      </c>
      <c r="H99" s="17" t="b">
        <f t="shared" si="1"/>
        <v>0</v>
      </c>
    </row>
    <row r="100" spans="1:8" x14ac:dyDescent="0.3">
      <c r="A100" s="17">
        <v>227</v>
      </c>
      <c r="B100" s="17" t="s">
        <v>226</v>
      </c>
      <c r="C100" s="17" t="s">
        <v>138</v>
      </c>
      <c r="D100" s="17" t="s">
        <v>115</v>
      </c>
      <c r="E100" s="18">
        <v>2.6</v>
      </c>
      <c r="F100" s="17">
        <v>338</v>
      </c>
      <c r="G100" s="17" t="s">
        <v>129</v>
      </c>
      <c r="H100" s="17" t="b">
        <f t="shared" si="1"/>
        <v>0</v>
      </c>
    </row>
    <row r="101" spans="1:8" x14ac:dyDescent="0.3">
      <c r="A101" s="17">
        <v>11</v>
      </c>
      <c r="B101" s="17" t="s">
        <v>227</v>
      </c>
      <c r="C101" s="17" t="s">
        <v>118</v>
      </c>
      <c r="D101" s="17" t="s">
        <v>107</v>
      </c>
      <c r="E101" s="18">
        <v>2.4</v>
      </c>
      <c r="F101" s="17">
        <v>312</v>
      </c>
      <c r="G101" s="17" t="s">
        <v>121</v>
      </c>
      <c r="H101" s="17" t="b">
        <f t="shared" si="1"/>
        <v>0</v>
      </c>
    </row>
    <row r="102" spans="1:8" x14ac:dyDescent="0.3">
      <c r="A102" s="17">
        <v>12</v>
      </c>
      <c r="B102" s="17" t="s">
        <v>228</v>
      </c>
      <c r="C102" s="17" t="s">
        <v>174</v>
      </c>
      <c r="D102" s="17" t="s">
        <v>120</v>
      </c>
      <c r="E102" s="18">
        <v>2.4</v>
      </c>
      <c r="F102" s="17">
        <v>312</v>
      </c>
      <c r="G102" s="17" t="s">
        <v>121</v>
      </c>
      <c r="H102" s="17" t="b">
        <f t="shared" si="1"/>
        <v>0</v>
      </c>
    </row>
    <row r="103" spans="1:8" x14ac:dyDescent="0.3">
      <c r="A103" s="17">
        <v>178</v>
      </c>
      <c r="B103" s="17" t="s">
        <v>229</v>
      </c>
      <c r="C103" s="17" t="s">
        <v>215</v>
      </c>
      <c r="D103" s="17" t="s">
        <v>110</v>
      </c>
      <c r="E103" s="18">
        <v>2.4</v>
      </c>
      <c r="F103" s="17">
        <v>312</v>
      </c>
      <c r="G103" s="17" t="s">
        <v>124</v>
      </c>
      <c r="H103" s="17" t="b">
        <f t="shared" si="1"/>
        <v>0</v>
      </c>
    </row>
    <row r="104" spans="1:8" x14ac:dyDescent="0.3">
      <c r="A104" s="17">
        <v>228</v>
      </c>
      <c r="B104" s="17" t="s">
        <v>230</v>
      </c>
      <c r="C104" s="17" t="s">
        <v>174</v>
      </c>
      <c r="D104" s="17" t="s">
        <v>120</v>
      </c>
      <c r="E104" s="18">
        <v>2.4</v>
      </c>
      <c r="F104" s="17">
        <v>312</v>
      </c>
      <c r="G104" s="17" t="s">
        <v>129</v>
      </c>
      <c r="H104" s="17" t="b">
        <f t="shared" si="1"/>
        <v>0</v>
      </c>
    </row>
    <row r="105" spans="1:8" x14ac:dyDescent="0.3">
      <c r="A105" s="17">
        <v>13</v>
      </c>
      <c r="B105" s="17" t="s">
        <v>231</v>
      </c>
      <c r="C105" s="17" t="s">
        <v>118</v>
      </c>
      <c r="D105" s="17" t="s">
        <v>115</v>
      </c>
      <c r="E105" s="18">
        <v>2</v>
      </c>
      <c r="F105" s="17">
        <v>260</v>
      </c>
      <c r="G105" s="17" t="s">
        <v>121</v>
      </c>
      <c r="H105" s="17" t="b">
        <f t="shared" si="1"/>
        <v>0</v>
      </c>
    </row>
    <row r="106" spans="1:8" x14ac:dyDescent="0.3">
      <c r="A106" s="17">
        <v>32</v>
      </c>
      <c r="B106" s="17" t="s">
        <v>232</v>
      </c>
      <c r="C106" s="17" t="s">
        <v>118</v>
      </c>
      <c r="D106" s="17" t="s">
        <v>115</v>
      </c>
      <c r="E106" s="18">
        <v>2</v>
      </c>
      <c r="F106" s="17">
        <v>260</v>
      </c>
      <c r="G106" s="17" t="s">
        <v>111</v>
      </c>
      <c r="H106" s="17" t="b">
        <f t="shared" si="1"/>
        <v>0</v>
      </c>
    </row>
    <row r="107" spans="1:8" x14ac:dyDescent="0.3">
      <c r="A107" s="17">
        <v>58</v>
      </c>
      <c r="B107" s="17" t="s">
        <v>233</v>
      </c>
      <c r="C107" s="17" t="s">
        <v>147</v>
      </c>
      <c r="D107" s="17" t="s">
        <v>107</v>
      </c>
      <c r="E107" s="18">
        <v>2</v>
      </c>
      <c r="F107" s="17">
        <v>260</v>
      </c>
      <c r="G107" s="17" t="s">
        <v>113</v>
      </c>
      <c r="H107" s="17" t="b">
        <f t="shared" si="1"/>
        <v>0</v>
      </c>
    </row>
    <row r="108" spans="1:8" x14ac:dyDescent="0.3">
      <c r="A108" s="17">
        <v>59</v>
      </c>
      <c r="B108" s="17" t="s">
        <v>234</v>
      </c>
      <c r="C108" s="17" t="s">
        <v>118</v>
      </c>
      <c r="D108" s="17" t="s">
        <v>120</v>
      </c>
      <c r="E108" s="18">
        <v>2</v>
      </c>
      <c r="F108" s="17">
        <v>260</v>
      </c>
      <c r="G108" s="17" t="s">
        <v>113</v>
      </c>
      <c r="H108" s="17" t="b">
        <f t="shared" si="1"/>
        <v>0</v>
      </c>
    </row>
    <row r="109" spans="1:8" x14ac:dyDescent="0.3">
      <c r="A109" s="17">
        <v>60</v>
      </c>
      <c r="B109" s="17" t="s">
        <v>235</v>
      </c>
      <c r="C109" s="17" t="s">
        <v>138</v>
      </c>
      <c r="D109" s="17" t="s">
        <v>120</v>
      </c>
      <c r="E109" s="18">
        <v>2</v>
      </c>
      <c r="F109" s="17">
        <v>260</v>
      </c>
      <c r="G109" s="17" t="s">
        <v>113</v>
      </c>
      <c r="H109" s="17" t="b">
        <f t="shared" si="1"/>
        <v>0</v>
      </c>
    </row>
    <row r="110" spans="1:8" x14ac:dyDescent="0.3">
      <c r="A110" s="17">
        <v>80</v>
      </c>
      <c r="B110" s="17" t="s">
        <v>236</v>
      </c>
      <c r="C110" s="17" t="s">
        <v>118</v>
      </c>
      <c r="D110" s="17" t="s">
        <v>107</v>
      </c>
      <c r="E110" s="18">
        <v>2</v>
      </c>
      <c r="F110" s="17">
        <v>260</v>
      </c>
      <c r="G110" s="17" t="s">
        <v>131</v>
      </c>
      <c r="H110" s="17" t="b">
        <f t="shared" si="1"/>
        <v>0</v>
      </c>
    </row>
    <row r="111" spans="1:8" x14ac:dyDescent="0.3">
      <c r="A111" s="17">
        <v>81</v>
      </c>
      <c r="B111" s="17" t="s">
        <v>237</v>
      </c>
      <c r="C111" s="17" t="s">
        <v>118</v>
      </c>
      <c r="D111" s="17" t="s">
        <v>120</v>
      </c>
      <c r="E111" s="18">
        <v>2</v>
      </c>
      <c r="F111" s="17">
        <v>260</v>
      </c>
      <c r="G111" s="17" t="s">
        <v>131</v>
      </c>
      <c r="H111" s="17" t="b">
        <f t="shared" si="1"/>
        <v>0</v>
      </c>
    </row>
    <row r="112" spans="1:8" x14ac:dyDescent="0.3">
      <c r="A112" s="17">
        <v>107</v>
      </c>
      <c r="B112" s="17" t="s">
        <v>238</v>
      </c>
      <c r="C112" s="17" t="s">
        <v>147</v>
      </c>
      <c r="D112" s="17" t="s">
        <v>120</v>
      </c>
      <c r="E112" s="18">
        <v>2</v>
      </c>
      <c r="F112" s="17">
        <v>260</v>
      </c>
      <c r="G112" s="17" t="s">
        <v>135</v>
      </c>
      <c r="H112" s="17" t="b">
        <f t="shared" si="1"/>
        <v>0</v>
      </c>
    </row>
    <row r="113" spans="1:8" x14ac:dyDescent="0.3">
      <c r="A113" s="17">
        <v>108</v>
      </c>
      <c r="B113" s="17" t="s">
        <v>239</v>
      </c>
      <c r="C113" s="17" t="s">
        <v>147</v>
      </c>
      <c r="D113" s="17" t="s">
        <v>110</v>
      </c>
      <c r="E113" s="18">
        <v>2</v>
      </c>
      <c r="F113" s="17">
        <v>260</v>
      </c>
      <c r="G113" s="17" t="s">
        <v>135</v>
      </c>
      <c r="H113" s="17" t="b">
        <f t="shared" si="1"/>
        <v>0</v>
      </c>
    </row>
    <row r="114" spans="1:8" x14ac:dyDescent="0.3">
      <c r="A114" s="17">
        <v>132</v>
      </c>
      <c r="B114" s="17" t="s">
        <v>240</v>
      </c>
      <c r="C114" s="17" t="s">
        <v>197</v>
      </c>
      <c r="D114" s="17" t="s">
        <v>120</v>
      </c>
      <c r="E114" s="18">
        <v>2</v>
      </c>
      <c r="F114" s="17">
        <v>260</v>
      </c>
      <c r="G114" s="17" t="s">
        <v>108</v>
      </c>
      <c r="H114" s="17" t="b">
        <f t="shared" si="1"/>
        <v>0</v>
      </c>
    </row>
    <row r="115" spans="1:8" x14ac:dyDescent="0.3">
      <c r="A115" s="17">
        <v>133</v>
      </c>
      <c r="B115" s="17" t="s">
        <v>241</v>
      </c>
      <c r="C115" s="17" t="s">
        <v>118</v>
      </c>
      <c r="D115" s="17" t="s">
        <v>115</v>
      </c>
      <c r="E115" s="18">
        <v>2</v>
      </c>
      <c r="F115" s="17">
        <v>260</v>
      </c>
      <c r="G115" s="17" t="s">
        <v>108</v>
      </c>
      <c r="H115" s="17" t="b">
        <f t="shared" si="1"/>
        <v>0</v>
      </c>
    </row>
    <row r="116" spans="1:8" x14ac:dyDescent="0.3">
      <c r="A116" s="17">
        <v>179</v>
      </c>
      <c r="B116" s="17" t="s">
        <v>242</v>
      </c>
      <c r="C116" s="17" t="s">
        <v>118</v>
      </c>
      <c r="D116" s="17" t="s">
        <v>110</v>
      </c>
      <c r="E116" s="18">
        <v>2</v>
      </c>
      <c r="F116" s="17">
        <v>260</v>
      </c>
      <c r="G116" s="17" t="s">
        <v>124</v>
      </c>
      <c r="H116" s="17" t="b">
        <f t="shared" si="1"/>
        <v>0</v>
      </c>
    </row>
    <row r="117" spans="1:8" x14ac:dyDescent="0.3">
      <c r="A117" s="17">
        <v>202</v>
      </c>
      <c r="B117" s="17" t="s">
        <v>243</v>
      </c>
      <c r="C117" s="17" t="s">
        <v>118</v>
      </c>
      <c r="D117" s="17" t="s">
        <v>120</v>
      </c>
      <c r="E117" s="18">
        <v>2</v>
      </c>
      <c r="F117" s="17">
        <v>260</v>
      </c>
      <c r="G117" s="17" t="s">
        <v>127</v>
      </c>
      <c r="H117" s="17" t="b">
        <f t="shared" si="1"/>
        <v>0</v>
      </c>
    </row>
    <row r="118" spans="1:8" x14ac:dyDescent="0.3">
      <c r="A118" s="17">
        <v>14</v>
      </c>
      <c r="B118" s="17" t="s">
        <v>244</v>
      </c>
      <c r="C118" s="17" t="s">
        <v>138</v>
      </c>
      <c r="D118" s="17" t="s">
        <v>107</v>
      </c>
      <c r="E118" s="18">
        <v>1.9</v>
      </c>
      <c r="F118" s="17">
        <v>247</v>
      </c>
      <c r="G118" s="17" t="s">
        <v>121</v>
      </c>
      <c r="H118" s="17" t="b">
        <f t="shared" si="1"/>
        <v>0</v>
      </c>
    </row>
    <row r="119" spans="1:8" x14ac:dyDescent="0.3">
      <c r="A119" s="17">
        <v>33</v>
      </c>
      <c r="B119" s="17" t="s">
        <v>245</v>
      </c>
      <c r="C119" s="17" t="s">
        <v>138</v>
      </c>
      <c r="D119" s="17" t="s">
        <v>110</v>
      </c>
      <c r="E119" s="18">
        <v>1.9</v>
      </c>
      <c r="F119" s="17">
        <v>247</v>
      </c>
      <c r="G119" s="17" t="s">
        <v>111</v>
      </c>
      <c r="H119" s="17" t="b">
        <f t="shared" si="1"/>
        <v>0</v>
      </c>
    </row>
    <row r="120" spans="1:8" x14ac:dyDescent="0.3">
      <c r="A120" s="17">
        <v>34</v>
      </c>
      <c r="B120" s="17" t="s">
        <v>246</v>
      </c>
      <c r="C120" s="17" t="s">
        <v>144</v>
      </c>
      <c r="D120" s="17" t="s">
        <v>120</v>
      </c>
      <c r="E120" s="18">
        <v>1.9</v>
      </c>
      <c r="F120" s="17">
        <v>247</v>
      </c>
      <c r="G120" s="17" t="s">
        <v>111</v>
      </c>
      <c r="H120" s="17" t="b">
        <f t="shared" si="1"/>
        <v>0</v>
      </c>
    </row>
    <row r="121" spans="1:8" x14ac:dyDescent="0.3">
      <c r="A121" s="17">
        <v>15</v>
      </c>
      <c r="B121" s="17" t="s">
        <v>247</v>
      </c>
      <c r="C121" s="17" t="s">
        <v>138</v>
      </c>
      <c r="D121" s="17" t="s">
        <v>110</v>
      </c>
      <c r="E121" s="18">
        <v>1.7</v>
      </c>
      <c r="F121" s="17">
        <v>221</v>
      </c>
      <c r="G121" s="17" t="s">
        <v>121</v>
      </c>
      <c r="H121" s="17" t="b">
        <f t="shared" si="1"/>
        <v>0</v>
      </c>
    </row>
    <row r="122" spans="1:8" x14ac:dyDescent="0.3">
      <c r="A122" s="17">
        <v>153</v>
      </c>
      <c r="B122" s="17" t="s">
        <v>248</v>
      </c>
      <c r="C122" s="17" t="s">
        <v>147</v>
      </c>
      <c r="D122" s="17" t="s">
        <v>110</v>
      </c>
      <c r="E122" s="18">
        <v>1.7</v>
      </c>
      <c r="F122" s="17">
        <v>221</v>
      </c>
      <c r="G122" s="17" t="s">
        <v>116</v>
      </c>
      <c r="H122" s="17" t="b">
        <f t="shared" si="1"/>
        <v>0</v>
      </c>
    </row>
    <row r="123" spans="1:8" x14ac:dyDescent="0.3">
      <c r="A123" s="17">
        <v>154</v>
      </c>
      <c r="B123" s="17" t="s">
        <v>249</v>
      </c>
      <c r="C123" s="17" t="s">
        <v>147</v>
      </c>
      <c r="D123" s="17" t="s">
        <v>120</v>
      </c>
      <c r="E123" s="18">
        <v>1.6</v>
      </c>
      <c r="F123" s="17">
        <v>208</v>
      </c>
      <c r="G123" s="17" t="s">
        <v>116</v>
      </c>
      <c r="H123" s="17" t="b">
        <f t="shared" si="1"/>
        <v>0</v>
      </c>
    </row>
    <row r="124" spans="1:8" x14ac:dyDescent="0.3">
      <c r="A124" s="17">
        <v>35</v>
      </c>
      <c r="B124" s="17" t="s">
        <v>250</v>
      </c>
      <c r="C124" s="17" t="s">
        <v>215</v>
      </c>
      <c r="D124" s="17" t="s">
        <v>110</v>
      </c>
      <c r="E124" s="18">
        <v>1.5</v>
      </c>
      <c r="F124" s="17">
        <v>195</v>
      </c>
      <c r="G124" s="17" t="s">
        <v>111</v>
      </c>
      <c r="H124" s="17" t="b">
        <f t="shared" si="1"/>
        <v>0</v>
      </c>
    </row>
    <row r="125" spans="1:8" x14ac:dyDescent="0.3">
      <c r="A125" s="17">
        <v>82</v>
      </c>
      <c r="B125" s="17" t="s">
        <v>251</v>
      </c>
      <c r="C125" s="17" t="s">
        <v>144</v>
      </c>
      <c r="D125" s="17" t="s">
        <v>120</v>
      </c>
      <c r="E125" s="18">
        <v>1.5</v>
      </c>
      <c r="F125" s="17">
        <v>195</v>
      </c>
      <c r="G125" s="17" t="s">
        <v>131</v>
      </c>
      <c r="H125" s="17" t="b">
        <f t="shared" si="1"/>
        <v>0</v>
      </c>
    </row>
    <row r="126" spans="1:8" x14ac:dyDescent="0.3">
      <c r="A126" s="17">
        <v>83</v>
      </c>
      <c r="B126" s="17" t="s">
        <v>252</v>
      </c>
      <c r="C126" s="17" t="s">
        <v>144</v>
      </c>
      <c r="D126" s="17" t="s">
        <v>115</v>
      </c>
      <c r="E126" s="18">
        <v>1.5</v>
      </c>
      <c r="F126" s="17">
        <v>195</v>
      </c>
      <c r="G126" s="17" t="s">
        <v>131</v>
      </c>
      <c r="H126" s="17" t="b">
        <f t="shared" si="1"/>
        <v>0</v>
      </c>
    </row>
    <row r="127" spans="1:8" x14ac:dyDescent="0.3">
      <c r="A127" s="17">
        <v>155</v>
      </c>
      <c r="B127" s="17" t="s">
        <v>253</v>
      </c>
      <c r="C127" s="17" t="s">
        <v>138</v>
      </c>
      <c r="D127" s="17" t="s">
        <v>120</v>
      </c>
      <c r="E127" s="18">
        <v>1.5</v>
      </c>
      <c r="F127" s="17">
        <v>195</v>
      </c>
      <c r="G127" s="17" t="s">
        <v>116</v>
      </c>
      <c r="H127" s="17" t="b">
        <f t="shared" si="1"/>
        <v>0</v>
      </c>
    </row>
    <row r="128" spans="1:8" x14ac:dyDescent="0.3">
      <c r="A128" s="17">
        <v>203</v>
      </c>
      <c r="B128" s="17" t="s">
        <v>254</v>
      </c>
      <c r="C128" s="17" t="s">
        <v>144</v>
      </c>
      <c r="D128" s="17" t="s">
        <v>110</v>
      </c>
      <c r="E128" s="18">
        <v>1.5</v>
      </c>
      <c r="F128" s="17">
        <v>195</v>
      </c>
      <c r="G128" s="17" t="s">
        <v>127</v>
      </c>
      <c r="H128" s="17" t="b">
        <f t="shared" si="1"/>
        <v>0</v>
      </c>
    </row>
    <row r="129" spans="1:8" x14ac:dyDescent="0.3">
      <c r="A129" s="17">
        <v>229</v>
      </c>
      <c r="B129" s="17" t="s">
        <v>255</v>
      </c>
      <c r="C129" s="17" t="s">
        <v>144</v>
      </c>
      <c r="D129" s="17" t="s">
        <v>107</v>
      </c>
      <c r="E129" s="18">
        <v>1.5</v>
      </c>
      <c r="F129" s="17">
        <v>195</v>
      </c>
      <c r="G129" s="17" t="s">
        <v>129</v>
      </c>
      <c r="H129" s="17" t="b">
        <f t="shared" si="1"/>
        <v>0</v>
      </c>
    </row>
    <row r="130" spans="1:8" x14ac:dyDescent="0.3">
      <c r="A130" s="17">
        <v>16</v>
      </c>
      <c r="B130" s="17" t="s">
        <v>256</v>
      </c>
      <c r="C130" s="17" t="s">
        <v>197</v>
      </c>
      <c r="D130" s="17" t="s">
        <v>110</v>
      </c>
      <c r="E130" s="18">
        <v>1.4</v>
      </c>
      <c r="F130" s="17">
        <v>182</v>
      </c>
      <c r="G130" s="17" t="s">
        <v>121</v>
      </c>
      <c r="H130" s="17" t="b">
        <f t="shared" si="1"/>
        <v>0</v>
      </c>
    </row>
    <row r="131" spans="1:8" x14ac:dyDescent="0.3">
      <c r="A131" s="17">
        <v>204</v>
      </c>
      <c r="B131" s="17" t="s">
        <v>257</v>
      </c>
      <c r="C131" s="17" t="s">
        <v>197</v>
      </c>
      <c r="D131" s="17" t="s">
        <v>115</v>
      </c>
      <c r="E131" s="18">
        <v>1.4</v>
      </c>
      <c r="F131" s="17">
        <v>182</v>
      </c>
      <c r="G131" s="17" t="s">
        <v>127</v>
      </c>
      <c r="H131" s="17" t="b">
        <f t="shared" ref="H131:H194" si="2">IF(E131&gt;9,E131*8%)</f>
        <v>0</v>
      </c>
    </row>
    <row r="132" spans="1:8" x14ac:dyDescent="0.3">
      <c r="A132" s="17">
        <v>156</v>
      </c>
      <c r="B132" s="17" t="s">
        <v>258</v>
      </c>
      <c r="C132" s="17" t="s">
        <v>174</v>
      </c>
      <c r="D132" s="17" t="s">
        <v>120</v>
      </c>
      <c r="E132" s="18">
        <v>1.3</v>
      </c>
      <c r="F132" s="17">
        <v>169</v>
      </c>
      <c r="G132" s="17" t="s">
        <v>116</v>
      </c>
      <c r="H132" s="17" t="b">
        <f t="shared" si="2"/>
        <v>0</v>
      </c>
    </row>
    <row r="133" spans="1:8" x14ac:dyDescent="0.3">
      <c r="A133" s="17">
        <v>36</v>
      </c>
      <c r="B133" s="17" t="s">
        <v>259</v>
      </c>
      <c r="C133" s="17" t="s">
        <v>147</v>
      </c>
      <c r="D133" s="17" t="s">
        <v>120</v>
      </c>
      <c r="E133" s="18">
        <v>1.2</v>
      </c>
      <c r="F133" s="17">
        <v>156</v>
      </c>
      <c r="G133" s="17" t="s">
        <v>111</v>
      </c>
      <c r="H133" s="17" t="b">
        <f t="shared" si="2"/>
        <v>0</v>
      </c>
    </row>
    <row r="134" spans="1:8" x14ac:dyDescent="0.3">
      <c r="A134" s="17">
        <v>17</v>
      </c>
      <c r="B134" s="17" t="s">
        <v>260</v>
      </c>
      <c r="C134" s="17" t="s">
        <v>174</v>
      </c>
      <c r="D134" s="17" t="s">
        <v>110</v>
      </c>
      <c r="E134" s="18">
        <v>1.1000000000000001</v>
      </c>
      <c r="F134" s="17">
        <v>143</v>
      </c>
      <c r="G134" s="17" t="s">
        <v>121</v>
      </c>
      <c r="H134" s="17" t="b">
        <f t="shared" si="2"/>
        <v>0</v>
      </c>
    </row>
    <row r="135" spans="1:8" x14ac:dyDescent="0.3">
      <c r="A135" s="17">
        <v>61</v>
      </c>
      <c r="B135" s="17" t="s">
        <v>261</v>
      </c>
      <c r="C135" s="17" t="s">
        <v>153</v>
      </c>
      <c r="D135" s="17" t="s">
        <v>110</v>
      </c>
      <c r="E135" s="18">
        <v>1.1000000000000001</v>
      </c>
      <c r="F135" s="17">
        <v>143</v>
      </c>
      <c r="G135" s="17" t="s">
        <v>113</v>
      </c>
      <c r="H135" s="17" t="b">
        <f t="shared" si="2"/>
        <v>0</v>
      </c>
    </row>
    <row r="136" spans="1:8" x14ac:dyDescent="0.3">
      <c r="A136" s="17">
        <v>62</v>
      </c>
      <c r="B136" s="17" t="s">
        <v>262</v>
      </c>
      <c r="C136" s="17" t="s">
        <v>197</v>
      </c>
      <c r="D136" s="17" t="s">
        <v>115</v>
      </c>
      <c r="E136" s="18">
        <v>1.1000000000000001</v>
      </c>
      <c r="F136" s="17">
        <v>143</v>
      </c>
      <c r="G136" s="17" t="s">
        <v>113</v>
      </c>
      <c r="H136" s="17" t="b">
        <f t="shared" si="2"/>
        <v>0</v>
      </c>
    </row>
    <row r="137" spans="1:8" x14ac:dyDescent="0.3">
      <c r="A137" s="17">
        <v>37</v>
      </c>
      <c r="B137" s="17" t="s">
        <v>263</v>
      </c>
      <c r="C137" s="17" t="s">
        <v>138</v>
      </c>
      <c r="D137" s="17" t="s">
        <v>115</v>
      </c>
      <c r="E137" s="18">
        <v>1</v>
      </c>
      <c r="F137" s="17">
        <v>130</v>
      </c>
      <c r="G137" s="17" t="s">
        <v>111</v>
      </c>
      <c r="H137" s="17" t="b">
        <f t="shared" si="2"/>
        <v>0</v>
      </c>
    </row>
    <row r="138" spans="1:8" x14ac:dyDescent="0.3">
      <c r="A138" s="17">
        <v>84</v>
      </c>
      <c r="B138" s="17" t="s">
        <v>264</v>
      </c>
      <c r="C138" s="17" t="s">
        <v>138</v>
      </c>
      <c r="D138" s="17" t="s">
        <v>115</v>
      </c>
      <c r="E138" s="18">
        <v>1</v>
      </c>
      <c r="F138" s="17">
        <v>130</v>
      </c>
      <c r="G138" s="17" t="s">
        <v>131</v>
      </c>
      <c r="H138" s="17" t="b">
        <f t="shared" si="2"/>
        <v>0</v>
      </c>
    </row>
    <row r="139" spans="1:8" x14ac:dyDescent="0.3">
      <c r="A139" s="17">
        <v>85</v>
      </c>
      <c r="B139" s="17" t="s">
        <v>265</v>
      </c>
      <c r="C139" s="17" t="s">
        <v>138</v>
      </c>
      <c r="D139" s="17" t="s">
        <v>110</v>
      </c>
      <c r="E139" s="18">
        <v>1</v>
      </c>
      <c r="F139" s="17">
        <v>130</v>
      </c>
      <c r="G139" s="17" t="s">
        <v>131</v>
      </c>
      <c r="H139" s="17" t="b">
        <f t="shared" si="2"/>
        <v>0</v>
      </c>
    </row>
    <row r="140" spans="1:8" x14ac:dyDescent="0.3">
      <c r="A140" s="17">
        <v>157</v>
      </c>
      <c r="B140" s="17" t="s">
        <v>266</v>
      </c>
      <c r="C140" s="17" t="s">
        <v>138</v>
      </c>
      <c r="D140" s="17" t="s">
        <v>120</v>
      </c>
      <c r="E140" s="18">
        <v>1</v>
      </c>
      <c r="F140" s="17">
        <v>130</v>
      </c>
      <c r="G140" s="17" t="s">
        <v>116</v>
      </c>
      <c r="H140" s="17" t="b">
        <f t="shared" si="2"/>
        <v>0</v>
      </c>
    </row>
    <row r="141" spans="1:8" x14ac:dyDescent="0.3">
      <c r="A141" s="17">
        <v>180</v>
      </c>
      <c r="B141" s="17" t="s">
        <v>267</v>
      </c>
      <c r="C141" s="17" t="s">
        <v>138</v>
      </c>
      <c r="D141" s="17" t="s">
        <v>110</v>
      </c>
      <c r="E141" s="18">
        <v>1</v>
      </c>
      <c r="F141" s="17">
        <v>130</v>
      </c>
      <c r="G141" s="17" t="s">
        <v>124</v>
      </c>
      <c r="H141" s="17" t="b">
        <f t="shared" si="2"/>
        <v>0</v>
      </c>
    </row>
    <row r="142" spans="1:8" x14ac:dyDescent="0.3">
      <c r="A142" s="17">
        <v>205</v>
      </c>
      <c r="B142" s="17" t="s">
        <v>268</v>
      </c>
      <c r="C142" s="17" t="s">
        <v>138</v>
      </c>
      <c r="D142" s="17" t="s">
        <v>115</v>
      </c>
      <c r="E142" s="18">
        <v>1</v>
      </c>
      <c r="F142" s="17">
        <v>130</v>
      </c>
      <c r="G142" s="17" t="s">
        <v>127</v>
      </c>
      <c r="H142" s="17" t="b">
        <f t="shared" si="2"/>
        <v>0</v>
      </c>
    </row>
    <row r="143" spans="1:8" x14ac:dyDescent="0.3">
      <c r="A143" s="17">
        <v>181</v>
      </c>
      <c r="B143" s="17" t="s">
        <v>269</v>
      </c>
      <c r="C143" s="17" t="s">
        <v>153</v>
      </c>
      <c r="D143" s="17" t="s">
        <v>110</v>
      </c>
      <c r="E143" s="18">
        <v>0.95</v>
      </c>
      <c r="F143" s="17">
        <v>123.5</v>
      </c>
      <c r="G143" s="17" t="s">
        <v>124</v>
      </c>
      <c r="H143" s="17" t="b">
        <f t="shared" si="2"/>
        <v>0</v>
      </c>
    </row>
    <row r="144" spans="1:8" x14ac:dyDescent="0.3">
      <c r="A144" s="17">
        <v>134</v>
      </c>
      <c r="B144" s="17" t="s">
        <v>270</v>
      </c>
      <c r="C144" s="17" t="s">
        <v>197</v>
      </c>
      <c r="D144" s="17" t="s">
        <v>110</v>
      </c>
      <c r="E144" s="18">
        <v>0.9</v>
      </c>
      <c r="F144" s="17">
        <v>117</v>
      </c>
      <c r="G144" s="17" t="s">
        <v>108</v>
      </c>
      <c r="H144" s="17" t="b">
        <f t="shared" si="2"/>
        <v>0</v>
      </c>
    </row>
    <row r="145" spans="1:8" x14ac:dyDescent="0.3">
      <c r="A145" s="17">
        <v>182</v>
      </c>
      <c r="B145" s="17" t="s">
        <v>271</v>
      </c>
      <c r="C145" s="17" t="s">
        <v>197</v>
      </c>
      <c r="D145" s="17" t="s">
        <v>115</v>
      </c>
      <c r="E145" s="18">
        <v>0.8</v>
      </c>
      <c r="F145" s="17">
        <v>104</v>
      </c>
      <c r="G145" s="17" t="s">
        <v>124</v>
      </c>
      <c r="H145" s="17" t="b">
        <f t="shared" si="2"/>
        <v>0</v>
      </c>
    </row>
    <row r="146" spans="1:8" x14ac:dyDescent="0.3">
      <c r="A146" s="17">
        <v>109</v>
      </c>
      <c r="B146" s="17" t="s">
        <v>272</v>
      </c>
      <c r="C146" s="17" t="s">
        <v>174</v>
      </c>
      <c r="D146" s="17" t="s">
        <v>120</v>
      </c>
      <c r="E146" s="18">
        <v>0.75</v>
      </c>
      <c r="F146" s="17">
        <v>97.5</v>
      </c>
      <c r="G146" s="17" t="s">
        <v>135</v>
      </c>
      <c r="H146" s="17" t="b">
        <f t="shared" si="2"/>
        <v>0</v>
      </c>
    </row>
    <row r="147" spans="1:8" x14ac:dyDescent="0.3">
      <c r="A147" s="17">
        <v>158</v>
      </c>
      <c r="B147" s="17" t="s">
        <v>273</v>
      </c>
      <c r="C147" s="17" t="s">
        <v>174</v>
      </c>
      <c r="D147" s="17" t="s">
        <v>110</v>
      </c>
      <c r="E147" s="18">
        <v>0.75</v>
      </c>
      <c r="F147" s="17">
        <v>97.5</v>
      </c>
      <c r="G147" s="17" t="s">
        <v>116</v>
      </c>
      <c r="H147" s="17" t="b">
        <f t="shared" si="2"/>
        <v>0</v>
      </c>
    </row>
    <row r="148" spans="1:8" x14ac:dyDescent="0.3">
      <c r="A148" s="17">
        <v>183</v>
      </c>
      <c r="B148" s="17" t="s">
        <v>274</v>
      </c>
      <c r="C148" s="17" t="s">
        <v>174</v>
      </c>
      <c r="D148" s="17" t="s">
        <v>120</v>
      </c>
      <c r="E148" s="18">
        <v>0.75</v>
      </c>
      <c r="F148" s="17">
        <v>97.5</v>
      </c>
      <c r="G148" s="17" t="s">
        <v>124</v>
      </c>
      <c r="H148" s="17" t="b">
        <f t="shared" si="2"/>
        <v>0</v>
      </c>
    </row>
    <row r="149" spans="1:8" x14ac:dyDescent="0.3">
      <c r="A149" s="17">
        <v>184</v>
      </c>
      <c r="B149" s="17" t="s">
        <v>275</v>
      </c>
      <c r="C149" s="17" t="s">
        <v>174</v>
      </c>
      <c r="D149" s="17" t="s">
        <v>120</v>
      </c>
      <c r="E149" s="18">
        <v>0.75</v>
      </c>
      <c r="F149" s="17">
        <v>97.5</v>
      </c>
      <c r="G149" s="17" t="s">
        <v>124</v>
      </c>
      <c r="H149" s="17" t="b">
        <f t="shared" si="2"/>
        <v>0</v>
      </c>
    </row>
    <row r="150" spans="1:8" x14ac:dyDescent="0.3">
      <c r="A150" s="17">
        <v>206</v>
      </c>
      <c r="B150" s="17" t="s">
        <v>276</v>
      </c>
      <c r="C150" s="17" t="s">
        <v>174</v>
      </c>
      <c r="D150" s="17" t="s">
        <v>120</v>
      </c>
      <c r="E150" s="18">
        <v>0.75</v>
      </c>
      <c r="F150" s="17">
        <v>97.5</v>
      </c>
      <c r="G150" s="17" t="s">
        <v>127</v>
      </c>
      <c r="H150" s="17" t="b">
        <f t="shared" si="2"/>
        <v>0</v>
      </c>
    </row>
    <row r="151" spans="1:8" x14ac:dyDescent="0.3">
      <c r="A151" s="17">
        <v>207</v>
      </c>
      <c r="B151" s="17" t="s">
        <v>277</v>
      </c>
      <c r="C151" s="17" t="s">
        <v>174</v>
      </c>
      <c r="D151" s="17" t="s">
        <v>110</v>
      </c>
      <c r="E151" s="18">
        <v>0.75</v>
      </c>
      <c r="F151" s="17">
        <v>97.5</v>
      </c>
      <c r="G151" s="17" t="s">
        <v>127</v>
      </c>
      <c r="H151" s="17" t="b">
        <f t="shared" si="2"/>
        <v>0</v>
      </c>
    </row>
    <row r="152" spans="1:8" x14ac:dyDescent="0.3">
      <c r="A152" s="17">
        <v>230</v>
      </c>
      <c r="B152" s="17" t="s">
        <v>278</v>
      </c>
      <c r="C152" s="17" t="s">
        <v>147</v>
      </c>
      <c r="D152" s="17" t="s">
        <v>120</v>
      </c>
      <c r="E152" s="18">
        <v>0.75</v>
      </c>
      <c r="F152" s="17">
        <v>97.5</v>
      </c>
      <c r="G152" s="17" t="s">
        <v>129</v>
      </c>
      <c r="H152" s="17" t="b">
        <f t="shared" si="2"/>
        <v>0</v>
      </c>
    </row>
    <row r="153" spans="1:8" x14ac:dyDescent="0.3">
      <c r="A153" s="17">
        <v>38</v>
      </c>
      <c r="B153" s="17" t="s">
        <v>279</v>
      </c>
      <c r="C153" s="17" t="s">
        <v>197</v>
      </c>
      <c r="D153" s="17" t="s">
        <v>120</v>
      </c>
      <c r="E153" s="18">
        <v>0.7</v>
      </c>
      <c r="F153" s="17">
        <v>91</v>
      </c>
      <c r="G153" s="17" t="s">
        <v>111</v>
      </c>
      <c r="H153" s="17" t="b">
        <f t="shared" si="2"/>
        <v>0</v>
      </c>
    </row>
    <row r="154" spans="1:8" x14ac:dyDescent="0.3">
      <c r="A154" s="17">
        <v>63</v>
      </c>
      <c r="B154" s="17" t="s">
        <v>280</v>
      </c>
      <c r="C154" s="17" t="s">
        <v>147</v>
      </c>
      <c r="D154" s="17" t="s">
        <v>110</v>
      </c>
      <c r="E154" s="18">
        <v>0.65</v>
      </c>
      <c r="F154" s="17">
        <v>84.5</v>
      </c>
      <c r="G154" s="17" t="s">
        <v>113</v>
      </c>
      <c r="H154" s="17" t="b">
        <f t="shared" si="2"/>
        <v>0</v>
      </c>
    </row>
    <row r="155" spans="1:8" x14ac:dyDescent="0.3">
      <c r="A155" s="17">
        <v>159</v>
      </c>
      <c r="B155" s="17" t="s">
        <v>281</v>
      </c>
      <c r="C155" s="17" t="s">
        <v>197</v>
      </c>
      <c r="D155" s="17" t="s">
        <v>120</v>
      </c>
      <c r="E155" s="18">
        <v>0.65</v>
      </c>
      <c r="F155" s="17">
        <v>84.5</v>
      </c>
      <c r="G155" s="17" t="s">
        <v>116</v>
      </c>
      <c r="H155" s="17" t="b">
        <f t="shared" si="2"/>
        <v>0</v>
      </c>
    </row>
    <row r="156" spans="1:8" x14ac:dyDescent="0.3">
      <c r="A156" s="17">
        <v>86</v>
      </c>
      <c r="B156" s="17" t="s">
        <v>282</v>
      </c>
      <c r="C156" s="17" t="s">
        <v>215</v>
      </c>
      <c r="D156" s="17" t="s">
        <v>107</v>
      </c>
      <c r="E156" s="18">
        <v>0.6</v>
      </c>
      <c r="F156" s="17">
        <v>78</v>
      </c>
      <c r="G156" s="17" t="s">
        <v>131</v>
      </c>
      <c r="H156" s="17" t="b">
        <f t="shared" si="2"/>
        <v>0</v>
      </c>
    </row>
    <row r="157" spans="1:8" x14ac:dyDescent="0.3">
      <c r="A157" s="17">
        <v>110</v>
      </c>
      <c r="B157" s="17" t="s">
        <v>283</v>
      </c>
      <c r="C157" s="17" t="s">
        <v>147</v>
      </c>
      <c r="D157" s="17" t="s">
        <v>107</v>
      </c>
      <c r="E157" s="18">
        <v>0.6</v>
      </c>
      <c r="F157" s="17">
        <v>78</v>
      </c>
      <c r="G157" s="17" t="s">
        <v>135</v>
      </c>
      <c r="H157" s="17" t="b">
        <f t="shared" si="2"/>
        <v>0</v>
      </c>
    </row>
    <row r="158" spans="1:8" x14ac:dyDescent="0.3">
      <c r="A158" s="17">
        <v>87</v>
      </c>
      <c r="B158" s="17" t="s">
        <v>284</v>
      </c>
      <c r="C158" s="17" t="s">
        <v>147</v>
      </c>
      <c r="D158" s="17" t="s">
        <v>115</v>
      </c>
      <c r="E158" s="18">
        <v>0.55000000000000004</v>
      </c>
      <c r="F158" s="17">
        <v>71.5</v>
      </c>
      <c r="G158" s="17" t="s">
        <v>131</v>
      </c>
      <c r="H158" s="17" t="b">
        <f t="shared" si="2"/>
        <v>0</v>
      </c>
    </row>
    <row r="159" spans="1:8" x14ac:dyDescent="0.3">
      <c r="A159" s="17">
        <v>88</v>
      </c>
      <c r="B159" s="17" t="s">
        <v>285</v>
      </c>
      <c r="C159" s="17" t="s">
        <v>147</v>
      </c>
      <c r="D159" s="17" t="s">
        <v>120</v>
      </c>
      <c r="E159" s="18">
        <v>0.55000000000000004</v>
      </c>
      <c r="F159" s="17">
        <v>71.5</v>
      </c>
      <c r="G159" s="17" t="s">
        <v>131</v>
      </c>
      <c r="H159" s="17" t="b">
        <f t="shared" si="2"/>
        <v>0</v>
      </c>
    </row>
    <row r="160" spans="1:8" x14ac:dyDescent="0.3">
      <c r="A160" s="17">
        <v>111</v>
      </c>
      <c r="B160" s="17" t="s">
        <v>286</v>
      </c>
      <c r="C160" s="17" t="s">
        <v>197</v>
      </c>
      <c r="D160" s="17" t="s">
        <v>110</v>
      </c>
      <c r="E160" s="18">
        <v>0.55000000000000004</v>
      </c>
      <c r="F160" s="17">
        <v>71.5</v>
      </c>
      <c r="G160" s="17" t="s">
        <v>135</v>
      </c>
      <c r="H160" s="17" t="b">
        <f t="shared" si="2"/>
        <v>0</v>
      </c>
    </row>
    <row r="161" spans="1:8" x14ac:dyDescent="0.3">
      <c r="A161" s="17">
        <v>18</v>
      </c>
      <c r="B161" s="17" t="s">
        <v>287</v>
      </c>
      <c r="C161" s="17" t="s">
        <v>197</v>
      </c>
      <c r="D161" s="17" t="s">
        <v>120</v>
      </c>
      <c r="E161" s="18">
        <v>0.5</v>
      </c>
      <c r="F161" s="17">
        <v>65</v>
      </c>
      <c r="G161" s="17" t="s">
        <v>121</v>
      </c>
      <c r="H161" s="17" t="b">
        <f t="shared" si="2"/>
        <v>0</v>
      </c>
    </row>
    <row r="162" spans="1:8" x14ac:dyDescent="0.3">
      <c r="A162" s="17">
        <v>19</v>
      </c>
      <c r="B162" s="17" t="s">
        <v>288</v>
      </c>
      <c r="C162" s="17" t="s">
        <v>197</v>
      </c>
      <c r="D162" s="17" t="s">
        <v>110</v>
      </c>
      <c r="E162" s="18">
        <v>0.5</v>
      </c>
      <c r="F162" s="17">
        <v>65</v>
      </c>
      <c r="G162" s="17" t="s">
        <v>121</v>
      </c>
      <c r="H162" s="17" t="b">
        <f t="shared" si="2"/>
        <v>0</v>
      </c>
    </row>
    <row r="163" spans="1:8" x14ac:dyDescent="0.3">
      <c r="A163" s="17">
        <v>39</v>
      </c>
      <c r="B163" s="17" t="s">
        <v>289</v>
      </c>
      <c r="C163" s="17" t="s">
        <v>197</v>
      </c>
      <c r="D163" s="17" t="s">
        <v>110</v>
      </c>
      <c r="E163" s="18">
        <v>0.5</v>
      </c>
      <c r="F163" s="17">
        <v>65</v>
      </c>
      <c r="G163" s="17" t="s">
        <v>111</v>
      </c>
      <c r="H163" s="17" t="b">
        <f t="shared" si="2"/>
        <v>0</v>
      </c>
    </row>
    <row r="164" spans="1:8" x14ac:dyDescent="0.3">
      <c r="A164" s="17">
        <v>64</v>
      </c>
      <c r="B164" s="17" t="s">
        <v>290</v>
      </c>
      <c r="C164" s="17" t="s">
        <v>197</v>
      </c>
      <c r="D164" s="17" t="s">
        <v>107</v>
      </c>
      <c r="E164" s="18">
        <v>0.5</v>
      </c>
      <c r="F164" s="17">
        <v>65</v>
      </c>
      <c r="G164" s="17" t="s">
        <v>113</v>
      </c>
      <c r="H164" s="17" t="b">
        <f t="shared" si="2"/>
        <v>0</v>
      </c>
    </row>
    <row r="165" spans="1:8" x14ac:dyDescent="0.3">
      <c r="A165" s="17">
        <v>65</v>
      </c>
      <c r="B165" s="17" t="s">
        <v>291</v>
      </c>
      <c r="C165" s="17" t="s">
        <v>147</v>
      </c>
      <c r="D165" s="17" t="s">
        <v>110</v>
      </c>
      <c r="E165" s="18">
        <v>0.5</v>
      </c>
      <c r="F165" s="17">
        <v>65</v>
      </c>
      <c r="G165" s="17" t="s">
        <v>113</v>
      </c>
      <c r="H165" s="17" t="b">
        <f t="shared" si="2"/>
        <v>0</v>
      </c>
    </row>
    <row r="166" spans="1:8" x14ac:dyDescent="0.3">
      <c r="A166" s="17">
        <v>66</v>
      </c>
      <c r="B166" s="17" t="s">
        <v>292</v>
      </c>
      <c r="C166" s="17" t="s">
        <v>197</v>
      </c>
      <c r="D166" s="17" t="s">
        <v>120</v>
      </c>
      <c r="E166" s="18">
        <v>0.5</v>
      </c>
      <c r="F166" s="17">
        <v>65</v>
      </c>
      <c r="G166" s="17" t="s">
        <v>113</v>
      </c>
      <c r="H166" s="17" t="b">
        <f t="shared" si="2"/>
        <v>0</v>
      </c>
    </row>
    <row r="167" spans="1:8" x14ac:dyDescent="0.3">
      <c r="A167" s="17">
        <v>67</v>
      </c>
      <c r="B167" s="17" t="s">
        <v>293</v>
      </c>
      <c r="C167" s="17" t="s">
        <v>147</v>
      </c>
      <c r="D167" s="17" t="s">
        <v>110</v>
      </c>
      <c r="E167" s="18">
        <v>0.5</v>
      </c>
      <c r="F167" s="17">
        <v>65</v>
      </c>
      <c r="G167" s="17" t="s">
        <v>113</v>
      </c>
      <c r="H167" s="17" t="b">
        <f t="shared" si="2"/>
        <v>0</v>
      </c>
    </row>
    <row r="168" spans="1:8" x14ac:dyDescent="0.3">
      <c r="A168" s="17">
        <v>89</v>
      </c>
      <c r="B168" s="17" t="s">
        <v>294</v>
      </c>
      <c r="C168" s="17" t="s">
        <v>197</v>
      </c>
      <c r="D168" s="17" t="s">
        <v>110</v>
      </c>
      <c r="E168" s="18">
        <v>0.5</v>
      </c>
      <c r="F168" s="17">
        <v>65</v>
      </c>
      <c r="G168" s="17" t="s">
        <v>131</v>
      </c>
      <c r="H168" s="17" t="b">
        <f t="shared" si="2"/>
        <v>0</v>
      </c>
    </row>
    <row r="169" spans="1:8" x14ac:dyDescent="0.3">
      <c r="A169" s="17">
        <v>112</v>
      </c>
      <c r="B169" s="17" t="s">
        <v>295</v>
      </c>
      <c r="C169" s="17" t="s">
        <v>197</v>
      </c>
      <c r="D169" s="17" t="s">
        <v>120</v>
      </c>
      <c r="E169" s="18">
        <v>0.5</v>
      </c>
      <c r="F169" s="17">
        <v>65</v>
      </c>
      <c r="G169" s="17" t="s">
        <v>135</v>
      </c>
      <c r="H169" s="17" t="b">
        <f t="shared" si="2"/>
        <v>0</v>
      </c>
    </row>
    <row r="170" spans="1:8" x14ac:dyDescent="0.3">
      <c r="A170" s="17">
        <v>113</v>
      </c>
      <c r="B170" s="17" t="s">
        <v>296</v>
      </c>
      <c r="C170" s="17" t="s">
        <v>197</v>
      </c>
      <c r="D170" s="17" t="s">
        <v>115</v>
      </c>
      <c r="E170" s="18">
        <v>0.5</v>
      </c>
      <c r="F170" s="17">
        <v>65</v>
      </c>
      <c r="G170" s="17" t="s">
        <v>135</v>
      </c>
      <c r="H170" s="17" t="b">
        <f t="shared" si="2"/>
        <v>0</v>
      </c>
    </row>
    <row r="171" spans="1:8" x14ac:dyDescent="0.3">
      <c r="A171" s="17">
        <v>135</v>
      </c>
      <c r="B171" s="17" t="s">
        <v>297</v>
      </c>
      <c r="C171" s="17" t="s">
        <v>197</v>
      </c>
      <c r="D171" s="17" t="s">
        <v>110</v>
      </c>
      <c r="E171" s="18">
        <v>0.5</v>
      </c>
      <c r="F171" s="17">
        <v>65</v>
      </c>
      <c r="G171" s="17" t="s">
        <v>108</v>
      </c>
      <c r="H171" s="17" t="b">
        <f t="shared" si="2"/>
        <v>0</v>
      </c>
    </row>
    <row r="172" spans="1:8" x14ac:dyDescent="0.3">
      <c r="A172" s="17">
        <v>136</v>
      </c>
      <c r="B172" s="17" t="s">
        <v>298</v>
      </c>
      <c r="C172" s="17" t="s">
        <v>197</v>
      </c>
      <c r="D172" s="17" t="s">
        <v>120</v>
      </c>
      <c r="E172" s="18">
        <v>0.5</v>
      </c>
      <c r="F172" s="17">
        <v>65</v>
      </c>
      <c r="G172" s="17" t="s">
        <v>108</v>
      </c>
      <c r="H172" s="17" t="b">
        <f t="shared" si="2"/>
        <v>0</v>
      </c>
    </row>
    <row r="173" spans="1:8" x14ac:dyDescent="0.3">
      <c r="A173" s="17">
        <v>137</v>
      </c>
      <c r="B173" s="17" t="s">
        <v>299</v>
      </c>
      <c r="C173" s="17" t="s">
        <v>147</v>
      </c>
      <c r="D173" s="17" t="s">
        <v>120</v>
      </c>
      <c r="E173" s="18">
        <v>0.5</v>
      </c>
      <c r="F173" s="17">
        <v>65</v>
      </c>
      <c r="G173" s="17" t="s">
        <v>108</v>
      </c>
      <c r="H173" s="17" t="b">
        <f t="shared" si="2"/>
        <v>0</v>
      </c>
    </row>
    <row r="174" spans="1:8" x14ac:dyDescent="0.3">
      <c r="A174" s="17">
        <v>160</v>
      </c>
      <c r="B174" s="17" t="s">
        <v>300</v>
      </c>
      <c r="C174" s="17" t="s">
        <v>147</v>
      </c>
      <c r="D174" s="17" t="s">
        <v>110</v>
      </c>
      <c r="E174" s="18">
        <v>0.5</v>
      </c>
      <c r="F174" s="17">
        <v>65</v>
      </c>
      <c r="G174" s="17" t="s">
        <v>116</v>
      </c>
      <c r="H174" s="17" t="b">
        <f t="shared" si="2"/>
        <v>0</v>
      </c>
    </row>
    <row r="175" spans="1:8" x14ac:dyDescent="0.3">
      <c r="A175" s="17">
        <v>185</v>
      </c>
      <c r="B175" s="17" t="s">
        <v>301</v>
      </c>
      <c r="C175" s="17" t="s">
        <v>197</v>
      </c>
      <c r="D175" s="17" t="s">
        <v>120</v>
      </c>
      <c r="E175" s="18">
        <v>0.5</v>
      </c>
      <c r="F175" s="17">
        <v>65</v>
      </c>
      <c r="G175" s="17" t="s">
        <v>124</v>
      </c>
      <c r="H175" s="17" t="b">
        <f t="shared" si="2"/>
        <v>0</v>
      </c>
    </row>
    <row r="176" spans="1:8" x14ac:dyDescent="0.3">
      <c r="A176" s="17">
        <v>231</v>
      </c>
      <c r="B176" s="17" t="s">
        <v>302</v>
      </c>
      <c r="C176" s="17" t="s">
        <v>147</v>
      </c>
      <c r="D176" s="17" t="s">
        <v>107</v>
      </c>
      <c r="E176" s="18">
        <v>0.5</v>
      </c>
      <c r="F176" s="17">
        <v>65</v>
      </c>
      <c r="G176" s="17" t="s">
        <v>129</v>
      </c>
      <c r="H176" s="17" t="b">
        <f t="shared" si="2"/>
        <v>0</v>
      </c>
    </row>
    <row r="177" spans="1:8" x14ac:dyDescent="0.3">
      <c r="A177" s="17">
        <v>232</v>
      </c>
      <c r="B177" s="17" t="s">
        <v>303</v>
      </c>
      <c r="C177" s="17" t="s">
        <v>197</v>
      </c>
      <c r="D177" s="17" t="s">
        <v>120</v>
      </c>
      <c r="E177" s="18">
        <v>0.5</v>
      </c>
      <c r="F177" s="17">
        <v>65</v>
      </c>
      <c r="G177" s="17" t="s">
        <v>129</v>
      </c>
      <c r="H177" s="17" t="b">
        <f t="shared" si="2"/>
        <v>0</v>
      </c>
    </row>
    <row r="178" spans="1:8" x14ac:dyDescent="0.3">
      <c r="A178" s="17">
        <v>90</v>
      </c>
      <c r="B178" s="17" t="s">
        <v>304</v>
      </c>
      <c r="C178" s="17" t="s">
        <v>147</v>
      </c>
      <c r="D178" s="17" t="s">
        <v>115</v>
      </c>
      <c r="E178" s="18">
        <v>0.4</v>
      </c>
      <c r="F178" s="17">
        <v>52</v>
      </c>
      <c r="G178" s="17" t="s">
        <v>131</v>
      </c>
      <c r="H178" s="17" t="b">
        <f t="shared" si="2"/>
        <v>0</v>
      </c>
    </row>
    <row r="179" spans="1:8" x14ac:dyDescent="0.3">
      <c r="A179" s="17">
        <v>114</v>
      </c>
      <c r="B179" s="17" t="s">
        <v>305</v>
      </c>
      <c r="C179" s="17" t="s">
        <v>153</v>
      </c>
      <c r="D179" s="17" t="s">
        <v>110</v>
      </c>
      <c r="E179" s="18">
        <v>0.4</v>
      </c>
      <c r="F179" s="17">
        <v>52</v>
      </c>
      <c r="G179" s="17" t="s">
        <v>135</v>
      </c>
      <c r="H179" s="17" t="b">
        <f t="shared" si="2"/>
        <v>0</v>
      </c>
    </row>
    <row r="180" spans="1:8" x14ac:dyDescent="0.3">
      <c r="A180" s="17">
        <v>20</v>
      </c>
      <c r="B180" s="17" t="s">
        <v>306</v>
      </c>
      <c r="C180" s="17" t="s">
        <v>215</v>
      </c>
      <c r="D180" s="17" t="s">
        <v>120</v>
      </c>
      <c r="E180" s="18">
        <v>0.3</v>
      </c>
      <c r="F180" s="17">
        <v>39</v>
      </c>
      <c r="G180" s="17" t="s">
        <v>121</v>
      </c>
      <c r="H180" s="17" t="b">
        <f t="shared" si="2"/>
        <v>0</v>
      </c>
    </row>
    <row r="181" spans="1:8" x14ac:dyDescent="0.3">
      <c r="A181" s="17">
        <v>161</v>
      </c>
      <c r="B181" s="17" t="s">
        <v>307</v>
      </c>
      <c r="C181" s="17" t="s">
        <v>147</v>
      </c>
      <c r="D181" s="17" t="s">
        <v>110</v>
      </c>
      <c r="E181" s="18">
        <v>0.3</v>
      </c>
      <c r="F181" s="17">
        <v>39</v>
      </c>
      <c r="G181" s="17" t="s">
        <v>116</v>
      </c>
      <c r="H181" s="17" t="b">
        <f t="shared" si="2"/>
        <v>0</v>
      </c>
    </row>
    <row r="182" spans="1:8" x14ac:dyDescent="0.3">
      <c r="A182" s="17">
        <v>162</v>
      </c>
      <c r="B182" s="17" t="s">
        <v>308</v>
      </c>
      <c r="C182" s="17" t="s">
        <v>215</v>
      </c>
      <c r="D182" s="17" t="s">
        <v>120</v>
      </c>
      <c r="E182" s="18">
        <v>0.3</v>
      </c>
      <c r="F182" s="17">
        <v>39</v>
      </c>
      <c r="G182" s="17" t="s">
        <v>116</v>
      </c>
      <c r="H182" s="17" t="b">
        <f t="shared" si="2"/>
        <v>0</v>
      </c>
    </row>
    <row r="183" spans="1:8" x14ac:dyDescent="0.3">
      <c r="A183" s="17">
        <v>186</v>
      </c>
      <c r="B183" s="17" t="s">
        <v>309</v>
      </c>
      <c r="C183" s="17" t="s">
        <v>147</v>
      </c>
      <c r="D183" s="17" t="s">
        <v>110</v>
      </c>
      <c r="E183" s="18">
        <v>0.3</v>
      </c>
      <c r="F183" s="17">
        <v>39</v>
      </c>
      <c r="G183" s="17" t="s">
        <v>124</v>
      </c>
      <c r="H183" s="17" t="b">
        <f t="shared" si="2"/>
        <v>0</v>
      </c>
    </row>
    <row r="184" spans="1:8" x14ac:dyDescent="0.3">
      <c r="A184" s="17">
        <v>208</v>
      </c>
      <c r="B184" s="17" t="s">
        <v>310</v>
      </c>
      <c r="C184" s="17" t="s">
        <v>147</v>
      </c>
      <c r="D184" s="17" t="s">
        <v>120</v>
      </c>
      <c r="E184" s="18">
        <v>0.3</v>
      </c>
      <c r="F184" s="17">
        <v>39</v>
      </c>
      <c r="G184" s="17" t="s">
        <v>127</v>
      </c>
      <c r="H184" s="17" t="b">
        <f t="shared" si="2"/>
        <v>0</v>
      </c>
    </row>
    <row r="185" spans="1:8" x14ac:dyDescent="0.3">
      <c r="A185" s="17">
        <v>115</v>
      </c>
      <c r="B185" s="17" t="s">
        <v>311</v>
      </c>
      <c r="C185" s="17" t="s">
        <v>147</v>
      </c>
      <c r="D185" s="17" t="s">
        <v>120</v>
      </c>
      <c r="E185" s="18">
        <v>0.25</v>
      </c>
      <c r="F185" s="17">
        <v>32.5</v>
      </c>
      <c r="G185" s="17" t="s">
        <v>135</v>
      </c>
      <c r="H185" s="17" t="b">
        <f t="shared" si="2"/>
        <v>0</v>
      </c>
    </row>
    <row r="186" spans="1:8" x14ac:dyDescent="0.3">
      <c r="A186" s="17">
        <v>187</v>
      </c>
      <c r="B186" s="17" t="s">
        <v>312</v>
      </c>
      <c r="C186" s="17" t="s">
        <v>147</v>
      </c>
      <c r="D186" s="17" t="s">
        <v>120</v>
      </c>
      <c r="E186" s="18">
        <v>0.25</v>
      </c>
      <c r="F186" s="17">
        <v>32.5</v>
      </c>
      <c r="G186" s="17" t="s">
        <v>124</v>
      </c>
      <c r="H186" s="17" t="b">
        <f t="shared" si="2"/>
        <v>0</v>
      </c>
    </row>
    <row r="187" spans="1:8" x14ac:dyDescent="0.3">
      <c r="A187" s="17">
        <v>21</v>
      </c>
      <c r="B187" s="17" t="s">
        <v>313</v>
      </c>
      <c r="C187" s="17" t="s">
        <v>147</v>
      </c>
      <c r="D187" s="17" t="s">
        <v>110</v>
      </c>
      <c r="E187" s="18">
        <v>0.2</v>
      </c>
      <c r="F187" s="17">
        <v>26</v>
      </c>
      <c r="G187" s="17" t="s">
        <v>121</v>
      </c>
      <c r="H187" s="17" t="b">
        <f t="shared" si="2"/>
        <v>0</v>
      </c>
    </row>
    <row r="188" spans="1:8" x14ac:dyDescent="0.3">
      <c r="A188" s="17">
        <v>22</v>
      </c>
      <c r="B188" s="17" t="s">
        <v>314</v>
      </c>
      <c r="C188" s="17" t="s">
        <v>147</v>
      </c>
      <c r="D188" s="17" t="s">
        <v>110</v>
      </c>
      <c r="E188" s="18">
        <v>0.2</v>
      </c>
      <c r="F188" s="17">
        <v>26</v>
      </c>
      <c r="G188" s="17" t="s">
        <v>121</v>
      </c>
      <c r="H188" s="17" t="b">
        <f t="shared" si="2"/>
        <v>0</v>
      </c>
    </row>
    <row r="189" spans="1:8" x14ac:dyDescent="0.3">
      <c r="A189" s="17">
        <v>40</v>
      </c>
      <c r="B189" s="17" t="s">
        <v>315</v>
      </c>
      <c r="C189" s="17" t="s">
        <v>147</v>
      </c>
      <c r="D189" s="17" t="s">
        <v>110</v>
      </c>
      <c r="E189" s="18">
        <v>0.2</v>
      </c>
      <c r="F189" s="17">
        <v>26</v>
      </c>
      <c r="G189" s="17" t="s">
        <v>111</v>
      </c>
      <c r="H189" s="17" t="b">
        <f t="shared" si="2"/>
        <v>0</v>
      </c>
    </row>
    <row r="190" spans="1:8" x14ac:dyDescent="0.3">
      <c r="A190" s="17">
        <v>41</v>
      </c>
      <c r="B190" s="17" t="s">
        <v>316</v>
      </c>
      <c r="C190" s="17" t="s">
        <v>147</v>
      </c>
      <c r="D190" s="17" t="s">
        <v>120</v>
      </c>
      <c r="E190" s="18">
        <v>0.2</v>
      </c>
      <c r="F190" s="17">
        <v>26</v>
      </c>
      <c r="G190" s="17" t="s">
        <v>111</v>
      </c>
      <c r="H190" s="17" t="b">
        <f t="shared" si="2"/>
        <v>0</v>
      </c>
    </row>
    <row r="191" spans="1:8" x14ac:dyDescent="0.3">
      <c r="A191" s="17">
        <v>42</v>
      </c>
      <c r="B191" s="17" t="s">
        <v>317</v>
      </c>
      <c r="C191" s="17" t="s">
        <v>147</v>
      </c>
      <c r="D191" s="17" t="s">
        <v>107</v>
      </c>
      <c r="E191" s="18">
        <v>0.2</v>
      </c>
      <c r="F191" s="17">
        <v>26</v>
      </c>
      <c r="G191" s="17" t="s">
        <v>111</v>
      </c>
      <c r="H191" s="17" t="b">
        <f t="shared" si="2"/>
        <v>0</v>
      </c>
    </row>
    <row r="192" spans="1:8" x14ac:dyDescent="0.3">
      <c r="A192" s="17">
        <v>43</v>
      </c>
      <c r="B192" s="17" t="s">
        <v>318</v>
      </c>
      <c r="C192" s="17" t="s">
        <v>147</v>
      </c>
      <c r="D192" s="17" t="s">
        <v>115</v>
      </c>
      <c r="E192" s="18">
        <v>0.2</v>
      </c>
      <c r="F192" s="17">
        <v>26</v>
      </c>
      <c r="G192" s="17" t="s">
        <v>111</v>
      </c>
      <c r="H192" s="17" t="b">
        <f t="shared" si="2"/>
        <v>0</v>
      </c>
    </row>
    <row r="193" spans="1:8" x14ac:dyDescent="0.3">
      <c r="A193" s="17">
        <v>44</v>
      </c>
      <c r="B193" s="17" t="s">
        <v>319</v>
      </c>
      <c r="C193" s="17" t="s">
        <v>147</v>
      </c>
      <c r="D193" s="17" t="s">
        <v>120</v>
      </c>
      <c r="E193" s="18">
        <v>0.2</v>
      </c>
      <c r="F193" s="17">
        <v>26</v>
      </c>
      <c r="G193" s="17" t="s">
        <v>111</v>
      </c>
      <c r="H193" s="17" t="b">
        <f t="shared" si="2"/>
        <v>0</v>
      </c>
    </row>
    <row r="194" spans="1:8" x14ac:dyDescent="0.3">
      <c r="A194" s="17">
        <v>45</v>
      </c>
      <c r="B194" s="17" t="s">
        <v>320</v>
      </c>
      <c r="C194" s="17" t="s">
        <v>147</v>
      </c>
      <c r="D194" s="17" t="s">
        <v>120</v>
      </c>
      <c r="E194" s="18">
        <v>0.2</v>
      </c>
      <c r="F194" s="17">
        <v>26</v>
      </c>
      <c r="G194" s="17" t="s">
        <v>111</v>
      </c>
      <c r="H194" s="17" t="b">
        <f t="shared" si="2"/>
        <v>0</v>
      </c>
    </row>
    <row r="195" spans="1:8" x14ac:dyDescent="0.3">
      <c r="A195" s="17">
        <v>46</v>
      </c>
      <c r="B195" s="17" t="s">
        <v>321</v>
      </c>
      <c r="C195" s="17" t="s">
        <v>147</v>
      </c>
      <c r="D195" s="17" t="s">
        <v>115</v>
      </c>
      <c r="E195" s="18">
        <v>0.2</v>
      </c>
      <c r="F195" s="17">
        <v>26</v>
      </c>
      <c r="G195" s="17" t="s">
        <v>111</v>
      </c>
      <c r="H195" s="17" t="b">
        <f t="shared" ref="H195:H258" si="3">IF(E195&gt;9,E195*8%)</f>
        <v>0</v>
      </c>
    </row>
    <row r="196" spans="1:8" x14ac:dyDescent="0.3">
      <c r="A196" s="17">
        <v>47</v>
      </c>
      <c r="B196" s="17" t="s">
        <v>322</v>
      </c>
      <c r="C196" s="17" t="s">
        <v>147</v>
      </c>
      <c r="D196" s="17" t="s">
        <v>120</v>
      </c>
      <c r="E196" s="18">
        <v>0.2</v>
      </c>
      <c r="F196" s="17">
        <v>26</v>
      </c>
      <c r="G196" s="17" t="s">
        <v>111</v>
      </c>
      <c r="H196" s="17" t="b">
        <f t="shared" si="3"/>
        <v>0</v>
      </c>
    </row>
    <row r="197" spans="1:8" x14ac:dyDescent="0.3">
      <c r="A197" s="17">
        <v>68</v>
      </c>
      <c r="B197" s="17" t="s">
        <v>323</v>
      </c>
      <c r="C197" s="17" t="s">
        <v>147</v>
      </c>
      <c r="D197" s="17" t="s">
        <v>115</v>
      </c>
      <c r="E197" s="18">
        <v>0.2</v>
      </c>
      <c r="F197" s="17">
        <v>26</v>
      </c>
      <c r="G197" s="17" t="s">
        <v>113</v>
      </c>
      <c r="H197" s="17" t="b">
        <f t="shared" si="3"/>
        <v>0</v>
      </c>
    </row>
    <row r="198" spans="1:8" x14ac:dyDescent="0.3">
      <c r="A198" s="17">
        <v>69</v>
      </c>
      <c r="B198" s="17" t="s">
        <v>324</v>
      </c>
      <c r="C198" s="17" t="s">
        <v>147</v>
      </c>
      <c r="D198" s="17" t="s">
        <v>110</v>
      </c>
      <c r="E198" s="18">
        <v>0.2</v>
      </c>
      <c r="F198" s="17">
        <v>26</v>
      </c>
      <c r="G198" s="17" t="s">
        <v>113</v>
      </c>
      <c r="H198" s="17" t="b">
        <f t="shared" si="3"/>
        <v>0</v>
      </c>
    </row>
    <row r="199" spans="1:8" x14ac:dyDescent="0.3">
      <c r="A199" s="17">
        <v>70</v>
      </c>
      <c r="B199" s="17" t="s">
        <v>325</v>
      </c>
      <c r="C199" s="17" t="s">
        <v>147</v>
      </c>
      <c r="D199" s="17" t="s">
        <v>110</v>
      </c>
      <c r="E199" s="18">
        <v>0.2</v>
      </c>
      <c r="F199" s="17">
        <v>26</v>
      </c>
      <c r="G199" s="17" t="s">
        <v>113</v>
      </c>
      <c r="H199" s="17" t="b">
        <f t="shared" si="3"/>
        <v>0</v>
      </c>
    </row>
    <row r="200" spans="1:8" x14ac:dyDescent="0.3">
      <c r="A200" s="17">
        <v>71</v>
      </c>
      <c r="B200" s="17" t="s">
        <v>326</v>
      </c>
      <c r="C200" s="17" t="s">
        <v>147</v>
      </c>
      <c r="D200" s="17" t="s">
        <v>110</v>
      </c>
      <c r="E200" s="18">
        <v>0.2</v>
      </c>
      <c r="F200" s="17">
        <v>26</v>
      </c>
      <c r="G200" s="17" t="s">
        <v>113</v>
      </c>
      <c r="H200" s="17" t="b">
        <f t="shared" si="3"/>
        <v>0</v>
      </c>
    </row>
    <row r="201" spans="1:8" x14ac:dyDescent="0.3">
      <c r="A201" s="17">
        <v>91</v>
      </c>
      <c r="B201" s="17" t="s">
        <v>327</v>
      </c>
      <c r="C201" s="17" t="s">
        <v>147</v>
      </c>
      <c r="D201" s="17" t="s">
        <v>120</v>
      </c>
      <c r="E201" s="18">
        <v>0.2</v>
      </c>
      <c r="F201" s="17">
        <v>26</v>
      </c>
      <c r="G201" s="17" t="s">
        <v>131</v>
      </c>
      <c r="H201" s="17" t="b">
        <f t="shared" si="3"/>
        <v>0</v>
      </c>
    </row>
    <row r="202" spans="1:8" x14ac:dyDescent="0.3">
      <c r="A202" s="17">
        <v>92</v>
      </c>
      <c r="B202" s="17" t="s">
        <v>328</v>
      </c>
      <c r="C202" s="17" t="s">
        <v>147</v>
      </c>
      <c r="D202" s="17" t="s">
        <v>110</v>
      </c>
      <c r="E202" s="18">
        <v>0.2</v>
      </c>
      <c r="F202" s="17">
        <v>26</v>
      </c>
      <c r="G202" s="17" t="s">
        <v>131</v>
      </c>
      <c r="H202" s="17" t="b">
        <f t="shared" si="3"/>
        <v>0</v>
      </c>
    </row>
    <row r="203" spans="1:8" x14ac:dyDescent="0.3">
      <c r="A203" s="17">
        <v>93</v>
      </c>
      <c r="B203" s="17" t="s">
        <v>329</v>
      </c>
      <c r="C203" s="17" t="s">
        <v>147</v>
      </c>
      <c r="D203" s="17" t="s">
        <v>107</v>
      </c>
      <c r="E203" s="18">
        <v>0.2</v>
      </c>
      <c r="F203" s="17">
        <v>26</v>
      </c>
      <c r="G203" s="17" t="s">
        <v>131</v>
      </c>
      <c r="H203" s="17" t="b">
        <f t="shared" si="3"/>
        <v>0</v>
      </c>
    </row>
    <row r="204" spans="1:8" x14ac:dyDescent="0.3">
      <c r="A204" s="17">
        <v>94</v>
      </c>
      <c r="B204" s="17" t="s">
        <v>330</v>
      </c>
      <c r="C204" s="17" t="s">
        <v>147</v>
      </c>
      <c r="D204" s="17" t="s">
        <v>110</v>
      </c>
      <c r="E204" s="18">
        <v>0.2</v>
      </c>
      <c r="F204" s="17">
        <v>26</v>
      </c>
      <c r="G204" s="17" t="s">
        <v>131</v>
      </c>
      <c r="H204" s="17" t="b">
        <f t="shared" si="3"/>
        <v>0</v>
      </c>
    </row>
    <row r="205" spans="1:8" x14ac:dyDescent="0.3">
      <c r="A205" s="17">
        <v>95</v>
      </c>
      <c r="B205" s="17" t="s">
        <v>331</v>
      </c>
      <c r="C205" s="17" t="s">
        <v>147</v>
      </c>
      <c r="D205" s="17" t="s">
        <v>115</v>
      </c>
      <c r="E205" s="18">
        <v>0.2</v>
      </c>
      <c r="F205" s="17">
        <v>26</v>
      </c>
      <c r="G205" s="17" t="s">
        <v>131</v>
      </c>
      <c r="H205" s="17" t="b">
        <f t="shared" si="3"/>
        <v>0</v>
      </c>
    </row>
    <row r="206" spans="1:8" x14ac:dyDescent="0.3">
      <c r="A206" s="17">
        <v>96</v>
      </c>
      <c r="B206" s="17" t="s">
        <v>332</v>
      </c>
      <c r="C206" s="17" t="s">
        <v>147</v>
      </c>
      <c r="D206" s="17" t="s">
        <v>115</v>
      </c>
      <c r="E206" s="18">
        <v>0.2</v>
      </c>
      <c r="F206" s="17">
        <v>26</v>
      </c>
      <c r="G206" s="17" t="s">
        <v>131</v>
      </c>
      <c r="H206" s="17" t="b">
        <f t="shared" si="3"/>
        <v>0</v>
      </c>
    </row>
    <row r="207" spans="1:8" x14ac:dyDescent="0.3">
      <c r="A207" s="17">
        <v>116</v>
      </c>
      <c r="B207" s="17" t="s">
        <v>333</v>
      </c>
      <c r="C207" s="17" t="s">
        <v>147</v>
      </c>
      <c r="D207" s="17" t="s">
        <v>110</v>
      </c>
      <c r="E207" s="18">
        <v>0.2</v>
      </c>
      <c r="F207" s="17">
        <v>26</v>
      </c>
      <c r="G207" s="17" t="s">
        <v>135</v>
      </c>
      <c r="H207" s="17" t="b">
        <f t="shared" si="3"/>
        <v>0</v>
      </c>
    </row>
    <row r="208" spans="1:8" x14ac:dyDescent="0.3">
      <c r="A208" s="17">
        <v>117</v>
      </c>
      <c r="B208" s="17" t="s">
        <v>334</v>
      </c>
      <c r="C208" s="17" t="s">
        <v>147</v>
      </c>
      <c r="D208" s="17" t="s">
        <v>110</v>
      </c>
      <c r="E208" s="18">
        <v>0.2</v>
      </c>
      <c r="F208" s="17">
        <v>26</v>
      </c>
      <c r="G208" s="17" t="s">
        <v>135</v>
      </c>
      <c r="H208" s="17" t="b">
        <f t="shared" si="3"/>
        <v>0</v>
      </c>
    </row>
    <row r="209" spans="1:8" x14ac:dyDescent="0.3">
      <c r="A209" s="17">
        <v>118</v>
      </c>
      <c r="B209" s="17" t="s">
        <v>335</v>
      </c>
      <c r="C209" s="17" t="s">
        <v>147</v>
      </c>
      <c r="D209" s="17" t="s">
        <v>107</v>
      </c>
      <c r="E209" s="18">
        <v>0.2</v>
      </c>
      <c r="F209" s="17">
        <v>26</v>
      </c>
      <c r="G209" s="17" t="s">
        <v>135</v>
      </c>
      <c r="H209" s="17" t="b">
        <f t="shared" si="3"/>
        <v>0</v>
      </c>
    </row>
    <row r="210" spans="1:8" x14ac:dyDescent="0.3">
      <c r="A210" s="17">
        <v>119</v>
      </c>
      <c r="B210" s="17" t="s">
        <v>336</v>
      </c>
      <c r="C210" s="17" t="s">
        <v>147</v>
      </c>
      <c r="D210" s="17" t="s">
        <v>110</v>
      </c>
      <c r="E210" s="18">
        <v>0.2</v>
      </c>
      <c r="F210" s="17">
        <v>26</v>
      </c>
      <c r="G210" s="17" t="s">
        <v>135</v>
      </c>
      <c r="H210" s="17" t="b">
        <f t="shared" si="3"/>
        <v>0</v>
      </c>
    </row>
    <row r="211" spans="1:8" x14ac:dyDescent="0.3">
      <c r="A211" s="17">
        <v>120</v>
      </c>
      <c r="B211" s="17" t="s">
        <v>337</v>
      </c>
      <c r="C211" s="17" t="s">
        <v>147</v>
      </c>
      <c r="D211" s="17" t="s">
        <v>110</v>
      </c>
      <c r="E211" s="18">
        <v>0.2</v>
      </c>
      <c r="F211" s="17">
        <v>26</v>
      </c>
      <c r="G211" s="17" t="s">
        <v>135</v>
      </c>
      <c r="H211" s="17" t="b">
        <f t="shared" si="3"/>
        <v>0</v>
      </c>
    </row>
    <row r="212" spans="1:8" x14ac:dyDescent="0.3">
      <c r="A212" s="17">
        <v>121</v>
      </c>
      <c r="B212" s="17" t="s">
        <v>338</v>
      </c>
      <c r="C212" s="17" t="s">
        <v>147</v>
      </c>
      <c r="D212" s="17" t="s">
        <v>120</v>
      </c>
      <c r="E212" s="18">
        <v>0.2</v>
      </c>
      <c r="F212" s="17">
        <v>26</v>
      </c>
      <c r="G212" s="17" t="s">
        <v>135</v>
      </c>
      <c r="H212" s="17" t="b">
        <f t="shared" si="3"/>
        <v>0</v>
      </c>
    </row>
    <row r="213" spans="1:8" x14ac:dyDescent="0.3">
      <c r="A213" s="17">
        <v>138</v>
      </c>
      <c r="B213" s="17" t="s">
        <v>339</v>
      </c>
      <c r="C213" s="17" t="s">
        <v>147</v>
      </c>
      <c r="D213" s="17" t="s">
        <v>115</v>
      </c>
      <c r="E213" s="18">
        <v>0.2</v>
      </c>
      <c r="F213" s="17">
        <v>26</v>
      </c>
      <c r="G213" s="17" t="s">
        <v>108</v>
      </c>
      <c r="H213" s="17" t="b">
        <f t="shared" si="3"/>
        <v>0</v>
      </c>
    </row>
    <row r="214" spans="1:8" x14ac:dyDescent="0.3">
      <c r="A214" s="17">
        <v>139</v>
      </c>
      <c r="B214" s="17" t="s">
        <v>340</v>
      </c>
      <c r="C214" s="17" t="s">
        <v>147</v>
      </c>
      <c r="D214" s="17" t="s">
        <v>110</v>
      </c>
      <c r="E214" s="18">
        <v>0.2</v>
      </c>
      <c r="F214" s="17">
        <v>26</v>
      </c>
      <c r="G214" s="17" t="s">
        <v>108</v>
      </c>
      <c r="H214" s="17" t="b">
        <f t="shared" si="3"/>
        <v>0</v>
      </c>
    </row>
    <row r="215" spans="1:8" x14ac:dyDescent="0.3">
      <c r="A215" s="17">
        <v>140</v>
      </c>
      <c r="B215" s="17" t="s">
        <v>341</v>
      </c>
      <c r="C215" s="17" t="s">
        <v>147</v>
      </c>
      <c r="D215" s="17" t="s">
        <v>110</v>
      </c>
      <c r="E215" s="18">
        <v>0.2</v>
      </c>
      <c r="F215" s="17">
        <v>26</v>
      </c>
      <c r="G215" s="17" t="s">
        <v>108</v>
      </c>
      <c r="H215" s="17" t="b">
        <f t="shared" si="3"/>
        <v>0</v>
      </c>
    </row>
    <row r="216" spans="1:8" x14ac:dyDescent="0.3">
      <c r="A216" s="17">
        <v>141</v>
      </c>
      <c r="B216" s="17" t="s">
        <v>342</v>
      </c>
      <c r="C216" s="17" t="s">
        <v>147</v>
      </c>
      <c r="D216" s="17" t="s">
        <v>110</v>
      </c>
      <c r="E216" s="18">
        <v>0.2</v>
      </c>
      <c r="F216" s="17">
        <v>26</v>
      </c>
      <c r="G216" s="17" t="s">
        <v>108</v>
      </c>
      <c r="H216" s="17" t="b">
        <f t="shared" si="3"/>
        <v>0</v>
      </c>
    </row>
    <row r="217" spans="1:8" x14ac:dyDescent="0.3">
      <c r="A217" s="17">
        <v>142</v>
      </c>
      <c r="B217" s="17" t="s">
        <v>343</v>
      </c>
      <c r="C217" s="17" t="s">
        <v>147</v>
      </c>
      <c r="D217" s="17" t="s">
        <v>120</v>
      </c>
      <c r="E217" s="18">
        <v>0.2</v>
      </c>
      <c r="F217" s="17">
        <v>26</v>
      </c>
      <c r="G217" s="17" t="s">
        <v>108</v>
      </c>
      <c r="H217" s="17" t="b">
        <f t="shared" si="3"/>
        <v>0</v>
      </c>
    </row>
    <row r="218" spans="1:8" x14ac:dyDescent="0.3">
      <c r="A218" s="17">
        <v>143</v>
      </c>
      <c r="B218" s="17" t="s">
        <v>344</v>
      </c>
      <c r="C218" s="17" t="s">
        <v>147</v>
      </c>
      <c r="D218" s="17" t="s">
        <v>120</v>
      </c>
      <c r="E218" s="18">
        <v>0.2</v>
      </c>
      <c r="F218" s="17">
        <v>26</v>
      </c>
      <c r="G218" s="17" t="s">
        <v>108</v>
      </c>
      <c r="H218" s="17" t="b">
        <f t="shared" si="3"/>
        <v>0</v>
      </c>
    </row>
    <row r="219" spans="1:8" x14ac:dyDescent="0.3">
      <c r="A219" s="17">
        <v>163</v>
      </c>
      <c r="B219" s="17" t="s">
        <v>345</v>
      </c>
      <c r="C219" s="17" t="s">
        <v>147</v>
      </c>
      <c r="D219" s="17" t="s">
        <v>115</v>
      </c>
      <c r="E219" s="18">
        <v>0.2</v>
      </c>
      <c r="F219" s="17">
        <v>26</v>
      </c>
      <c r="G219" s="17" t="s">
        <v>116</v>
      </c>
      <c r="H219" s="17" t="b">
        <f t="shared" si="3"/>
        <v>0</v>
      </c>
    </row>
    <row r="220" spans="1:8" x14ac:dyDescent="0.3">
      <c r="A220" s="17">
        <v>164</v>
      </c>
      <c r="B220" s="17" t="s">
        <v>346</v>
      </c>
      <c r="C220" s="17" t="s">
        <v>147</v>
      </c>
      <c r="D220" s="17" t="s">
        <v>107</v>
      </c>
      <c r="E220" s="18">
        <v>0.2</v>
      </c>
      <c r="F220" s="17">
        <v>26</v>
      </c>
      <c r="G220" s="17" t="s">
        <v>116</v>
      </c>
      <c r="H220" s="17" t="b">
        <f t="shared" si="3"/>
        <v>0</v>
      </c>
    </row>
    <row r="221" spans="1:8" x14ac:dyDescent="0.3">
      <c r="A221" s="17">
        <v>165</v>
      </c>
      <c r="B221" s="17" t="s">
        <v>347</v>
      </c>
      <c r="C221" s="17" t="s">
        <v>147</v>
      </c>
      <c r="D221" s="17" t="s">
        <v>110</v>
      </c>
      <c r="E221" s="18">
        <v>0.2</v>
      </c>
      <c r="F221" s="17">
        <v>26</v>
      </c>
      <c r="G221" s="17" t="s">
        <v>116</v>
      </c>
      <c r="H221" s="17" t="b">
        <f t="shared" si="3"/>
        <v>0</v>
      </c>
    </row>
    <row r="222" spans="1:8" x14ac:dyDescent="0.3">
      <c r="A222" s="17">
        <v>166</v>
      </c>
      <c r="B222" s="17" t="s">
        <v>348</v>
      </c>
      <c r="C222" s="17" t="s">
        <v>147</v>
      </c>
      <c r="D222" s="17" t="s">
        <v>115</v>
      </c>
      <c r="E222" s="18">
        <v>0.2</v>
      </c>
      <c r="F222" s="17">
        <v>26</v>
      </c>
      <c r="G222" s="17" t="s">
        <v>116</v>
      </c>
      <c r="H222" s="17" t="b">
        <f t="shared" si="3"/>
        <v>0</v>
      </c>
    </row>
    <row r="223" spans="1:8" x14ac:dyDescent="0.3">
      <c r="A223" s="17">
        <v>167</v>
      </c>
      <c r="B223" s="17" t="s">
        <v>349</v>
      </c>
      <c r="C223" s="17" t="s">
        <v>147</v>
      </c>
      <c r="D223" s="17" t="s">
        <v>110</v>
      </c>
      <c r="E223" s="18">
        <v>0.2</v>
      </c>
      <c r="F223" s="17">
        <v>26</v>
      </c>
      <c r="G223" s="17" t="s">
        <v>116</v>
      </c>
      <c r="H223" s="17" t="b">
        <f t="shared" si="3"/>
        <v>0</v>
      </c>
    </row>
    <row r="224" spans="1:8" x14ac:dyDescent="0.3">
      <c r="A224" s="17">
        <v>168</v>
      </c>
      <c r="B224" s="17" t="s">
        <v>350</v>
      </c>
      <c r="C224" s="17" t="s">
        <v>147</v>
      </c>
      <c r="D224" s="17" t="s">
        <v>110</v>
      </c>
      <c r="E224" s="18">
        <v>0.2</v>
      </c>
      <c r="F224" s="17">
        <v>26</v>
      </c>
      <c r="G224" s="17" t="s">
        <v>116</v>
      </c>
      <c r="H224" s="17" t="b">
        <f t="shared" si="3"/>
        <v>0</v>
      </c>
    </row>
    <row r="225" spans="1:8" x14ac:dyDescent="0.3">
      <c r="A225" s="17">
        <v>188</v>
      </c>
      <c r="B225" s="17" t="s">
        <v>351</v>
      </c>
      <c r="C225" s="17" t="s">
        <v>147</v>
      </c>
      <c r="D225" s="17" t="s">
        <v>120</v>
      </c>
      <c r="E225" s="18">
        <v>0.2</v>
      </c>
      <c r="F225" s="17">
        <v>26</v>
      </c>
      <c r="G225" s="17" t="s">
        <v>124</v>
      </c>
      <c r="H225" s="17" t="b">
        <f t="shared" si="3"/>
        <v>0</v>
      </c>
    </row>
    <row r="226" spans="1:8" x14ac:dyDescent="0.3">
      <c r="A226" s="17">
        <v>189</v>
      </c>
      <c r="B226" s="17" t="s">
        <v>352</v>
      </c>
      <c r="C226" s="17" t="s">
        <v>147</v>
      </c>
      <c r="D226" s="17" t="s">
        <v>110</v>
      </c>
      <c r="E226" s="18">
        <v>0.2</v>
      </c>
      <c r="F226" s="17">
        <v>26</v>
      </c>
      <c r="G226" s="17" t="s">
        <v>124</v>
      </c>
      <c r="H226" s="17" t="b">
        <f t="shared" si="3"/>
        <v>0</v>
      </c>
    </row>
    <row r="227" spans="1:8" x14ac:dyDescent="0.3">
      <c r="A227" s="17">
        <v>190</v>
      </c>
      <c r="B227" s="17" t="s">
        <v>353</v>
      </c>
      <c r="C227" s="17" t="s">
        <v>147</v>
      </c>
      <c r="D227" s="17" t="s">
        <v>107</v>
      </c>
      <c r="E227" s="18">
        <v>0.2</v>
      </c>
      <c r="F227" s="17">
        <v>26</v>
      </c>
      <c r="G227" s="17" t="s">
        <v>124</v>
      </c>
      <c r="H227" s="17" t="b">
        <f t="shared" si="3"/>
        <v>0</v>
      </c>
    </row>
    <row r="228" spans="1:8" x14ac:dyDescent="0.3">
      <c r="A228" s="17">
        <v>209</v>
      </c>
      <c r="B228" s="17" t="s">
        <v>354</v>
      </c>
      <c r="C228" s="17" t="s">
        <v>147</v>
      </c>
      <c r="D228" s="17" t="s">
        <v>110</v>
      </c>
      <c r="E228" s="18">
        <v>0.2</v>
      </c>
      <c r="F228" s="17">
        <v>26</v>
      </c>
      <c r="G228" s="17" t="s">
        <v>127</v>
      </c>
      <c r="H228" s="17" t="b">
        <f t="shared" si="3"/>
        <v>0</v>
      </c>
    </row>
    <row r="229" spans="1:8" x14ac:dyDescent="0.3">
      <c r="A229" s="17">
        <v>210</v>
      </c>
      <c r="B229" s="17" t="s">
        <v>355</v>
      </c>
      <c r="C229" s="17" t="s">
        <v>147</v>
      </c>
      <c r="D229" s="17" t="s">
        <v>120</v>
      </c>
      <c r="E229" s="18">
        <v>0.2</v>
      </c>
      <c r="F229" s="17">
        <v>26</v>
      </c>
      <c r="G229" s="17" t="s">
        <v>127</v>
      </c>
      <c r="H229" s="17" t="b">
        <f t="shared" si="3"/>
        <v>0</v>
      </c>
    </row>
    <row r="230" spans="1:8" x14ac:dyDescent="0.3">
      <c r="A230" s="17">
        <v>211</v>
      </c>
      <c r="B230" s="17" t="s">
        <v>356</v>
      </c>
      <c r="C230" s="17" t="s">
        <v>147</v>
      </c>
      <c r="D230" s="17" t="s">
        <v>107</v>
      </c>
      <c r="E230" s="18">
        <v>0.2</v>
      </c>
      <c r="F230" s="17">
        <v>26</v>
      </c>
      <c r="G230" s="17" t="s">
        <v>127</v>
      </c>
      <c r="H230" s="17" t="b">
        <f t="shared" si="3"/>
        <v>0</v>
      </c>
    </row>
    <row r="231" spans="1:8" x14ac:dyDescent="0.3">
      <c r="A231" s="17">
        <v>212</v>
      </c>
      <c r="B231" s="17" t="s">
        <v>357</v>
      </c>
      <c r="C231" s="17" t="s">
        <v>147</v>
      </c>
      <c r="D231" s="17" t="s">
        <v>120</v>
      </c>
      <c r="E231" s="18">
        <v>0.2</v>
      </c>
      <c r="F231" s="17">
        <v>26</v>
      </c>
      <c r="G231" s="17" t="s">
        <v>127</v>
      </c>
      <c r="H231" s="17" t="b">
        <f t="shared" si="3"/>
        <v>0</v>
      </c>
    </row>
    <row r="232" spans="1:8" x14ac:dyDescent="0.3">
      <c r="A232" s="17">
        <v>213</v>
      </c>
      <c r="B232" s="17" t="s">
        <v>358</v>
      </c>
      <c r="C232" s="17" t="s">
        <v>147</v>
      </c>
      <c r="D232" s="17" t="s">
        <v>120</v>
      </c>
      <c r="E232" s="18">
        <v>0.2</v>
      </c>
      <c r="F232" s="17">
        <v>26</v>
      </c>
      <c r="G232" s="17" t="s">
        <v>127</v>
      </c>
      <c r="H232" s="17" t="b">
        <f t="shared" si="3"/>
        <v>0</v>
      </c>
    </row>
    <row r="233" spans="1:8" x14ac:dyDescent="0.3">
      <c r="A233" s="17">
        <v>214</v>
      </c>
      <c r="B233" s="17" t="s">
        <v>359</v>
      </c>
      <c r="C233" s="17" t="s">
        <v>147</v>
      </c>
      <c r="D233" s="17" t="s">
        <v>110</v>
      </c>
      <c r="E233" s="18">
        <v>0.2</v>
      </c>
      <c r="F233" s="17">
        <v>26</v>
      </c>
      <c r="G233" s="17" t="s">
        <v>127</v>
      </c>
      <c r="H233" s="17" t="b">
        <f t="shared" si="3"/>
        <v>0</v>
      </c>
    </row>
    <row r="234" spans="1:8" x14ac:dyDescent="0.3">
      <c r="A234" s="17">
        <v>233</v>
      </c>
      <c r="B234" s="17" t="s">
        <v>360</v>
      </c>
      <c r="C234" s="17" t="s">
        <v>147</v>
      </c>
      <c r="D234" s="17" t="s">
        <v>115</v>
      </c>
      <c r="E234" s="18">
        <v>0.2</v>
      </c>
      <c r="F234" s="17">
        <v>26</v>
      </c>
      <c r="G234" s="17" t="s">
        <v>129</v>
      </c>
      <c r="H234" s="17" t="b">
        <f t="shared" si="3"/>
        <v>0</v>
      </c>
    </row>
    <row r="235" spans="1:8" x14ac:dyDescent="0.3">
      <c r="A235" s="17">
        <v>234</v>
      </c>
      <c r="B235" s="17" t="s">
        <v>361</v>
      </c>
      <c r="C235" s="17" t="s">
        <v>147</v>
      </c>
      <c r="D235" s="17" t="s">
        <v>115</v>
      </c>
      <c r="E235" s="18">
        <v>0.2</v>
      </c>
      <c r="F235" s="17">
        <v>26</v>
      </c>
      <c r="G235" s="17" t="s">
        <v>129</v>
      </c>
      <c r="H235" s="17" t="b">
        <f t="shared" si="3"/>
        <v>0</v>
      </c>
    </row>
    <row r="236" spans="1:8" x14ac:dyDescent="0.3">
      <c r="A236" s="17">
        <v>235</v>
      </c>
      <c r="B236" s="17" t="s">
        <v>362</v>
      </c>
      <c r="C236" s="17" t="s">
        <v>147</v>
      </c>
      <c r="D236" s="17" t="s">
        <v>120</v>
      </c>
      <c r="E236" s="18">
        <v>0.2</v>
      </c>
      <c r="F236" s="17">
        <v>26</v>
      </c>
      <c r="G236" s="17" t="s">
        <v>129</v>
      </c>
      <c r="H236" s="17" t="b">
        <f t="shared" si="3"/>
        <v>0</v>
      </c>
    </row>
    <row r="237" spans="1:8" x14ac:dyDescent="0.3">
      <c r="A237" s="17">
        <v>236</v>
      </c>
      <c r="B237" s="17" t="s">
        <v>363</v>
      </c>
      <c r="C237" s="17" t="s">
        <v>147</v>
      </c>
      <c r="D237" s="17" t="s">
        <v>110</v>
      </c>
      <c r="E237" s="18">
        <v>0.2</v>
      </c>
      <c r="F237" s="17">
        <v>26</v>
      </c>
      <c r="G237" s="17" t="s">
        <v>129</v>
      </c>
      <c r="H237" s="17" t="b">
        <f t="shared" si="3"/>
        <v>0</v>
      </c>
    </row>
    <row r="238" spans="1:8" x14ac:dyDescent="0.3">
      <c r="A238" s="17">
        <v>237</v>
      </c>
      <c r="B238" s="17" t="s">
        <v>364</v>
      </c>
      <c r="C238" s="17" t="s">
        <v>147</v>
      </c>
      <c r="D238" s="17" t="s">
        <v>120</v>
      </c>
      <c r="E238" s="18">
        <v>0.2</v>
      </c>
      <c r="F238" s="17">
        <v>26</v>
      </c>
      <c r="G238" s="17" t="s">
        <v>129</v>
      </c>
      <c r="H238" s="24" t="b">
        <f t="shared" si="3"/>
        <v>0</v>
      </c>
    </row>
    <row r="239" spans="1:8" x14ac:dyDescent="0.3">
      <c r="H239" s="25"/>
    </row>
    <row r="240" spans="1:8" x14ac:dyDescent="0.3">
      <c r="H240" s="25"/>
    </row>
    <row r="241" spans="8:8" x14ac:dyDescent="0.3">
      <c r="H241" s="25"/>
    </row>
    <row r="242" spans="8:8" x14ac:dyDescent="0.3">
      <c r="H242" s="25"/>
    </row>
    <row r="243" spans="8:8" x14ac:dyDescent="0.3">
      <c r="H243" s="25"/>
    </row>
    <row r="244" spans="8:8" x14ac:dyDescent="0.3">
      <c r="H244" s="25"/>
    </row>
    <row r="245" spans="8:8" x14ac:dyDescent="0.3">
      <c r="H245" s="25"/>
    </row>
    <row r="246" spans="8:8" x14ac:dyDescent="0.3">
      <c r="H246" s="25"/>
    </row>
    <row r="247" spans="8:8" x14ac:dyDescent="0.3">
      <c r="H247" s="25"/>
    </row>
    <row r="248" spans="8:8" x14ac:dyDescent="0.3">
      <c r="H248" s="25"/>
    </row>
    <row r="249" spans="8:8" x14ac:dyDescent="0.3">
      <c r="H249" s="25"/>
    </row>
    <row r="250" spans="8:8" x14ac:dyDescent="0.3">
      <c r="H250" s="25"/>
    </row>
    <row r="251" spans="8:8" x14ac:dyDescent="0.3">
      <c r="H251" s="25"/>
    </row>
    <row r="252" spans="8:8" x14ac:dyDescent="0.3">
      <c r="H252" s="25"/>
    </row>
    <row r="253" spans="8:8" x14ac:dyDescent="0.3">
      <c r="H253" s="25"/>
    </row>
    <row r="254" spans="8:8" x14ac:dyDescent="0.3">
      <c r="H254" s="25"/>
    </row>
    <row r="255" spans="8:8" x14ac:dyDescent="0.3">
      <c r="H255" s="25"/>
    </row>
    <row r="256" spans="8:8" x14ac:dyDescent="0.3">
      <c r="H256" s="25"/>
    </row>
    <row r="257" spans="8:8" x14ac:dyDescent="0.3">
      <c r="H257" s="25"/>
    </row>
    <row r="258" spans="8:8" x14ac:dyDescent="0.3">
      <c r="H258" s="25"/>
    </row>
    <row r="259" spans="8:8" x14ac:dyDescent="0.3">
      <c r="H259" s="25"/>
    </row>
    <row r="260" spans="8:8" x14ac:dyDescent="0.3">
      <c r="H260" s="25"/>
    </row>
    <row r="261" spans="8:8" x14ac:dyDescent="0.3">
      <c r="H261" s="25"/>
    </row>
    <row r="262" spans="8:8" x14ac:dyDescent="0.3">
      <c r="H262" s="25"/>
    </row>
    <row r="263" spans="8:8" x14ac:dyDescent="0.3">
      <c r="H263" s="25"/>
    </row>
    <row r="264" spans="8:8" x14ac:dyDescent="0.3">
      <c r="H264" s="25"/>
    </row>
    <row r="265" spans="8:8" x14ac:dyDescent="0.3">
      <c r="H265" s="25"/>
    </row>
    <row r="266" spans="8:8" x14ac:dyDescent="0.3">
      <c r="H266" s="25"/>
    </row>
    <row r="267" spans="8:8" x14ac:dyDescent="0.3">
      <c r="H267" s="25"/>
    </row>
    <row r="268" spans="8:8" x14ac:dyDescent="0.3">
      <c r="H268" s="25"/>
    </row>
    <row r="269" spans="8:8" x14ac:dyDescent="0.3">
      <c r="H269" s="25"/>
    </row>
    <row r="270" spans="8:8" x14ac:dyDescent="0.3">
      <c r="H270" s="25"/>
    </row>
    <row r="271" spans="8:8" x14ac:dyDescent="0.3">
      <c r="H271" s="25"/>
    </row>
    <row r="272" spans="8:8" x14ac:dyDescent="0.3">
      <c r="H272" s="25"/>
    </row>
    <row r="273" spans="8:8" x14ac:dyDescent="0.3">
      <c r="H273" s="25"/>
    </row>
    <row r="274" spans="8:8" x14ac:dyDescent="0.3">
      <c r="H274" s="25"/>
    </row>
    <row r="275" spans="8:8" x14ac:dyDescent="0.3">
      <c r="H275" s="25"/>
    </row>
    <row r="276" spans="8:8" x14ac:dyDescent="0.3">
      <c r="H276" s="25"/>
    </row>
    <row r="277" spans="8:8" x14ac:dyDescent="0.3">
      <c r="H277" s="25"/>
    </row>
    <row r="278" spans="8:8" x14ac:dyDescent="0.3">
      <c r="H278" s="25"/>
    </row>
    <row r="279" spans="8:8" x14ac:dyDescent="0.3">
      <c r="H279" s="25"/>
    </row>
    <row r="280" spans="8:8" x14ac:dyDescent="0.3">
      <c r="H280" s="25"/>
    </row>
    <row r="281" spans="8:8" x14ac:dyDescent="0.3">
      <c r="H281" s="25"/>
    </row>
    <row r="282" spans="8:8" x14ac:dyDescent="0.3">
      <c r="H282" s="25"/>
    </row>
    <row r="283" spans="8:8" x14ac:dyDescent="0.3">
      <c r="H283" s="25"/>
    </row>
    <row r="284" spans="8:8" x14ac:dyDescent="0.3">
      <c r="H284" s="25"/>
    </row>
    <row r="285" spans="8:8" x14ac:dyDescent="0.3">
      <c r="H285" s="25"/>
    </row>
    <row r="286" spans="8:8" x14ac:dyDescent="0.3">
      <c r="H286" s="25"/>
    </row>
    <row r="287" spans="8:8" x14ac:dyDescent="0.3">
      <c r="H287" s="25"/>
    </row>
    <row r="288" spans="8:8" x14ac:dyDescent="0.3">
      <c r="H288" s="25"/>
    </row>
    <row r="289" spans="8:8" x14ac:dyDescent="0.3">
      <c r="H289" s="25"/>
    </row>
    <row r="290" spans="8:8" x14ac:dyDescent="0.3">
      <c r="H290" s="25"/>
    </row>
    <row r="291" spans="8:8" x14ac:dyDescent="0.3">
      <c r="H291" s="25"/>
    </row>
    <row r="292" spans="8:8" x14ac:dyDescent="0.3">
      <c r="H292" s="25"/>
    </row>
    <row r="293" spans="8:8" x14ac:dyDescent="0.3">
      <c r="H293" s="25"/>
    </row>
    <row r="294" spans="8:8" x14ac:dyDescent="0.3">
      <c r="H294" s="25"/>
    </row>
    <row r="295" spans="8:8" x14ac:dyDescent="0.3">
      <c r="H295" s="25"/>
    </row>
    <row r="296" spans="8:8" x14ac:dyDescent="0.3">
      <c r="H296" s="25"/>
    </row>
    <row r="297" spans="8:8" x14ac:dyDescent="0.3">
      <c r="H297" s="25"/>
    </row>
    <row r="298" spans="8:8" x14ac:dyDescent="0.3">
      <c r="H298" s="25"/>
    </row>
    <row r="299" spans="8:8" x14ac:dyDescent="0.3">
      <c r="H299" s="25"/>
    </row>
    <row r="300" spans="8:8" x14ac:dyDescent="0.3">
      <c r="H300" s="25"/>
    </row>
    <row r="301" spans="8:8" x14ac:dyDescent="0.3">
      <c r="H301" s="25"/>
    </row>
    <row r="302" spans="8:8" x14ac:dyDescent="0.3">
      <c r="H302" s="25"/>
    </row>
    <row r="303" spans="8:8" x14ac:dyDescent="0.3">
      <c r="H303" s="25"/>
    </row>
    <row r="304" spans="8:8" x14ac:dyDescent="0.3">
      <c r="H304" s="25"/>
    </row>
    <row r="305" spans="8:8" x14ac:dyDescent="0.3">
      <c r="H305" s="25"/>
    </row>
    <row r="306" spans="8:8" x14ac:dyDescent="0.3">
      <c r="H306" s="25"/>
    </row>
    <row r="307" spans="8:8" x14ac:dyDescent="0.3">
      <c r="H307" s="25"/>
    </row>
    <row r="308" spans="8:8" x14ac:dyDescent="0.3">
      <c r="H308" s="25"/>
    </row>
    <row r="309" spans="8:8" x14ac:dyDescent="0.3">
      <c r="H309" s="25"/>
    </row>
    <row r="310" spans="8:8" x14ac:dyDescent="0.3">
      <c r="H310" s="25"/>
    </row>
    <row r="311" spans="8:8" x14ac:dyDescent="0.3">
      <c r="H311" s="25"/>
    </row>
    <row r="312" spans="8:8" x14ac:dyDescent="0.3">
      <c r="H312" s="25"/>
    </row>
    <row r="313" spans="8:8" x14ac:dyDescent="0.3">
      <c r="H313" s="25"/>
    </row>
    <row r="314" spans="8:8" x14ac:dyDescent="0.3">
      <c r="H314" s="25"/>
    </row>
    <row r="315" spans="8:8" x14ac:dyDescent="0.3">
      <c r="H315" s="25"/>
    </row>
    <row r="316" spans="8:8" x14ac:dyDescent="0.3">
      <c r="H316" s="25"/>
    </row>
    <row r="317" spans="8:8" x14ac:dyDescent="0.3">
      <c r="H317" s="25"/>
    </row>
    <row r="318" spans="8:8" x14ac:dyDescent="0.3">
      <c r="H318" s="25"/>
    </row>
    <row r="319" spans="8:8" x14ac:dyDescent="0.3">
      <c r="H319" s="25"/>
    </row>
    <row r="320" spans="8:8" x14ac:dyDescent="0.3">
      <c r="H320" s="25"/>
    </row>
    <row r="321" spans="8:8" x14ac:dyDescent="0.3">
      <c r="H321" s="25"/>
    </row>
    <row r="322" spans="8:8" x14ac:dyDescent="0.3">
      <c r="H322" s="25"/>
    </row>
    <row r="323" spans="8:8" x14ac:dyDescent="0.3">
      <c r="H323" s="25"/>
    </row>
    <row r="324" spans="8:8" x14ac:dyDescent="0.3">
      <c r="H324" s="25"/>
    </row>
    <row r="325" spans="8:8" x14ac:dyDescent="0.3">
      <c r="H325" s="25"/>
    </row>
    <row r="326" spans="8:8" x14ac:dyDescent="0.3">
      <c r="H326" s="25"/>
    </row>
    <row r="327" spans="8:8" x14ac:dyDescent="0.3">
      <c r="H327" s="25"/>
    </row>
    <row r="328" spans="8:8" x14ac:dyDescent="0.3">
      <c r="H328" s="25"/>
    </row>
    <row r="329" spans="8:8" x14ac:dyDescent="0.3">
      <c r="H329" s="25"/>
    </row>
    <row r="330" spans="8:8" x14ac:dyDescent="0.3">
      <c r="H330" s="25"/>
    </row>
    <row r="331" spans="8:8" x14ac:dyDescent="0.3">
      <c r="H331" s="25"/>
    </row>
    <row r="332" spans="8:8" x14ac:dyDescent="0.3">
      <c r="H332" s="25"/>
    </row>
    <row r="333" spans="8:8" x14ac:dyDescent="0.3">
      <c r="H333" s="25"/>
    </row>
    <row r="334" spans="8:8" x14ac:dyDescent="0.3">
      <c r="H334" s="25"/>
    </row>
    <row r="335" spans="8:8" x14ac:dyDescent="0.3">
      <c r="H335" s="25"/>
    </row>
    <row r="336" spans="8:8" x14ac:dyDescent="0.3">
      <c r="H336" s="25"/>
    </row>
    <row r="337" spans="8:8" x14ac:dyDescent="0.3">
      <c r="H337" s="25"/>
    </row>
    <row r="338" spans="8:8" x14ac:dyDescent="0.3">
      <c r="H338" s="25"/>
    </row>
    <row r="339" spans="8:8" x14ac:dyDescent="0.3">
      <c r="H339" s="25"/>
    </row>
    <row r="340" spans="8:8" x14ac:dyDescent="0.3">
      <c r="H340" s="25"/>
    </row>
    <row r="341" spans="8:8" x14ac:dyDescent="0.3">
      <c r="H341" s="25"/>
    </row>
    <row r="342" spans="8:8" x14ac:dyDescent="0.3">
      <c r="H342" s="25"/>
    </row>
    <row r="343" spans="8:8" x14ac:dyDescent="0.3">
      <c r="H343" s="25"/>
    </row>
    <row r="344" spans="8:8" x14ac:dyDescent="0.3">
      <c r="H344" s="25"/>
    </row>
    <row r="345" spans="8:8" x14ac:dyDescent="0.3">
      <c r="H345" s="25"/>
    </row>
    <row r="346" spans="8:8" x14ac:dyDescent="0.3">
      <c r="H346" s="25"/>
    </row>
    <row r="347" spans="8:8" x14ac:dyDescent="0.3">
      <c r="H347" s="25"/>
    </row>
    <row r="348" spans="8:8" x14ac:dyDescent="0.3">
      <c r="H348" s="25"/>
    </row>
    <row r="349" spans="8:8" x14ac:dyDescent="0.3">
      <c r="H349" s="25"/>
    </row>
    <row r="350" spans="8:8" x14ac:dyDescent="0.3">
      <c r="H350" s="25"/>
    </row>
    <row r="351" spans="8:8" x14ac:dyDescent="0.3">
      <c r="H351" s="25"/>
    </row>
    <row r="352" spans="8:8" x14ac:dyDescent="0.3">
      <c r="H352" s="25"/>
    </row>
    <row r="353" spans="8:8" x14ac:dyDescent="0.3">
      <c r="H353" s="25"/>
    </row>
    <row r="354" spans="8:8" x14ac:dyDescent="0.3">
      <c r="H354" s="25"/>
    </row>
    <row r="355" spans="8:8" x14ac:dyDescent="0.3">
      <c r="H355" s="25"/>
    </row>
    <row r="356" spans="8:8" x14ac:dyDescent="0.3">
      <c r="H356" s="25"/>
    </row>
    <row r="357" spans="8:8" x14ac:dyDescent="0.3">
      <c r="H357" s="25"/>
    </row>
    <row r="358" spans="8:8" x14ac:dyDescent="0.3">
      <c r="H358" s="25"/>
    </row>
    <row r="359" spans="8:8" x14ac:dyDescent="0.3">
      <c r="H359" s="25"/>
    </row>
    <row r="360" spans="8:8" x14ac:dyDescent="0.3">
      <c r="H360" s="25"/>
    </row>
    <row r="361" spans="8:8" x14ac:dyDescent="0.3">
      <c r="H361" s="25"/>
    </row>
    <row r="362" spans="8:8" x14ac:dyDescent="0.3">
      <c r="H362" s="25"/>
    </row>
    <row r="363" spans="8:8" x14ac:dyDescent="0.3">
      <c r="H363" s="25"/>
    </row>
    <row r="364" spans="8:8" x14ac:dyDescent="0.3">
      <c r="H364" s="25"/>
    </row>
    <row r="365" spans="8:8" x14ac:dyDescent="0.3">
      <c r="H365" s="25"/>
    </row>
    <row r="366" spans="8:8" x14ac:dyDescent="0.3">
      <c r="H366" s="25"/>
    </row>
    <row r="367" spans="8:8" x14ac:dyDescent="0.3">
      <c r="H367" s="25"/>
    </row>
    <row r="368" spans="8:8" x14ac:dyDescent="0.3">
      <c r="H368" s="25"/>
    </row>
    <row r="369" spans="8:8" x14ac:dyDescent="0.3">
      <c r="H369" s="25"/>
    </row>
    <row r="370" spans="8:8" x14ac:dyDescent="0.3">
      <c r="H370" s="25"/>
    </row>
    <row r="371" spans="8:8" x14ac:dyDescent="0.3">
      <c r="H371" s="25"/>
    </row>
    <row r="372" spans="8:8" x14ac:dyDescent="0.3">
      <c r="H372" s="25"/>
    </row>
    <row r="373" spans="8:8" x14ac:dyDescent="0.3">
      <c r="H373" s="25"/>
    </row>
    <row r="374" spans="8:8" x14ac:dyDescent="0.3">
      <c r="H374" s="25"/>
    </row>
    <row r="375" spans="8:8" x14ac:dyDescent="0.3">
      <c r="H375" s="25"/>
    </row>
    <row r="376" spans="8:8" x14ac:dyDescent="0.3">
      <c r="H376" s="25"/>
    </row>
    <row r="377" spans="8:8" x14ac:dyDescent="0.3">
      <c r="H377" s="25"/>
    </row>
    <row r="378" spans="8:8" x14ac:dyDescent="0.3">
      <c r="H378" s="25"/>
    </row>
    <row r="379" spans="8:8" x14ac:dyDescent="0.3">
      <c r="H379" s="25"/>
    </row>
    <row r="380" spans="8:8" x14ac:dyDescent="0.3">
      <c r="H380" s="25"/>
    </row>
    <row r="381" spans="8:8" x14ac:dyDescent="0.3">
      <c r="H381" s="25"/>
    </row>
    <row r="382" spans="8:8" x14ac:dyDescent="0.3">
      <c r="H382" s="25"/>
    </row>
    <row r="383" spans="8:8" x14ac:dyDescent="0.3">
      <c r="H383" s="25"/>
    </row>
    <row r="384" spans="8:8" x14ac:dyDescent="0.3">
      <c r="H384" s="25"/>
    </row>
    <row r="385" spans="8:8" x14ac:dyDescent="0.3">
      <c r="H385" s="25"/>
    </row>
    <row r="386" spans="8:8" x14ac:dyDescent="0.3">
      <c r="H386" s="25"/>
    </row>
    <row r="387" spans="8:8" x14ac:dyDescent="0.3">
      <c r="H387" s="25"/>
    </row>
    <row r="388" spans="8:8" x14ac:dyDescent="0.3">
      <c r="H388" s="25"/>
    </row>
    <row r="389" spans="8:8" x14ac:dyDescent="0.3">
      <c r="H389" s="25"/>
    </row>
    <row r="390" spans="8:8" x14ac:dyDescent="0.3">
      <c r="H390" s="25"/>
    </row>
    <row r="391" spans="8:8" x14ac:dyDescent="0.3">
      <c r="H391" s="25"/>
    </row>
    <row r="392" spans="8:8" x14ac:dyDescent="0.3">
      <c r="H392" s="25"/>
    </row>
    <row r="393" spans="8:8" x14ac:dyDescent="0.3">
      <c r="H393" s="25"/>
    </row>
    <row r="394" spans="8:8" x14ac:dyDescent="0.3">
      <c r="H394" s="25"/>
    </row>
    <row r="395" spans="8:8" x14ac:dyDescent="0.3">
      <c r="H395" s="25"/>
    </row>
    <row r="396" spans="8:8" x14ac:dyDescent="0.3">
      <c r="H396" s="25"/>
    </row>
    <row r="397" spans="8:8" x14ac:dyDescent="0.3">
      <c r="H397" s="25"/>
    </row>
    <row r="398" spans="8:8" x14ac:dyDescent="0.3">
      <c r="H398" s="25"/>
    </row>
    <row r="399" spans="8:8" x14ac:dyDescent="0.3">
      <c r="H399" s="25"/>
    </row>
    <row r="400" spans="8:8" x14ac:dyDescent="0.3">
      <c r="H400" s="25"/>
    </row>
    <row r="401" spans="8:8" x14ac:dyDescent="0.3">
      <c r="H401" s="25"/>
    </row>
    <row r="402" spans="8:8" x14ac:dyDescent="0.3">
      <c r="H402" s="25"/>
    </row>
    <row r="403" spans="8:8" x14ac:dyDescent="0.3">
      <c r="H403" s="25"/>
    </row>
    <row r="404" spans="8:8" x14ac:dyDescent="0.3">
      <c r="H404" s="25"/>
    </row>
    <row r="405" spans="8:8" x14ac:dyDescent="0.3">
      <c r="H405" s="25"/>
    </row>
    <row r="406" spans="8:8" x14ac:dyDescent="0.3">
      <c r="H406" s="25"/>
    </row>
    <row r="407" spans="8:8" x14ac:dyDescent="0.3">
      <c r="H407" s="25"/>
    </row>
    <row r="408" spans="8:8" x14ac:dyDescent="0.3">
      <c r="H408" s="25"/>
    </row>
    <row r="409" spans="8:8" x14ac:dyDescent="0.3">
      <c r="H409" s="25"/>
    </row>
    <row r="410" spans="8:8" x14ac:dyDescent="0.3">
      <c r="H410" s="25"/>
    </row>
    <row r="411" spans="8:8" x14ac:dyDescent="0.3">
      <c r="H411" s="25"/>
    </row>
    <row r="412" spans="8:8" x14ac:dyDescent="0.3">
      <c r="H412" s="25"/>
    </row>
    <row r="413" spans="8:8" x14ac:dyDescent="0.3">
      <c r="H413" s="25"/>
    </row>
    <row r="414" spans="8:8" x14ac:dyDescent="0.3">
      <c r="H414" s="25"/>
    </row>
    <row r="415" spans="8:8" x14ac:dyDescent="0.3">
      <c r="H415" s="25"/>
    </row>
    <row r="416" spans="8:8" x14ac:dyDescent="0.3">
      <c r="H416" s="25"/>
    </row>
    <row r="417" spans="8:8" x14ac:dyDescent="0.3">
      <c r="H417" s="25"/>
    </row>
    <row r="418" spans="8:8" x14ac:dyDescent="0.3">
      <c r="H418" s="25"/>
    </row>
    <row r="419" spans="8:8" x14ac:dyDescent="0.3">
      <c r="H419" s="25"/>
    </row>
    <row r="420" spans="8:8" x14ac:dyDescent="0.3">
      <c r="H420" s="25"/>
    </row>
    <row r="421" spans="8:8" x14ac:dyDescent="0.3">
      <c r="H421" s="25"/>
    </row>
    <row r="422" spans="8:8" x14ac:dyDescent="0.3">
      <c r="H422" s="25"/>
    </row>
    <row r="423" spans="8:8" x14ac:dyDescent="0.3">
      <c r="H423" s="25"/>
    </row>
    <row r="424" spans="8:8" x14ac:dyDescent="0.3">
      <c r="H424" s="25"/>
    </row>
    <row r="425" spans="8:8" x14ac:dyDescent="0.3">
      <c r="H425" s="25"/>
    </row>
    <row r="426" spans="8:8" x14ac:dyDescent="0.3">
      <c r="H426" s="25"/>
    </row>
    <row r="427" spans="8:8" x14ac:dyDescent="0.3">
      <c r="H427" s="25"/>
    </row>
    <row r="428" spans="8:8" x14ac:dyDescent="0.3">
      <c r="H428" s="25"/>
    </row>
    <row r="429" spans="8:8" x14ac:dyDescent="0.3">
      <c r="H429" s="25"/>
    </row>
    <row r="430" spans="8:8" x14ac:dyDescent="0.3">
      <c r="H430" s="25"/>
    </row>
    <row r="431" spans="8:8" x14ac:dyDescent="0.3">
      <c r="H431" s="25"/>
    </row>
    <row r="432" spans="8:8" x14ac:dyDescent="0.3">
      <c r="H432" s="25"/>
    </row>
    <row r="433" spans="8:8" x14ac:dyDescent="0.3">
      <c r="H433" s="25"/>
    </row>
    <row r="434" spans="8:8" x14ac:dyDescent="0.3">
      <c r="H434" s="25"/>
    </row>
    <row r="435" spans="8:8" x14ac:dyDescent="0.3">
      <c r="H435" s="25"/>
    </row>
    <row r="436" spans="8:8" x14ac:dyDescent="0.3">
      <c r="H436" s="25"/>
    </row>
    <row r="437" spans="8:8" x14ac:dyDescent="0.3">
      <c r="H437" s="25"/>
    </row>
    <row r="438" spans="8:8" x14ac:dyDescent="0.3">
      <c r="H438" s="25"/>
    </row>
    <row r="439" spans="8:8" x14ac:dyDescent="0.3">
      <c r="H439" s="25"/>
    </row>
    <row r="440" spans="8:8" x14ac:dyDescent="0.3">
      <c r="H440" s="25"/>
    </row>
    <row r="441" spans="8:8" x14ac:dyDescent="0.3">
      <c r="H441" s="25"/>
    </row>
    <row r="442" spans="8:8" x14ac:dyDescent="0.3">
      <c r="H442" s="25"/>
    </row>
    <row r="443" spans="8:8" x14ac:dyDescent="0.3">
      <c r="H443" s="25"/>
    </row>
    <row r="444" spans="8:8" x14ac:dyDescent="0.3">
      <c r="H444" s="25"/>
    </row>
    <row r="445" spans="8:8" x14ac:dyDescent="0.3">
      <c r="H445" s="25"/>
    </row>
    <row r="446" spans="8:8" x14ac:dyDescent="0.3">
      <c r="H446" s="25"/>
    </row>
    <row r="447" spans="8:8" x14ac:dyDescent="0.3">
      <c r="H447" s="25"/>
    </row>
    <row r="448" spans="8:8" x14ac:dyDescent="0.3">
      <c r="H448" s="25"/>
    </row>
    <row r="449" spans="8:8" x14ac:dyDescent="0.3">
      <c r="H449" s="25"/>
    </row>
    <row r="450" spans="8:8" x14ac:dyDescent="0.3">
      <c r="H450" s="25"/>
    </row>
    <row r="451" spans="8:8" x14ac:dyDescent="0.3">
      <c r="H451" s="25"/>
    </row>
    <row r="452" spans="8:8" x14ac:dyDescent="0.3">
      <c r="H452" s="25"/>
    </row>
    <row r="453" spans="8:8" x14ac:dyDescent="0.3">
      <c r="H453" s="25"/>
    </row>
    <row r="454" spans="8:8" x14ac:dyDescent="0.3">
      <c r="H454" s="25"/>
    </row>
    <row r="455" spans="8:8" x14ac:dyDescent="0.3">
      <c r="H455" s="25"/>
    </row>
    <row r="456" spans="8:8" x14ac:dyDescent="0.3">
      <c r="H456" s="25"/>
    </row>
    <row r="457" spans="8:8" x14ac:dyDescent="0.3">
      <c r="H457" s="25"/>
    </row>
    <row r="458" spans="8:8" x14ac:dyDescent="0.3">
      <c r="H458" s="25"/>
    </row>
    <row r="459" spans="8:8" x14ac:dyDescent="0.3">
      <c r="H459" s="25"/>
    </row>
    <row r="460" spans="8:8" x14ac:dyDescent="0.3">
      <c r="H460" s="25"/>
    </row>
    <row r="461" spans="8:8" x14ac:dyDescent="0.3">
      <c r="H461" s="25"/>
    </row>
    <row r="462" spans="8:8" x14ac:dyDescent="0.3">
      <c r="H462" s="25"/>
    </row>
    <row r="463" spans="8:8" x14ac:dyDescent="0.3">
      <c r="H463" s="25"/>
    </row>
    <row r="464" spans="8:8" x14ac:dyDescent="0.3">
      <c r="H464" s="25"/>
    </row>
    <row r="465" spans="8:8" x14ac:dyDescent="0.3">
      <c r="H465" s="25"/>
    </row>
    <row r="466" spans="8:8" x14ac:dyDescent="0.3">
      <c r="H466" s="25"/>
    </row>
    <row r="467" spans="8:8" x14ac:dyDescent="0.3">
      <c r="H467" s="25"/>
    </row>
    <row r="468" spans="8:8" x14ac:dyDescent="0.3">
      <c r="H468" s="25"/>
    </row>
    <row r="469" spans="8:8" x14ac:dyDescent="0.3">
      <c r="H469" s="25"/>
    </row>
    <row r="470" spans="8:8" x14ac:dyDescent="0.3">
      <c r="H470" s="25"/>
    </row>
    <row r="471" spans="8:8" x14ac:dyDescent="0.3">
      <c r="H471" s="25"/>
    </row>
    <row r="472" spans="8:8" x14ac:dyDescent="0.3">
      <c r="H472" s="25"/>
    </row>
    <row r="473" spans="8:8" x14ac:dyDescent="0.3">
      <c r="H473" s="25"/>
    </row>
    <row r="474" spans="8:8" x14ac:dyDescent="0.3">
      <c r="H474" s="25"/>
    </row>
    <row r="475" spans="8:8" x14ac:dyDescent="0.3">
      <c r="H475" s="25"/>
    </row>
    <row r="476" spans="8:8" x14ac:dyDescent="0.3">
      <c r="H476" s="25"/>
    </row>
    <row r="477" spans="8:8" x14ac:dyDescent="0.3">
      <c r="H477" s="25"/>
    </row>
    <row r="478" spans="8:8" x14ac:dyDescent="0.3">
      <c r="H478" s="25"/>
    </row>
    <row r="479" spans="8:8" x14ac:dyDescent="0.3">
      <c r="H479" s="25"/>
    </row>
    <row r="480" spans="8:8" x14ac:dyDescent="0.3">
      <c r="H480" s="25"/>
    </row>
    <row r="481" spans="8:8" x14ac:dyDescent="0.3">
      <c r="H481" s="25"/>
    </row>
    <row r="482" spans="8:8" x14ac:dyDescent="0.3">
      <c r="H482" s="25"/>
    </row>
    <row r="483" spans="8:8" x14ac:dyDescent="0.3">
      <c r="H483" s="25"/>
    </row>
    <row r="484" spans="8:8" x14ac:dyDescent="0.3">
      <c r="H484" s="25"/>
    </row>
    <row r="485" spans="8:8" x14ac:dyDescent="0.3">
      <c r="H485" s="25"/>
    </row>
    <row r="486" spans="8:8" x14ac:dyDescent="0.3">
      <c r="H486" s="25"/>
    </row>
    <row r="487" spans="8:8" x14ac:dyDescent="0.3">
      <c r="H487" s="25"/>
    </row>
    <row r="488" spans="8:8" x14ac:dyDescent="0.3">
      <c r="H488" s="25"/>
    </row>
    <row r="489" spans="8:8" x14ac:dyDescent="0.3">
      <c r="H489" s="25"/>
    </row>
    <row r="490" spans="8:8" x14ac:dyDescent="0.3">
      <c r="H490" s="25"/>
    </row>
    <row r="491" spans="8:8" x14ac:dyDescent="0.3">
      <c r="H491" s="25"/>
    </row>
    <row r="492" spans="8:8" x14ac:dyDescent="0.3">
      <c r="H492" s="25"/>
    </row>
    <row r="493" spans="8:8" x14ac:dyDescent="0.3">
      <c r="H493" s="25"/>
    </row>
    <row r="494" spans="8:8" x14ac:dyDescent="0.3">
      <c r="H494" s="25"/>
    </row>
    <row r="495" spans="8:8" x14ac:dyDescent="0.3">
      <c r="H495" s="25"/>
    </row>
    <row r="496" spans="8:8" x14ac:dyDescent="0.3">
      <c r="H496" s="25"/>
    </row>
    <row r="497" spans="8:8" x14ac:dyDescent="0.3">
      <c r="H497" s="25"/>
    </row>
    <row r="498" spans="8:8" x14ac:dyDescent="0.3">
      <c r="H498" s="25"/>
    </row>
  </sheetData>
  <autoFilter ref="A1:G238" xr:uid="{62BE3F29-6907-47D3-B1B2-24E825058857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C608A-DC34-4DC2-8178-60C74E19D86A}">
  <dimension ref="A1:C7"/>
  <sheetViews>
    <sheetView workbookViewId="0">
      <selection activeCell="F7" sqref="F7"/>
    </sheetView>
  </sheetViews>
  <sheetFormatPr defaultRowHeight="14.4" x14ac:dyDescent="0.3"/>
  <cols>
    <col min="2" max="2" width="39.21875" customWidth="1"/>
  </cols>
  <sheetData>
    <row r="1" spans="1:3" x14ac:dyDescent="0.3">
      <c r="A1" s="19">
        <v>1</v>
      </c>
      <c r="B1" s="20" t="s">
        <v>365</v>
      </c>
      <c r="C1" s="1"/>
    </row>
    <row r="2" spans="1:3" x14ac:dyDescent="0.3">
      <c r="A2" s="19">
        <v>2</v>
      </c>
      <c r="B2" s="20" t="s">
        <v>366</v>
      </c>
      <c r="C2" s="1"/>
    </row>
    <row r="3" spans="1:3" x14ac:dyDescent="0.3">
      <c r="A3" s="19">
        <v>3</v>
      </c>
      <c r="B3" s="20" t="s">
        <v>367</v>
      </c>
      <c r="C3" s="1"/>
    </row>
    <row r="4" spans="1:3" x14ac:dyDescent="0.3">
      <c r="A4" s="19">
        <v>4</v>
      </c>
      <c r="B4" s="20" t="s">
        <v>368</v>
      </c>
      <c r="C4" s="1"/>
    </row>
    <row r="5" spans="1:3" x14ac:dyDescent="0.3">
      <c r="A5" s="19">
        <v>5</v>
      </c>
      <c r="B5" s="20" t="s">
        <v>369</v>
      </c>
      <c r="C5" s="1"/>
    </row>
    <row r="6" spans="1:3" x14ac:dyDescent="0.3">
      <c r="A6" s="19">
        <v>6</v>
      </c>
      <c r="B6" s="20" t="s">
        <v>370</v>
      </c>
      <c r="C6" s="1"/>
    </row>
    <row r="7" spans="1:3" x14ac:dyDescent="0.3">
      <c r="A7" s="19">
        <v>7</v>
      </c>
      <c r="B7" s="20" t="s">
        <v>371</v>
      </c>
      <c r="C7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96BF9-1BAC-4060-B193-E01DDC3A21B4}">
  <dimension ref="A3:B14"/>
  <sheetViews>
    <sheetView workbookViewId="0">
      <selection activeCell="F20" sqref="F20"/>
    </sheetView>
  </sheetViews>
  <sheetFormatPr defaultRowHeight="14.4" x14ac:dyDescent="0.3"/>
  <cols>
    <col min="1" max="1" width="24.33203125" bestFit="1" customWidth="1"/>
    <col min="2" max="2" width="19" bestFit="1" customWidth="1"/>
    <col min="3" max="10" width="25" bestFit="1" customWidth="1"/>
    <col min="11" max="11" width="10.77734375" bestFit="1" customWidth="1"/>
  </cols>
  <sheetData>
    <row r="3" spans="1:2" x14ac:dyDescent="0.3">
      <c r="A3" s="21" t="s">
        <v>372</v>
      </c>
      <c r="B3" t="s">
        <v>375</v>
      </c>
    </row>
    <row r="4" spans="1:2" x14ac:dyDescent="0.3">
      <c r="A4" s="22" t="s">
        <v>111</v>
      </c>
      <c r="B4" s="23">
        <v>87.05000000000004</v>
      </c>
    </row>
    <row r="5" spans="1:2" x14ac:dyDescent="0.3">
      <c r="A5" s="22" t="s">
        <v>113</v>
      </c>
      <c r="B5" s="23">
        <v>86.4</v>
      </c>
    </row>
    <row r="6" spans="1:2" x14ac:dyDescent="0.3">
      <c r="A6" s="22" t="s">
        <v>121</v>
      </c>
      <c r="B6" s="23">
        <v>89.65000000000002</v>
      </c>
    </row>
    <row r="7" spans="1:2" x14ac:dyDescent="0.3">
      <c r="A7" s="22" t="s">
        <v>131</v>
      </c>
      <c r="B7" s="23">
        <v>81.550000000000011</v>
      </c>
    </row>
    <row r="8" spans="1:2" x14ac:dyDescent="0.3">
      <c r="A8" s="22" t="s">
        <v>108</v>
      </c>
      <c r="B8" s="23">
        <v>89.40000000000002</v>
      </c>
    </row>
    <row r="9" spans="1:2" x14ac:dyDescent="0.3">
      <c r="A9" s="22" t="s">
        <v>116</v>
      </c>
      <c r="B9" s="23">
        <v>89.9</v>
      </c>
    </row>
    <row r="10" spans="1:2" x14ac:dyDescent="0.3">
      <c r="A10" s="22" t="s">
        <v>135</v>
      </c>
      <c r="B10" s="23">
        <v>84.550000000000011</v>
      </c>
    </row>
    <row r="11" spans="1:2" x14ac:dyDescent="0.3">
      <c r="A11" s="22" t="s">
        <v>127</v>
      </c>
      <c r="B11" s="23">
        <v>89.050000000000011</v>
      </c>
    </row>
    <row r="12" spans="1:2" x14ac:dyDescent="0.3">
      <c r="A12" s="22" t="s">
        <v>124</v>
      </c>
      <c r="B12" s="23">
        <v>88.450000000000017</v>
      </c>
    </row>
    <row r="13" spans="1:2" x14ac:dyDescent="0.3">
      <c r="A13" s="22" t="s">
        <v>129</v>
      </c>
      <c r="B13" s="23">
        <v>89.90000000000002</v>
      </c>
    </row>
    <row r="14" spans="1:2" x14ac:dyDescent="0.3">
      <c r="A14" s="22" t="s">
        <v>373</v>
      </c>
      <c r="B14" s="23">
        <v>875.9000000000002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8C666-115C-4D27-9537-73FD90D26A17}">
  <dimension ref="A1:B14"/>
  <sheetViews>
    <sheetView workbookViewId="0">
      <selection activeCell="L20" sqref="L20"/>
    </sheetView>
  </sheetViews>
  <sheetFormatPr defaultRowHeight="14.4" x14ac:dyDescent="0.3"/>
  <cols>
    <col min="1" max="1" width="24.33203125" bestFit="1" customWidth="1"/>
    <col min="2" max="2" width="19" bestFit="1" customWidth="1"/>
  </cols>
  <sheetData>
    <row r="1" spans="1:2" x14ac:dyDescent="0.3">
      <c r="A1" s="21" t="s">
        <v>101</v>
      </c>
      <c r="B1" t="s">
        <v>120</v>
      </c>
    </row>
    <row r="3" spans="1:2" x14ac:dyDescent="0.3">
      <c r="A3" s="21" t="s">
        <v>372</v>
      </c>
      <c r="B3" t="s">
        <v>375</v>
      </c>
    </row>
    <row r="4" spans="1:2" x14ac:dyDescent="0.3">
      <c r="A4" s="22" t="s">
        <v>131</v>
      </c>
      <c r="B4" s="23">
        <v>12.25</v>
      </c>
    </row>
    <row r="5" spans="1:2" x14ac:dyDescent="0.3">
      <c r="A5" s="22" t="s">
        <v>124</v>
      </c>
      <c r="B5" s="23">
        <v>17.2</v>
      </c>
    </row>
    <row r="6" spans="1:2" x14ac:dyDescent="0.3">
      <c r="A6" s="22" t="s">
        <v>116</v>
      </c>
      <c r="B6" s="23">
        <v>18.350000000000001</v>
      </c>
    </row>
    <row r="7" spans="1:2" x14ac:dyDescent="0.3">
      <c r="A7" s="22" t="s">
        <v>111</v>
      </c>
      <c r="B7" s="23">
        <v>18.599999999999994</v>
      </c>
    </row>
    <row r="8" spans="1:2" x14ac:dyDescent="0.3">
      <c r="A8" s="22" t="s">
        <v>129</v>
      </c>
      <c r="B8" s="23">
        <v>20.25</v>
      </c>
    </row>
    <row r="9" spans="1:2" x14ac:dyDescent="0.3">
      <c r="A9" s="22" t="s">
        <v>135</v>
      </c>
      <c r="B9" s="23">
        <v>22.2</v>
      </c>
    </row>
    <row r="10" spans="1:2" x14ac:dyDescent="0.3">
      <c r="A10" s="22" t="s">
        <v>108</v>
      </c>
      <c r="B10" s="23">
        <v>24.9</v>
      </c>
    </row>
    <row r="11" spans="1:2" x14ac:dyDescent="0.3">
      <c r="A11" s="22" t="s">
        <v>127</v>
      </c>
      <c r="B11" s="23">
        <v>30.75</v>
      </c>
    </row>
    <row r="12" spans="1:2" x14ac:dyDescent="0.3">
      <c r="A12" s="22" t="s">
        <v>113</v>
      </c>
      <c r="B12" s="23">
        <v>31.2</v>
      </c>
    </row>
    <row r="13" spans="1:2" x14ac:dyDescent="0.3">
      <c r="A13" s="22" t="s">
        <v>121</v>
      </c>
      <c r="B13" s="23">
        <v>40.65</v>
      </c>
    </row>
    <row r="14" spans="1:2" x14ac:dyDescent="0.3">
      <c r="A14" s="22" t="s">
        <v>373</v>
      </c>
      <c r="B14" s="23">
        <v>236.35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F83A5-8612-4F10-9B68-4D22D5141216}">
  <dimension ref="A3:B14"/>
  <sheetViews>
    <sheetView workbookViewId="0">
      <selection activeCell="B4" sqref="B4"/>
    </sheetView>
  </sheetViews>
  <sheetFormatPr defaultRowHeight="14.4" x14ac:dyDescent="0.3"/>
  <cols>
    <col min="1" max="1" width="24.33203125" bestFit="1" customWidth="1"/>
    <col min="2" max="2" width="15.5546875" bestFit="1" customWidth="1"/>
    <col min="3" max="3" width="10.77734375" bestFit="1" customWidth="1"/>
    <col min="4" max="4" width="7.44140625" bestFit="1" customWidth="1"/>
    <col min="5" max="5" width="13.21875" bestFit="1" customWidth="1"/>
    <col min="6" max="6" width="10.77734375" bestFit="1" customWidth="1"/>
  </cols>
  <sheetData>
    <row r="3" spans="1:2" x14ac:dyDescent="0.3">
      <c r="B3" s="21" t="s">
        <v>374</v>
      </c>
    </row>
    <row r="4" spans="1:2" x14ac:dyDescent="0.3">
      <c r="A4" s="21" t="s">
        <v>372</v>
      </c>
      <c r="B4" t="s">
        <v>120</v>
      </c>
    </row>
    <row r="5" spans="1:2" x14ac:dyDescent="0.3">
      <c r="A5" s="22" t="s">
        <v>111</v>
      </c>
    </row>
    <row r="6" spans="1:2" x14ac:dyDescent="0.3">
      <c r="A6" s="22" t="s">
        <v>113</v>
      </c>
    </row>
    <row r="7" spans="1:2" x14ac:dyDescent="0.3">
      <c r="A7" s="22" t="s">
        <v>121</v>
      </c>
    </row>
    <row r="8" spans="1:2" x14ac:dyDescent="0.3">
      <c r="A8" s="22" t="s">
        <v>131</v>
      </c>
    </row>
    <row r="9" spans="1:2" x14ac:dyDescent="0.3">
      <c r="A9" s="22" t="s">
        <v>108</v>
      </c>
    </row>
    <row r="10" spans="1:2" x14ac:dyDescent="0.3">
      <c r="A10" s="22" t="s">
        <v>116</v>
      </c>
    </row>
    <row r="11" spans="1:2" x14ac:dyDescent="0.3">
      <c r="A11" s="22" t="s">
        <v>135</v>
      </c>
    </row>
    <row r="12" spans="1:2" x14ac:dyDescent="0.3">
      <c r="A12" s="22" t="s">
        <v>127</v>
      </c>
    </row>
    <row r="13" spans="1:2" x14ac:dyDescent="0.3">
      <c r="A13" s="22" t="s">
        <v>124</v>
      </c>
    </row>
    <row r="14" spans="1:2" x14ac:dyDescent="0.3">
      <c r="A14" s="22" t="s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D7685-432D-433D-B130-31A4B8BF1890}">
  <dimension ref="A3:B241"/>
  <sheetViews>
    <sheetView topLeftCell="A4" workbookViewId="0">
      <selection activeCell="B6" sqref="B6"/>
    </sheetView>
  </sheetViews>
  <sheetFormatPr defaultRowHeight="14.4" x14ac:dyDescent="0.3"/>
  <cols>
    <col min="1" max="1" width="21" bestFit="1" customWidth="1"/>
    <col min="2" max="2" width="19" bestFit="1" customWidth="1"/>
  </cols>
  <sheetData>
    <row r="3" spans="1:2" x14ac:dyDescent="0.3">
      <c r="A3" s="21" t="s">
        <v>372</v>
      </c>
      <c r="B3" t="s">
        <v>375</v>
      </c>
    </row>
    <row r="4" spans="1:2" x14ac:dyDescent="0.3">
      <c r="A4" s="22" t="s">
        <v>105</v>
      </c>
      <c r="B4" s="23">
        <v>17</v>
      </c>
    </row>
    <row r="5" spans="1:2" x14ac:dyDescent="0.3">
      <c r="A5" s="22" t="s">
        <v>62</v>
      </c>
      <c r="B5" s="23">
        <v>16</v>
      </c>
    </row>
    <row r="6" spans="1:2" x14ac:dyDescent="0.3">
      <c r="A6" s="22" t="s">
        <v>114</v>
      </c>
      <c r="B6" s="23">
        <v>16</v>
      </c>
    </row>
    <row r="7" spans="1:2" x14ac:dyDescent="0.3">
      <c r="A7" s="22" t="s">
        <v>112</v>
      </c>
      <c r="B7" s="23">
        <v>16</v>
      </c>
    </row>
    <row r="8" spans="1:2" x14ac:dyDescent="0.3">
      <c r="A8" s="22" t="s">
        <v>117</v>
      </c>
      <c r="B8" s="23">
        <v>15.25</v>
      </c>
    </row>
    <row r="9" spans="1:2" x14ac:dyDescent="0.3">
      <c r="A9" s="22" t="s">
        <v>123</v>
      </c>
      <c r="B9" s="23">
        <v>15</v>
      </c>
    </row>
    <row r="10" spans="1:2" x14ac:dyDescent="0.3">
      <c r="A10" s="22" t="s">
        <v>122</v>
      </c>
      <c r="B10" s="23">
        <v>15</v>
      </c>
    </row>
    <row r="11" spans="1:2" x14ac:dyDescent="0.3">
      <c r="A11" s="22" t="s">
        <v>119</v>
      </c>
      <c r="B11" s="23">
        <v>15</v>
      </c>
    </row>
    <row r="12" spans="1:2" x14ac:dyDescent="0.3">
      <c r="A12" s="22" t="s">
        <v>126</v>
      </c>
      <c r="B12" s="23">
        <v>14</v>
      </c>
    </row>
    <row r="13" spans="1:2" x14ac:dyDescent="0.3">
      <c r="A13" s="22" t="s">
        <v>128</v>
      </c>
      <c r="B13" s="23">
        <v>14</v>
      </c>
    </row>
    <row r="14" spans="1:2" x14ac:dyDescent="0.3">
      <c r="A14" s="22" t="s">
        <v>125</v>
      </c>
      <c r="B14" s="23">
        <v>14</v>
      </c>
    </row>
    <row r="15" spans="1:2" x14ac:dyDescent="0.3">
      <c r="A15" s="22" t="s">
        <v>130</v>
      </c>
      <c r="B15" s="23">
        <v>12.25</v>
      </c>
    </row>
    <row r="16" spans="1:2" x14ac:dyDescent="0.3">
      <c r="A16" s="22" t="s">
        <v>134</v>
      </c>
      <c r="B16" s="23">
        <v>12</v>
      </c>
    </row>
    <row r="17" spans="1:2" x14ac:dyDescent="0.3">
      <c r="A17" s="22" t="s">
        <v>132</v>
      </c>
      <c r="B17" s="23">
        <v>12</v>
      </c>
    </row>
    <row r="18" spans="1:2" x14ac:dyDescent="0.3">
      <c r="A18" s="22" t="s">
        <v>136</v>
      </c>
      <c r="B18" s="23">
        <v>12</v>
      </c>
    </row>
    <row r="19" spans="1:2" x14ac:dyDescent="0.3">
      <c r="A19" s="22" t="s">
        <v>133</v>
      </c>
      <c r="B19" s="23">
        <v>12</v>
      </c>
    </row>
    <row r="20" spans="1:2" x14ac:dyDescent="0.3">
      <c r="A20" s="22" t="s">
        <v>137</v>
      </c>
      <c r="B20" s="23">
        <v>11.5</v>
      </c>
    </row>
    <row r="21" spans="1:2" x14ac:dyDescent="0.3">
      <c r="A21" s="22" t="s">
        <v>139</v>
      </c>
      <c r="B21" s="23">
        <v>11</v>
      </c>
    </row>
    <row r="22" spans="1:2" x14ac:dyDescent="0.3">
      <c r="A22" s="22" t="s">
        <v>142</v>
      </c>
      <c r="B22" s="23">
        <v>10.75</v>
      </c>
    </row>
    <row r="23" spans="1:2" x14ac:dyDescent="0.3">
      <c r="A23" s="22" t="s">
        <v>140</v>
      </c>
      <c r="B23" s="23">
        <v>10.75</v>
      </c>
    </row>
    <row r="24" spans="1:2" x14ac:dyDescent="0.3">
      <c r="A24" s="22" t="s">
        <v>141</v>
      </c>
      <c r="B24" s="23">
        <v>10.75</v>
      </c>
    </row>
    <row r="25" spans="1:2" x14ac:dyDescent="0.3">
      <c r="A25" s="22" t="s">
        <v>143</v>
      </c>
      <c r="B25" s="23">
        <v>10.75</v>
      </c>
    </row>
    <row r="26" spans="1:2" x14ac:dyDescent="0.3">
      <c r="A26" s="22" t="s">
        <v>148</v>
      </c>
      <c r="B26" s="23">
        <v>10</v>
      </c>
    </row>
    <row r="27" spans="1:2" x14ac:dyDescent="0.3">
      <c r="A27" s="22" t="s">
        <v>146</v>
      </c>
      <c r="B27" s="23">
        <v>10</v>
      </c>
    </row>
    <row r="28" spans="1:2" x14ac:dyDescent="0.3">
      <c r="A28" s="22" t="s">
        <v>145</v>
      </c>
      <c r="B28" s="23">
        <v>10</v>
      </c>
    </row>
    <row r="29" spans="1:2" x14ac:dyDescent="0.3">
      <c r="A29" s="22" t="s">
        <v>149</v>
      </c>
      <c r="B29" s="23">
        <v>10</v>
      </c>
    </row>
    <row r="30" spans="1:2" x14ac:dyDescent="0.3">
      <c r="A30" s="22" t="s">
        <v>150</v>
      </c>
      <c r="B30" s="23">
        <v>9.25</v>
      </c>
    </row>
    <row r="31" spans="1:2" x14ac:dyDescent="0.3">
      <c r="A31" s="22" t="s">
        <v>151</v>
      </c>
      <c r="B31" s="23">
        <v>9.1999999999999993</v>
      </c>
    </row>
    <row r="32" spans="1:2" x14ac:dyDescent="0.3">
      <c r="A32" s="22" t="s">
        <v>152</v>
      </c>
      <c r="B32" s="23">
        <v>9</v>
      </c>
    </row>
    <row r="33" spans="1:2" x14ac:dyDescent="0.3">
      <c r="A33" s="22" t="s">
        <v>155</v>
      </c>
      <c r="B33" s="23">
        <v>9</v>
      </c>
    </row>
    <row r="34" spans="1:2" x14ac:dyDescent="0.3">
      <c r="A34" s="22" t="s">
        <v>154</v>
      </c>
      <c r="B34" s="23">
        <v>9</v>
      </c>
    </row>
    <row r="35" spans="1:2" x14ac:dyDescent="0.3">
      <c r="A35" s="22" t="s">
        <v>156</v>
      </c>
      <c r="B35" s="23">
        <v>8.75</v>
      </c>
    </row>
    <row r="36" spans="1:2" x14ac:dyDescent="0.3">
      <c r="A36" s="22" t="s">
        <v>157</v>
      </c>
      <c r="B36" s="23">
        <v>8.75</v>
      </c>
    </row>
    <row r="37" spans="1:2" x14ac:dyDescent="0.3">
      <c r="A37" s="22" t="s">
        <v>159</v>
      </c>
      <c r="B37" s="23">
        <v>8.5</v>
      </c>
    </row>
    <row r="38" spans="1:2" x14ac:dyDescent="0.3">
      <c r="A38" s="22" t="s">
        <v>158</v>
      </c>
      <c r="B38" s="23">
        <v>8.5</v>
      </c>
    </row>
    <row r="39" spans="1:2" x14ac:dyDescent="0.3">
      <c r="A39" s="22" t="s">
        <v>160</v>
      </c>
      <c r="B39" s="23">
        <v>8.25</v>
      </c>
    </row>
    <row r="40" spans="1:2" x14ac:dyDescent="0.3">
      <c r="A40" s="22" t="s">
        <v>162</v>
      </c>
      <c r="B40" s="23">
        <v>8.25</v>
      </c>
    </row>
    <row r="41" spans="1:2" x14ac:dyDescent="0.3">
      <c r="A41" s="22" t="s">
        <v>161</v>
      </c>
      <c r="B41" s="23">
        <v>8.25</v>
      </c>
    </row>
    <row r="42" spans="1:2" x14ac:dyDescent="0.3">
      <c r="A42" s="22" t="s">
        <v>168</v>
      </c>
      <c r="B42" s="23">
        <v>8</v>
      </c>
    </row>
    <row r="43" spans="1:2" x14ac:dyDescent="0.3">
      <c r="A43" s="22" t="s">
        <v>165</v>
      </c>
      <c r="B43" s="23">
        <v>8</v>
      </c>
    </row>
    <row r="44" spans="1:2" x14ac:dyDescent="0.3">
      <c r="A44" s="22" t="s">
        <v>166</v>
      </c>
      <c r="B44" s="23">
        <v>8</v>
      </c>
    </row>
    <row r="45" spans="1:2" x14ac:dyDescent="0.3">
      <c r="A45" s="22" t="s">
        <v>169</v>
      </c>
      <c r="B45" s="23">
        <v>8</v>
      </c>
    </row>
    <row r="46" spans="1:2" x14ac:dyDescent="0.3">
      <c r="A46" s="22" t="s">
        <v>164</v>
      </c>
      <c r="B46" s="23">
        <v>8</v>
      </c>
    </row>
    <row r="47" spans="1:2" x14ac:dyDescent="0.3">
      <c r="A47" s="22" t="s">
        <v>167</v>
      </c>
      <c r="B47" s="23">
        <v>8</v>
      </c>
    </row>
    <row r="48" spans="1:2" x14ac:dyDescent="0.3">
      <c r="A48" s="22" t="s">
        <v>163</v>
      </c>
      <c r="B48" s="23">
        <v>8</v>
      </c>
    </row>
    <row r="49" spans="1:2" x14ac:dyDescent="0.3">
      <c r="A49" s="22" t="s">
        <v>170</v>
      </c>
      <c r="B49" s="23">
        <v>8</v>
      </c>
    </row>
    <row r="50" spans="1:2" x14ac:dyDescent="0.3">
      <c r="A50" s="22" t="s">
        <v>171</v>
      </c>
      <c r="B50" s="23">
        <v>7.75</v>
      </c>
    </row>
    <row r="51" spans="1:2" x14ac:dyDescent="0.3">
      <c r="A51" s="22" t="s">
        <v>172</v>
      </c>
      <c r="B51" s="23">
        <v>7.75</v>
      </c>
    </row>
    <row r="52" spans="1:2" x14ac:dyDescent="0.3">
      <c r="A52" s="22" t="s">
        <v>173</v>
      </c>
      <c r="B52" s="23">
        <v>7.75</v>
      </c>
    </row>
    <row r="53" spans="1:2" x14ac:dyDescent="0.3">
      <c r="A53" s="22" t="s">
        <v>176</v>
      </c>
      <c r="B53" s="23">
        <v>7.5</v>
      </c>
    </row>
    <row r="54" spans="1:2" x14ac:dyDescent="0.3">
      <c r="A54" s="22" t="s">
        <v>175</v>
      </c>
      <c r="B54" s="23">
        <v>7.5</v>
      </c>
    </row>
    <row r="55" spans="1:2" x14ac:dyDescent="0.3">
      <c r="A55" s="22" t="s">
        <v>178</v>
      </c>
      <c r="B55" s="23">
        <v>7.25</v>
      </c>
    </row>
    <row r="56" spans="1:2" x14ac:dyDescent="0.3">
      <c r="A56" s="22" t="s">
        <v>177</v>
      </c>
      <c r="B56" s="23">
        <v>7.25</v>
      </c>
    </row>
    <row r="57" spans="1:2" x14ac:dyDescent="0.3">
      <c r="A57" s="22" t="s">
        <v>179</v>
      </c>
      <c r="B57" s="23">
        <v>7</v>
      </c>
    </row>
    <row r="58" spans="1:2" x14ac:dyDescent="0.3">
      <c r="A58" s="22" t="s">
        <v>180</v>
      </c>
      <c r="B58" s="23">
        <v>7</v>
      </c>
    </row>
    <row r="59" spans="1:2" x14ac:dyDescent="0.3">
      <c r="A59" s="22" t="s">
        <v>182</v>
      </c>
      <c r="B59" s="23">
        <v>6.75</v>
      </c>
    </row>
    <row r="60" spans="1:2" x14ac:dyDescent="0.3">
      <c r="A60" s="22" t="s">
        <v>183</v>
      </c>
      <c r="B60" s="23">
        <v>6.75</v>
      </c>
    </row>
    <row r="61" spans="1:2" x14ac:dyDescent="0.3">
      <c r="A61" s="22" t="s">
        <v>181</v>
      </c>
      <c r="B61" s="23">
        <v>6.75</v>
      </c>
    </row>
    <row r="62" spans="1:2" x14ac:dyDescent="0.3">
      <c r="A62" s="22" t="s">
        <v>185</v>
      </c>
      <c r="B62" s="23">
        <v>6.5</v>
      </c>
    </row>
    <row r="63" spans="1:2" x14ac:dyDescent="0.3">
      <c r="A63" s="22" t="s">
        <v>186</v>
      </c>
      <c r="B63" s="23">
        <v>6.5</v>
      </c>
    </row>
    <row r="64" spans="1:2" x14ac:dyDescent="0.3">
      <c r="A64" s="22" t="s">
        <v>184</v>
      </c>
      <c r="B64" s="23">
        <v>6.5</v>
      </c>
    </row>
    <row r="65" spans="1:2" x14ac:dyDescent="0.3">
      <c r="A65" s="22" t="s">
        <v>187</v>
      </c>
      <c r="B65" s="23">
        <v>6.5</v>
      </c>
    </row>
    <row r="66" spans="1:2" x14ac:dyDescent="0.3">
      <c r="A66" s="22" t="s">
        <v>189</v>
      </c>
      <c r="B66" s="23">
        <v>6.25</v>
      </c>
    </row>
    <row r="67" spans="1:2" x14ac:dyDescent="0.3">
      <c r="A67" s="22" t="s">
        <v>188</v>
      </c>
      <c r="B67" s="23">
        <v>6.25</v>
      </c>
    </row>
    <row r="68" spans="1:2" x14ac:dyDescent="0.3">
      <c r="A68" s="22" t="s">
        <v>193</v>
      </c>
      <c r="B68" s="23">
        <v>6</v>
      </c>
    </row>
    <row r="69" spans="1:2" x14ac:dyDescent="0.3">
      <c r="A69" s="22" t="s">
        <v>192</v>
      </c>
      <c r="B69" s="23">
        <v>6</v>
      </c>
    </row>
    <row r="70" spans="1:2" x14ac:dyDescent="0.3">
      <c r="A70" s="22" t="s">
        <v>190</v>
      </c>
      <c r="B70" s="23">
        <v>6</v>
      </c>
    </row>
    <row r="71" spans="1:2" x14ac:dyDescent="0.3">
      <c r="A71" s="22" t="s">
        <v>191</v>
      </c>
      <c r="B71" s="23">
        <v>6</v>
      </c>
    </row>
    <row r="72" spans="1:2" x14ac:dyDescent="0.3">
      <c r="A72" s="22" t="s">
        <v>194</v>
      </c>
      <c r="B72" s="23">
        <v>5.75</v>
      </c>
    </row>
    <row r="73" spans="1:2" x14ac:dyDescent="0.3">
      <c r="A73" s="22" t="s">
        <v>195</v>
      </c>
      <c r="B73" s="23">
        <v>5.5</v>
      </c>
    </row>
    <row r="74" spans="1:2" x14ac:dyDescent="0.3">
      <c r="A74" s="22" t="s">
        <v>198</v>
      </c>
      <c r="B74" s="23">
        <v>5.25</v>
      </c>
    </row>
    <row r="75" spans="1:2" x14ac:dyDescent="0.3">
      <c r="A75" s="22" t="s">
        <v>196</v>
      </c>
      <c r="B75" s="23">
        <v>5.25</v>
      </c>
    </row>
    <row r="76" spans="1:2" x14ac:dyDescent="0.3">
      <c r="A76" s="22" t="s">
        <v>199</v>
      </c>
      <c r="B76" s="23">
        <v>5</v>
      </c>
    </row>
    <row r="77" spans="1:2" x14ac:dyDescent="0.3">
      <c r="A77" s="22" t="s">
        <v>200</v>
      </c>
      <c r="B77" s="23">
        <v>4.5999999999999996</v>
      </c>
    </row>
    <row r="78" spans="1:2" x14ac:dyDescent="0.3">
      <c r="A78" s="22" t="s">
        <v>201</v>
      </c>
      <c r="B78" s="23">
        <v>4.4000000000000004</v>
      </c>
    </row>
    <row r="79" spans="1:2" x14ac:dyDescent="0.3">
      <c r="A79" s="22" t="s">
        <v>203</v>
      </c>
      <c r="B79" s="23">
        <v>4.2</v>
      </c>
    </row>
    <row r="80" spans="1:2" x14ac:dyDescent="0.3">
      <c r="A80" s="22" t="s">
        <v>204</v>
      </c>
      <c r="B80" s="23">
        <v>4.2</v>
      </c>
    </row>
    <row r="81" spans="1:2" x14ac:dyDescent="0.3">
      <c r="A81" s="22" t="s">
        <v>202</v>
      </c>
      <c r="B81" s="23">
        <v>4.2</v>
      </c>
    </row>
    <row r="82" spans="1:2" x14ac:dyDescent="0.3">
      <c r="A82" s="22" t="s">
        <v>211</v>
      </c>
      <c r="B82" s="23">
        <v>4</v>
      </c>
    </row>
    <row r="83" spans="1:2" x14ac:dyDescent="0.3">
      <c r="A83" s="22" t="s">
        <v>209</v>
      </c>
      <c r="B83" s="23">
        <v>4</v>
      </c>
    </row>
    <row r="84" spans="1:2" x14ac:dyDescent="0.3">
      <c r="A84" s="22" t="s">
        <v>206</v>
      </c>
      <c r="B84" s="23">
        <v>4</v>
      </c>
    </row>
    <row r="85" spans="1:2" x14ac:dyDescent="0.3">
      <c r="A85" s="22" t="s">
        <v>210</v>
      </c>
      <c r="B85" s="23">
        <v>4</v>
      </c>
    </row>
    <row r="86" spans="1:2" x14ac:dyDescent="0.3">
      <c r="A86" s="22" t="s">
        <v>208</v>
      </c>
      <c r="B86" s="23">
        <v>4</v>
      </c>
    </row>
    <row r="87" spans="1:2" x14ac:dyDescent="0.3">
      <c r="A87" s="22" t="s">
        <v>207</v>
      </c>
      <c r="B87" s="23">
        <v>4</v>
      </c>
    </row>
    <row r="88" spans="1:2" x14ac:dyDescent="0.3">
      <c r="A88" s="22" t="s">
        <v>205</v>
      </c>
      <c r="B88" s="23">
        <v>4</v>
      </c>
    </row>
    <row r="89" spans="1:2" x14ac:dyDescent="0.3">
      <c r="A89" s="22" t="s">
        <v>212</v>
      </c>
      <c r="B89" s="23">
        <v>4</v>
      </c>
    </row>
    <row r="90" spans="1:2" x14ac:dyDescent="0.3">
      <c r="A90" s="22" t="s">
        <v>214</v>
      </c>
      <c r="B90" s="23">
        <v>3.8</v>
      </c>
    </row>
    <row r="91" spans="1:2" x14ac:dyDescent="0.3">
      <c r="A91" s="22" t="s">
        <v>213</v>
      </c>
      <c r="B91" s="23">
        <v>3.8</v>
      </c>
    </row>
    <row r="92" spans="1:2" x14ac:dyDescent="0.3">
      <c r="A92" s="22" t="s">
        <v>216</v>
      </c>
      <c r="B92" s="23">
        <v>3.6</v>
      </c>
    </row>
    <row r="93" spans="1:2" x14ac:dyDescent="0.3">
      <c r="A93" s="22" t="s">
        <v>217</v>
      </c>
      <c r="B93" s="23">
        <v>3.4</v>
      </c>
    </row>
    <row r="94" spans="1:2" x14ac:dyDescent="0.3">
      <c r="A94" s="22" t="s">
        <v>218</v>
      </c>
      <c r="B94" s="23">
        <v>3.2</v>
      </c>
    </row>
    <row r="95" spans="1:2" x14ac:dyDescent="0.3">
      <c r="A95" s="22" t="s">
        <v>219</v>
      </c>
      <c r="B95" s="23">
        <v>3</v>
      </c>
    </row>
    <row r="96" spans="1:2" x14ac:dyDescent="0.3">
      <c r="A96" s="22" t="s">
        <v>220</v>
      </c>
      <c r="B96" s="23">
        <v>3</v>
      </c>
    </row>
    <row r="97" spans="1:2" x14ac:dyDescent="0.3">
      <c r="A97" s="22" t="s">
        <v>221</v>
      </c>
      <c r="B97" s="23">
        <v>3</v>
      </c>
    </row>
    <row r="98" spans="1:2" x14ac:dyDescent="0.3">
      <c r="A98" s="22" t="s">
        <v>222</v>
      </c>
      <c r="B98" s="23">
        <v>2.8</v>
      </c>
    </row>
    <row r="99" spans="1:2" x14ac:dyDescent="0.3">
      <c r="A99" s="22" t="s">
        <v>224</v>
      </c>
      <c r="B99" s="23">
        <v>2.6</v>
      </c>
    </row>
    <row r="100" spans="1:2" x14ac:dyDescent="0.3">
      <c r="A100" s="22" t="s">
        <v>226</v>
      </c>
      <c r="B100" s="23">
        <v>2.6</v>
      </c>
    </row>
    <row r="101" spans="1:2" x14ac:dyDescent="0.3">
      <c r="A101" s="22" t="s">
        <v>225</v>
      </c>
      <c r="B101" s="23">
        <v>2.6</v>
      </c>
    </row>
    <row r="102" spans="1:2" x14ac:dyDescent="0.3">
      <c r="A102" s="22" t="s">
        <v>223</v>
      </c>
      <c r="B102" s="23">
        <v>2.6</v>
      </c>
    </row>
    <row r="103" spans="1:2" x14ac:dyDescent="0.3">
      <c r="A103" s="22" t="s">
        <v>228</v>
      </c>
      <c r="B103" s="23">
        <v>2.4</v>
      </c>
    </row>
    <row r="104" spans="1:2" x14ac:dyDescent="0.3">
      <c r="A104" s="22" t="s">
        <v>230</v>
      </c>
      <c r="B104" s="23">
        <v>2.4</v>
      </c>
    </row>
    <row r="105" spans="1:2" x14ac:dyDescent="0.3">
      <c r="A105" s="22" t="s">
        <v>229</v>
      </c>
      <c r="B105" s="23">
        <v>2.4</v>
      </c>
    </row>
    <row r="106" spans="1:2" x14ac:dyDescent="0.3">
      <c r="A106" s="22" t="s">
        <v>227</v>
      </c>
      <c r="B106" s="23">
        <v>2.4</v>
      </c>
    </row>
    <row r="107" spans="1:2" x14ac:dyDescent="0.3">
      <c r="A107" s="22" t="s">
        <v>234</v>
      </c>
      <c r="B107" s="23">
        <v>2</v>
      </c>
    </row>
    <row r="108" spans="1:2" x14ac:dyDescent="0.3">
      <c r="A108" s="22" t="s">
        <v>242</v>
      </c>
      <c r="B108" s="23">
        <v>2</v>
      </c>
    </row>
    <row r="109" spans="1:2" x14ac:dyDescent="0.3">
      <c r="A109" s="22" t="s">
        <v>241</v>
      </c>
      <c r="B109" s="23">
        <v>2</v>
      </c>
    </row>
    <row r="110" spans="1:2" x14ac:dyDescent="0.3">
      <c r="A110" s="22" t="s">
        <v>236</v>
      </c>
      <c r="B110" s="23">
        <v>2</v>
      </c>
    </row>
    <row r="111" spans="1:2" x14ac:dyDescent="0.3">
      <c r="A111" s="22" t="s">
        <v>231</v>
      </c>
      <c r="B111" s="23">
        <v>2</v>
      </c>
    </row>
    <row r="112" spans="1:2" x14ac:dyDescent="0.3">
      <c r="A112" s="22" t="s">
        <v>232</v>
      </c>
      <c r="B112" s="23">
        <v>2</v>
      </c>
    </row>
    <row r="113" spans="1:2" x14ac:dyDescent="0.3">
      <c r="A113" s="22" t="s">
        <v>237</v>
      </c>
      <c r="B113" s="23">
        <v>2</v>
      </c>
    </row>
    <row r="114" spans="1:2" x14ac:dyDescent="0.3">
      <c r="A114" s="22" t="s">
        <v>235</v>
      </c>
      <c r="B114" s="23">
        <v>2</v>
      </c>
    </row>
    <row r="115" spans="1:2" x14ac:dyDescent="0.3">
      <c r="A115" s="22" t="s">
        <v>240</v>
      </c>
      <c r="B115" s="23">
        <v>2</v>
      </c>
    </row>
    <row r="116" spans="1:2" x14ac:dyDescent="0.3">
      <c r="A116" s="22" t="s">
        <v>233</v>
      </c>
      <c r="B116" s="23">
        <v>2</v>
      </c>
    </row>
    <row r="117" spans="1:2" x14ac:dyDescent="0.3">
      <c r="A117" s="22" t="s">
        <v>243</v>
      </c>
      <c r="B117" s="23">
        <v>2</v>
      </c>
    </row>
    <row r="118" spans="1:2" x14ac:dyDescent="0.3">
      <c r="A118" s="22" t="s">
        <v>238</v>
      </c>
      <c r="B118" s="23">
        <v>2</v>
      </c>
    </row>
    <row r="119" spans="1:2" x14ac:dyDescent="0.3">
      <c r="A119" s="22" t="s">
        <v>239</v>
      </c>
      <c r="B119" s="23">
        <v>2</v>
      </c>
    </row>
    <row r="120" spans="1:2" x14ac:dyDescent="0.3">
      <c r="A120" s="22" t="s">
        <v>246</v>
      </c>
      <c r="B120" s="23">
        <v>1.9</v>
      </c>
    </row>
    <row r="121" spans="1:2" x14ac:dyDescent="0.3">
      <c r="A121" s="22" t="s">
        <v>244</v>
      </c>
      <c r="B121" s="23">
        <v>1.9</v>
      </c>
    </row>
    <row r="122" spans="1:2" x14ac:dyDescent="0.3">
      <c r="A122" s="22" t="s">
        <v>245</v>
      </c>
      <c r="B122" s="23">
        <v>1.9</v>
      </c>
    </row>
    <row r="123" spans="1:2" x14ac:dyDescent="0.3">
      <c r="A123" s="22" t="s">
        <v>248</v>
      </c>
      <c r="B123" s="23">
        <v>1.7</v>
      </c>
    </row>
    <row r="124" spans="1:2" x14ac:dyDescent="0.3">
      <c r="A124" s="22" t="s">
        <v>247</v>
      </c>
      <c r="B124" s="23">
        <v>1.7</v>
      </c>
    </row>
    <row r="125" spans="1:2" x14ac:dyDescent="0.3">
      <c r="A125" s="22" t="s">
        <v>249</v>
      </c>
      <c r="B125" s="23">
        <v>1.6</v>
      </c>
    </row>
    <row r="126" spans="1:2" x14ac:dyDescent="0.3">
      <c r="A126" s="22" t="s">
        <v>255</v>
      </c>
      <c r="B126" s="23">
        <v>1.5</v>
      </c>
    </row>
    <row r="127" spans="1:2" x14ac:dyDescent="0.3">
      <c r="A127" s="22" t="s">
        <v>252</v>
      </c>
      <c r="B127" s="23">
        <v>1.5</v>
      </c>
    </row>
    <row r="128" spans="1:2" x14ac:dyDescent="0.3">
      <c r="A128" s="22" t="s">
        <v>251</v>
      </c>
      <c r="B128" s="23">
        <v>1.5</v>
      </c>
    </row>
    <row r="129" spans="1:2" x14ac:dyDescent="0.3">
      <c r="A129" s="22" t="s">
        <v>250</v>
      </c>
      <c r="B129" s="23">
        <v>1.5</v>
      </c>
    </row>
    <row r="130" spans="1:2" x14ac:dyDescent="0.3">
      <c r="A130" s="22" t="s">
        <v>253</v>
      </c>
      <c r="B130" s="23">
        <v>1.5</v>
      </c>
    </row>
    <row r="131" spans="1:2" x14ac:dyDescent="0.3">
      <c r="A131" s="22" t="s">
        <v>254</v>
      </c>
      <c r="B131" s="23">
        <v>1.5</v>
      </c>
    </row>
    <row r="132" spans="1:2" x14ac:dyDescent="0.3">
      <c r="A132" s="22" t="s">
        <v>256</v>
      </c>
      <c r="B132" s="23">
        <v>1.4</v>
      </c>
    </row>
    <row r="133" spans="1:2" x14ac:dyDescent="0.3">
      <c r="A133" s="22" t="s">
        <v>257</v>
      </c>
      <c r="B133" s="23">
        <v>1.4</v>
      </c>
    </row>
    <row r="134" spans="1:2" x14ac:dyDescent="0.3">
      <c r="A134" s="22" t="s">
        <v>258</v>
      </c>
      <c r="B134" s="23">
        <v>1.3</v>
      </c>
    </row>
    <row r="135" spans="1:2" x14ac:dyDescent="0.3">
      <c r="A135" s="22" t="s">
        <v>259</v>
      </c>
      <c r="B135" s="23">
        <v>1.2</v>
      </c>
    </row>
    <row r="136" spans="1:2" x14ac:dyDescent="0.3">
      <c r="A136" s="22" t="s">
        <v>260</v>
      </c>
      <c r="B136" s="23">
        <v>1.1000000000000001</v>
      </c>
    </row>
    <row r="137" spans="1:2" x14ac:dyDescent="0.3">
      <c r="A137" s="22" t="s">
        <v>262</v>
      </c>
      <c r="B137" s="23">
        <v>1.1000000000000001</v>
      </c>
    </row>
    <row r="138" spans="1:2" x14ac:dyDescent="0.3">
      <c r="A138" s="22" t="s">
        <v>261</v>
      </c>
      <c r="B138" s="23">
        <v>1.1000000000000001</v>
      </c>
    </row>
    <row r="139" spans="1:2" x14ac:dyDescent="0.3">
      <c r="A139" s="22" t="s">
        <v>267</v>
      </c>
      <c r="B139" s="23">
        <v>1</v>
      </c>
    </row>
    <row r="140" spans="1:2" x14ac:dyDescent="0.3">
      <c r="A140" s="22" t="s">
        <v>264</v>
      </c>
      <c r="B140" s="23">
        <v>1</v>
      </c>
    </row>
    <row r="141" spans="1:2" x14ac:dyDescent="0.3">
      <c r="A141" s="22" t="s">
        <v>265</v>
      </c>
      <c r="B141" s="23">
        <v>1</v>
      </c>
    </row>
    <row r="142" spans="1:2" x14ac:dyDescent="0.3">
      <c r="A142" s="22" t="s">
        <v>263</v>
      </c>
      <c r="B142" s="23">
        <v>1</v>
      </c>
    </row>
    <row r="143" spans="1:2" x14ac:dyDescent="0.3">
      <c r="A143" s="22" t="s">
        <v>268</v>
      </c>
      <c r="B143" s="23">
        <v>1</v>
      </c>
    </row>
    <row r="144" spans="1:2" x14ac:dyDescent="0.3">
      <c r="A144" s="22" t="s">
        <v>266</v>
      </c>
      <c r="B144" s="23">
        <v>1</v>
      </c>
    </row>
    <row r="145" spans="1:2" x14ac:dyDescent="0.3">
      <c r="A145" s="22" t="s">
        <v>269</v>
      </c>
      <c r="B145" s="23">
        <v>0.95</v>
      </c>
    </row>
    <row r="146" spans="1:2" x14ac:dyDescent="0.3">
      <c r="A146" s="22" t="s">
        <v>270</v>
      </c>
      <c r="B146" s="23">
        <v>0.9</v>
      </c>
    </row>
    <row r="147" spans="1:2" x14ac:dyDescent="0.3">
      <c r="A147" s="22" t="s">
        <v>271</v>
      </c>
      <c r="B147" s="23">
        <v>0.8</v>
      </c>
    </row>
    <row r="148" spans="1:2" x14ac:dyDescent="0.3">
      <c r="A148" s="22" t="s">
        <v>272</v>
      </c>
      <c r="B148" s="23">
        <v>0.75</v>
      </c>
    </row>
    <row r="149" spans="1:2" x14ac:dyDescent="0.3">
      <c r="A149" s="22" t="s">
        <v>276</v>
      </c>
      <c r="B149" s="23">
        <v>0.75</v>
      </c>
    </row>
    <row r="150" spans="1:2" x14ac:dyDescent="0.3">
      <c r="A150" s="22" t="s">
        <v>275</v>
      </c>
      <c r="B150" s="23">
        <v>0.75</v>
      </c>
    </row>
    <row r="151" spans="1:2" x14ac:dyDescent="0.3">
      <c r="A151" s="22" t="s">
        <v>274</v>
      </c>
      <c r="B151" s="23">
        <v>0.75</v>
      </c>
    </row>
    <row r="152" spans="1:2" x14ac:dyDescent="0.3">
      <c r="A152" s="22" t="s">
        <v>273</v>
      </c>
      <c r="B152" s="23">
        <v>0.75</v>
      </c>
    </row>
    <row r="153" spans="1:2" x14ac:dyDescent="0.3">
      <c r="A153" s="22" t="s">
        <v>277</v>
      </c>
      <c r="B153" s="23">
        <v>0.75</v>
      </c>
    </row>
    <row r="154" spans="1:2" x14ac:dyDescent="0.3">
      <c r="A154" s="22" t="s">
        <v>278</v>
      </c>
      <c r="B154" s="23">
        <v>0.75</v>
      </c>
    </row>
    <row r="155" spans="1:2" x14ac:dyDescent="0.3">
      <c r="A155" s="22" t="s">
        <v>279</v>
      </c>
      <c r="B155" s="23">
        <v>0.7</v>
      </c>
    </row>
    <row r="156" spans="1:2" x14ac:dyDescent="0.3">
      <c r="A156" s="22" t="s">
        <v>281</v>
      </c>
      <c r="B156" s="23">
        <v>0.65</v>
      </c>
    </row>
    <row r="157" spans="1:2" x14ac:dyDescent="0.3">
      <c r="A157" s="22" t="s">
        <v>280</v>
      </c>
      <c r="B157" s="23">
        <v>0.65</v>
      </c>
    </row>
    <row r="158" spans="1:2" x14ac:dyDescent="0.3">
      <c r="A158" s="22" t="s">
        <v>283</v>
      </c>
      <c r="B158" s="23">
        <v>0.6</v>
      </c>
    </row>
    <row r="159" spans="1:2" x14ac:dyDescent="0.3">
      <c r="A159" s="22" t="s">
        <v>282</v>
      </c>
      <c r="B159" s="23">
        <v>0.6</v>
      </c>
    </row>
    <row r="160" spans="1:2" x14ac:dyDescent="0.3">
      <c r="A160" s="22" t="s">
        <v>285</v>
      </c>
      <c r="B160" s="23">
        <v>0.55000000000000004</v>
      </c>
    </row>
    <row r="161" spans="1:2" x14ac:dyDescent="0.3">
      <c r="A161" s="22" t="s">
        <v>286</v>
      </c>
      <c r="B161" s="23">
        <v>0.55000000000000004</v>
      </c>
    </row>
    <row r="162" spans="1:2" x14ac:dyDescent="0.3">
      <c r="A162" s="22" t="s">
        <v>284</v>
      </c>
      <c r="B162" s="23">
        <v>0.55000000000000004</v>
      </c>
    </row>
    <row r="163" spans="1:2" x14ac:dyDescent="0.3">
      <c r="A163" s="22" t="s">
        <v>300</v>
      </c>
      <c r="B163" s="23">
        <v>0.5</v>
      </c>
    </row>
    <row r="164" spans="1:2" x14ac:dyDescent="0.3">
      <c r="A164" s="22" t="s">
        <v>296</v>
      </c>
      <c r="B164" s="23">
        <v>0.5</v>
      </c>
    </row>
    <row r="165" spans="1:2" x14ac:dyDescent="0.3">
      <c r="A165" s="22" t="s">
        <v>287</v>
      </c>
      <c r="B165" s="23">
        <v>0.5</v>
      </c>
    </row>
    <row r="166" spans="1:2" x14ac:dyDescent="0.3">
      <c r="A166" s="22" t="s">
        <v>293</v>
      </c>
      <c r="B166" s="23">
        <v>0.5</v>
      </c>
    </row>
    <row r="167" spans="1:2" x14ac:dyDescent="0.3">
      <c r="A167" s="22" t="s">
        <v>290</v>
      </c>
      <c r="B167" s="23">
        <v>0.5</v>
      </c>
    </row>
    <row r="168" spans="1:2" x14ac:dyDescent="0.3">
      <c r="A168" s="22" t="s">
        <v>302</v>
      </c>
      <c r="B168" s="23">
        <v>0.5</v>
      </c>
    </row>
    <row r="169" spans="1:2" x14ac:dyDescent="0.3">
      <c r="A169" s="22" t="s">
        <v>291</v>
      </c>
      <c r="B169" s="23">
        <v>0.5</v>
      </c>
    </row>
    <row r="170" spans="1:2" x14ac:dyDescent="0.3">
      <c r="A170" s="22" t="s">
        <v>288</v>
      </c>
      <c r="B170" s="23">
        <v>0.5</v>
      </c>
    </row>
    <row r="171" spans="1:2" x14ac:dyDescent="0.3">
      <c r="A171" s="22" t="s">
        <v>294</v>
      </c>
      <c r="B171" s="23">
        <v>0.5</v>
      </c>
    </row>
    <row r="172" spans="1:2" x14ac:dyDescent="0.3">
      <c r="A172" s="22" t="s">
        <v>292</v>
      </c>
      <c r="B172" s="23">
        <v>0.5</v>
      </c>
    </row>
    <row r="173" spans="1:2" x14ac:dyDescent="0.3">
      <c r="A173" s="22" t="s">
        <v>299</v>
      </c>
      <c r="B173" s="23">
        <v>0.5</v>
      </c>
    </row>
    <row r="174" spans="1:2" x14ac:dyDescent="0.3">
      <c r="A174" s="22" t="s">
        <v>303</v>
      </c>
      <c r="B174" s="23">
        <v>0.5</v>
      </c>
    </row>
    <row r="175" spans="1:2" x14ac:dyDescent="0.3">
      <c r="A175" s="22" t="s">
        <v>298</v>
      </c>
      <c r="B175" s="23">
        <v>0.5</v>
      </c>
    </row>
    <row r="176" spans="1:2" x14ac:dyDescent="0.3">
      <c r="A176" s="22" t="s">
        <v>297</v>
      </c>
      <c r="B176" s="23">
        <v>0.5</v>
      </c>
    </row>
    <row r="177" spans="1:2" x14ac:dyDescent="0.3">
      <c r="A177" s="22" t="s">
        <v>295</v>
      </c>
      <c r="B177" s="23">
        <v>0.5</v>
      </c>
    </row>
    <row r="178" spans="1:2" x14ac:dyDescent="0.3">
      <c r="A178" s="22" t="s">
        <v>289</v>
      </c>
      <c r="B178" s="23">
        <v>0.5</v>
      </c>
    </row>
    <row r="179" spans="1:2" x14ac:dyDescent="0.3">
      <c r="A179" s="22" t="s">
        <v>301</v>
      </c>
      <c r="B179" s="23">
        <v>0.5</v>
      </c>
    </row>
    <row r="180" spans="1:2" x14ac:dyDescent="0.3">
      <c r="A180" s="22" t="s">
        <v>304</v>
      </c>
      <c r="B180" s="23">
        <v>0.4</v>
      </c>
    </row>
    <row r="181" spans="1:2" x14ac:dyDescent="0.3">
      <c r="A181" s="22" t="s">
        <v>305</v>
      </c>
      <c r="B181" s="23">
        <v>0.4</v>
      </c>
    </row>
    <row r="182" spans="1:2" x14ac:dyDescent="0.3">
      <c r="A182" s="22" t="s">
        <v>307</v>
      </c>
      <c r="B182" s="23">
        <v>0.3</v>
      </c>
    </row>
    <row r="183" spans="1:2" x14ac:dyDescent="0.3">
      <c r="A183" s="22" t="s">
        <v>309</v>
      </c>
      <c r="B183" s="23">
        <v>0.3</v>
      </c>
    </row>
    <row r="184" spans="1:2" x14ac:dyDescent="0.3">
      <c r="A184" s="22" t="s">
        <v>306</v>
      </c>
      <c r="B184" s="23">
        <v>0.3</v>
      </c>
    </row>
    <row r="185" spans="1:2" x14ac:dyDescent="0.3">
      <c r="A185" s="22" t="s">
        <v>310</v>
      </c>
      <c r="B185" s="23">
        <v>0.3</v>
      </c>
    </row>
    <row r="186" spans="1:2" x14ac:dyDescent="0.3">
      <c r="A186" s="22" t="s">
        <v>308</v>
      </c>
      <c r="B186" s="23">
        <v>0.3</v>
      </c>
    </row>
    <row r="187" spans="1:2" x14ac:dyDescent="0.3">
      <c r="A187" s="22" t="s">
        <v>312</v>
      </c>
      <c r="B187" s="23">
        <v>0.25</v>
      </c>
    </row>
    <row r="188" spans="1:2" x14ac:dyDescent="0.3">
      <c r="A188" s="22" t="s">
        <v>311</v>
      </c>
      <c r="B188" s="23">
        <v>0.25</v>
      </c>
    </row>
    <row r="189" spans="1:2" x14ac:dyDescent="0.3">
      <c r="A189" s="22" t="s">
        <v>354</v>
      </c>
      <c r="B189" s="23">
        <v>0.2</v>
      </c>
    </row>
    <row r="190" spans="1:2" x14ac:dyDescent="0.3">
      <c r="A190" s="22" t="s">
        <v>322</v>
      </c>
      <c r="B190" s="23">
        <v>0.2</v>
      </c>
    </row>
    <row r="191" spans="1:2" x14ac:dyDescent="0.3">
      <c r="A191" s="22" t="s">
        <v>324</v>
      </c>
      <c r="B191" s="23">
        <v>0.2</v>
      </c>
    </row>
    <row r="192" spans="1:2" x14ac:dyDescent="0.3">
      <c r="A192" s="22" t="s">
        <v>316</v>
      </c>
      <c r="B192" s="23">
        <v>0.2</v>
      </c>
    </row>
    <row r="193" spans="1:2" x14ac:dyDescent="0.3">
      <c r="A193" s="22" t="s">
        <v>336</v>
      </c>
      <c r="B193" s="23">
        <v>0.2</v>
      </c>
    </row>
    <row r="194" spans="1:2" x14ac:dyDescent="0.3">
      <c r="A194" s="22" t="s">
        <v>360</v>
      </c>
      <c r="B194" s="23">
        <v>0.2</v>
      </c>
    </row>
    <row r="195" spans="1:2" x14ac:dyDescent="0.3">
      <c r="A195" s="22" t="s">
        <v>320</v>
      </c>
      <c r="B195" s="23">
        <v>0.2</v>
      </c>
    </row>
    <row r="196" spans="1:2" x14ac:dyDescent="0.3">
      <c r="A196" s="22" t="s">
        <v>325</v>
      </c>
      <c r="B196" s="23">
        <v>0.2</v>
      </c>
    </row>
    <row r="197" spans="1:2" x14ac:dyDescent="0.3">
      <c r="A197" s="22" t="s">
        <v>331</v>
      </c>
      <c r="B197" s="23">
        <v>0.2</v>
      </c>
    </row>
    <row r="198" spans="1:2" x14ac:dyDescent="0.3">
      <c r="A198" s="22" t="s">
        <v>326</v>
      </c>
      <c r="B198" s="23">
        <v>0.2</v>
      </c>
    </row>
    <row r="199" spans="1:2" x14ac:dyDescent="0.3">
      <c r="A199" s="22" t="s">
        <v>337</v>
      </c>
      <c r="B199" s="23">
        <v>0.2</v>
      </c>
    </row>
    <row r="200" spans="1:2" x14ac:dyDescent="0.3">
      <c r="A200" s="22" t="s">
        <v>333</v>
      </c>
      <c r="B200" s="23">
        <v>0.2</v>
      </c>
    </row>
    <row r="201" spans="1:2" x14ac:dyDescent="0.3">
      <c r="A201" s="22" t="s">
        <v>341</v>
      </c>
      <c r="B201" s="23">
        <v>0.2</v>
      </c>
    </row>
    <row r="202" spans="1:2" x14ac:dyDescent="0.3">
      <c r="A202" s="22" t="s">
        <v>347</v>
      </c>
      <c r="B202" s="23">
        <v>0.2</v>
      </c>
    </row>
    <row r="203" spans="1:2" x14ac:dyDescent="0.3">
      <c r="A203" s="22" t="s">
        <v>357</v>
      </c>
      <c r="B203" s="23">
        <v>0.2</v>
      </c>
    </row>
    <row r="204" spans="1:2" x14ac:dyDescent="0.3">
      <c r="A204" s="22" t="s">
        <v>364</v>
      </c>
      <c r="B204" s="23">
        <v>0.2</v>
      </c>
    </row>
    <row r="205" spans="1:2" x14ac:dyDescent="0.3">
      <c r="A205" s="22" t="s">
        <v>362</v>
      </c>
      <c r="B205" s="23">
        <v>0.2</v>
      </c>
    </row>
    <row r="206" spans="1:2" x14ac:dyDescent="0.3">
      <c r="A206" s="22" t="s">
        <v>317</v>
      </c>
      <c r="B206" s="23">
        <v>0.2</v>
      </c>
    </row>
    <row r="207" spans="1:2" x14ac:dyDescent="0.3">
      <c r="A207" s="22" t="s">
        <v>359</v>
      </c>
      <c r="B207" s="23">
        <v>0.2</v>
      </c>
    </row>
    <row r="208" spans="1:2" x14ac:dyDescent="0.3">
      <c r="A208" s="22" t="s">
        <v>332</v>
      </c>
      <c r="B208" s="23">
        <v>0.2</v>
      </c>
    </row>
    <row r="209" spans="1:2" x14ac:dyDescent="0.3">
      <c r="A209" s="22" t="s">
        <v>356</v>
      </c>
      <c r="B209" s="23">
        <v>0.2</v>
      </c>
    </row>
    <row r="210" spans="1:2" x14ac:dyDescent="0.3">
      <c r="A210" s="22" t="s">
        <v>335</v>
      </c>
      <c r="B210" s="23">
        <v>0.2</v>
      </c>
    </row>
    <row r="211" spans="1:2" x14ac:dyDescent="0.3">
      <c r="A211" s="22" t="s">
        <v>363</v>
      </c>
      <c r="B211" s="23">
        <v>0.2</v>
      </c>
    </row>
    <row r="212" spans="1:2" x14ac:dyDescent="0.3">
      <c r="A212" s="22" t="s">
        <v>350</v>
      </c>
      <c r="B212" s="23">
        <v>0.2</v>
      </c>
    </row>
    <row r="213" spans="1:2" x14ac:dyDescent="0.3">
      <c r="A213" s="22" t="s">
        <v>323</v>
      </c>
      <c r="B213" s="23">
        <v>0.2</v>
      </c>
    </row>
    <row r="214" spans="1:2" x14ac:dyDescent="0.3">
      <c r="A214" s="22" t="s">
        <v>353</v>
      </c>
      <c r="B214" s="23">
        <v>0.2</v>
      </c>
    </row>
    <row r="215" spans="1:2" x14ac:dyDescent="0.3">
      <c r="A215" s="22" t="s">
        <v>346</v>
      </c>
      <c r="B215" s="23">
        <v>0.2</v>
      </c>
    </row>
    <row r="216" spans="1:2" x14ac:dyDescent="0.3">
      <c r="A216" s="22" t="s">
        <v>361</v>
      </c>
      <c r="B216" s="23">
        <v>0.2</v>
      </c>
    </row>
    <row r="217" spans="1:2" x14ac:dyDescent="0.3">
      <c r="A217" s="22" t="s">
        <v>355</v>
      </c>
      <c r="B217" s="23">
        <v>0.2</v>
      </c>
    </row>
    <row r="218" spans="1:2" x14ac:dyDescent="0.3">
      <c r="A218" s="22" t="s">
        <v>318</v>
      </c>
      <c r="B218" s="23">
        <v>0.2</v>
      </c>
    </row>
    <row r="219" spans="1:2" x14ac:dyDescent="0.3">
      <c r="A219" s="22" t="s">
        <v>328</v>
      </c>
      <c r="B219" s="23">
        <v>0.2</v>
      </c>
    </row>
    <row r="220" spans="1:2" x14ac:dyDescent="0.3">
      <c r="A220" s="22" t="s">
        <v>314</v>
      </c>
      <c r="B220" s="23">
        <v>0.2</v>
      </c>
    </row>
    <row r="221" spans="1:2" x14ac:dyDescent="0.3">
      <c r="A221" s="22" t="s">
        <v>334</v>
      </c>
      <c r="B221" s="23">
        <v>0.2</v>
      </c>
    </row>
    <row r="222" spans="1:2" x14ac:dyDescent="0.3">
      <c r="A222" s="22" t="s">
        <v>339</v>
      </c>
      <c r="B222" s="23">
        <v>0.2</v>
      </c>
    </row>
    <row r="223" spans="1:2" x14ac:dyDescent="0.3">
      <c r="A223" s="22" t="s">
        <v>345</v>
      </c>
      <c r="B223" s="23">
        <v>0.2</v>
      </c>
    </row>
    <row r="224" spans="1:2" x14ac:dyDescent="0.3">
      <c r="A224" s="22" t="s">
        <v>358</v>
      </c>
      <c r="B224" s="23">
        <v>0.2</v>
      </c>
    </row>
    <row r="225" spans="1:2" x14ac:dyDescent="0.3">
      <c r="A225" s="22" t="s">
        <v>352</v>
      </c>
      <c r="B225" s="23">
        <v>0.2</v>
      </c>
    </row>
    <row r="226" spans="1:2" x14ac:dyDescent="0.3">
      <c r="A226" s="22" t="s">
        <v>349</v>
      </c>
      <c r="B226" s="23">
        <v>0.2</v>
      </c>
    </row>
    <row r="227" spans="1:2" x14ac:dyDescent="0.3">
      <c r="A227" s="22" t="s">
        <v>321</v>
      </c>
      <c r="B227" s="23">
        <v>0.2</v>
      </c>
    </row>
    <row r="228" spans="1:2" x14ac:dyDescent="0.3">
      <c r="A228" s="22" t="s">
        <v>330</v>
      </c>
      <c r="B228" s="23">
        <v>0.2</v>
      </c>
    </row>
    <row r="229" spans="1:2" x14ac:dyDescent="0.3">
      <c r="A229" s="22" t="s">
        <v>344</v>
      </c>
      <c r="B229" s="23">
        <v>0.2</v>
      </c>
    </row>
    <row r="230" spans="1:2" x14ac:dyDescent="0.3">
      <c r="A230" s="22" t="s">
        <v>315</v>
      </c>
      <c r="B230" s="23">
        <v>0.2</v>
      </c>
    </row>
    <row r="231" spans="1:2" x14ac:dyDescent="0.3">
      <c r="A231" s="22" t="s">
        <v>351</v>
      </c>
      <c r="B231" s="23">
        <v>0.2</v>
      </c>
    </row>
    <row r="232" spans="1:2" x14ac:dyDescent="0.3">
      <c r="A232" s="22" t="s">
        <v>327</v>
      </c>
      <c r="B232" s="23">
        <v>0.2</v>
      </c>
    </row>
    <row r="233" spans="1:2" x14ac:dyDescent="0.3">
      <c r="A233" s="22" t="s">
        <v>319</v>
      </c>
      <c r="B233" s="23">
        <v>0.2</v>
      </c>
    </row>
    <row r="234" spans="1:2" x14ac:dyDescent="0.3">
      <c r="A234" s="22" t="s">
        <v>340</v>
      </c>
      <c r="B234" s="23">
        <v>0.2</v>
      </c>
    </row>
    <row r="235" spans="1:2" x14ac:dyDescent="0.3">
      <c r="A235" s="22" t="s">
        <v>342</v>
      </c>
      <c r="B235" s="23">
        <v>0.2</v>
      </c>
    </row>
    <row r="236" spans="1:2" x14ac:dyDescent="0.3">
      <c r="A236" s="22" t="s">
        <v>348</v>
      </c>
      <c r="B236" s="23">
        <v>0.2</v>
      </c>
    </row>
    <row r="237" spans="1:2" x14ac:dyDescent="0.3">
      <c r="A237" s="22" t="s">
        <v>338</v>
      </c>
      <c r="B237" s="23">
        <v>0.2</v>
      </c>
    </row>
    <row r="238" spans="1:2" x14ac:dyDescent="0.3">
      <c r="A238" s="22" t="s">
        <v>329</v>
      </c>
      <c r="B238" s="23">
        <v>0.2</v>
      </c>
    </row>
    <row r="239" spans="1:2" x14ac:dyDescent="0.3">
      <c r="A239" s="22" t="s">
        <v>343</v>
      </c>
      <c r="B239" s="23">
        <v>0.2</v>
      </c>
    </row>
    <row r="240" spans="1:2" x14ac:dyDescent="0.3">
      <c r="A240" s="22" t="s">
        <v>313</v>
      </c>
      <c r="B240" s="23">
        <v>0.2</v>
      </c>
    </row>
    <row r="241" spans="1:2" x14ac:dyDescent="0.3">
      <c r="A241" s="22" t="s">
        <v>373</v>
      </c>
      <c r="B241" s="23">
        <v>875.90000000000066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E2DC9-9AA7-4223-A0B5-791C80A00BAB}">
  <dimension ref="A3:B14"/>
  <sheetViews>
    <sheetView tabSelected="1" workbookViewId="0">
      <selection activeCell="L17" sqref="L17"/>
    </sheetView>
  </sheetViews>
  <sheetFormatPr defaultRowHeight="14.4" x14ac:dyDescent="0.3"/>
  <cols>
    <col min="1" max="1" width="24.33203125" bestFit="1" customWidth="1"/>
    <col min="2" max="2" width="15.33203125" bestFit="1" customWidth="1"/>
  </cols>
  <sheetData>
    <row r="3" spans="1:2" x14ac:dyDescent="0.3">
      <c r="A3" s="21" t="s">
        <v>372</v>
      </c>
      <c r="B3" t="s">
        <v>377</v>
      </c>
    </row>
    <row r="4" spans="1:2" x14ac:dyDescent="0.3">
      <c r="A4" s="22" t="s">
        <v>124</v>
      </c>
      <c r="B4" s="26">
        <v>0.13515436050647317</v>
      </c>
    </row>
    <row r="5" spans="1:2" x14ac:dyDescent="0.3">
      <c r="A5" s="22" t="s">
        <v>116</v>
      </c>
      <c r="B5" s="26">
        <v>0.12306160193484138</v>
      </c>
    </row>
    <row r="6" spans="1:2" x14ac:dyDescent="0.3">
      <c r="A6" s="22" t="s">
        <v>111</v>
      </c>
      <c r="B6" s="26">
        <v>0.11950490823730262</v>
      </c>
    </row>
    <row r="7" spans="1:2" x14ac:dyDescent="0.3">
      <c r="A7" s="22" t="s">
        <v>121</v>
      </c>
      <c r="B7" s="26">
        <v>0.11381419832124058</v>
      </c>
    </row>
    <row r="8" spans="1:2" x14ac:dyDescent="0.3">
      <c r="A8" s="22" t="s">
        <v>108</v>
      </c>
      <c r="B8" s="26">
        <v>0.10300184948072272</v>
      </c>
    </row>
    <row r="9" spans="1:2" x14ac:dyDescent="0.3">
      <c r="A9" s="22" t="s">
        <v>127</v>
      </c>
      <c r="B9" s="26">
        <v>9.6742068573054493E-2</v>
      </c>
    </row>
    <row r="10" spans="1:2" x14ac:dyDescent="0.3">
      <c r="A10" s="22" t="s">
        <v>135</v>
      </c>
      <c r="B10" s="26">
        <v>9.3185374875515731E-2</v>
      </c>
    </row>
    <row r="11" spans="1:2" x14ac:dyDescent="0.3">
      <c r="A11" s="22" t="s">
        <v>113</v>
      </c>
      <c r="B11" s="26">
        <v>7.6113245127329643E-2</v>
      </c>
    </row>
    <row r="12" spans="1:2" x14ac:dyDescent="0.3">
      <c r="A12" s="22" t="s">
        <v>129</v>
      </c>
      <c r="B12" s="26">
        <v>7.0422535211267609E-2</v>
      </c>
    </row>
    <row r="13" spans="1:2" x14ac:dyDescent="0.3">
      <c r="A13" s="22" t="s">
        <v>131</v>
      </c>
      <c r="B13" s="26">
        <v>6.8999857732252104E-2</v>
      </c>
    </row>
    <row r="14" spans="1:2" x14ac:dyDescent="0.3">
      <c r="A14" s="22" t="s">
        <v>373</v>
      </c>
      <c r="B14" s="26">
        <v>1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3 July 23</vt:lpstr>
      <vt:lpstr>5 July 23(Exercise1)</vt:lpstr>
      <vt:lpstr> 4 JULY 23 EXERCISE 1</vt:lpstr>
      <vt:lpstr>4 JULY 23(EXERCISE 2)</vt:lpstr>
      <vt:lpstr>5 July 23 (Exercise 2)</vt:lpstr>
      <vt:lpstr>IPL Dataset (Pivot table,chart)</vt:lpstr>
      <vt:lpstr>Questions</vt:lpstr>
      <vt:lpstr>Q.1</vt:lpstr>
      <vt:lpstr>Q.2</vt:lpstr>
      <vt:lpstr>Q.3</vt:lpstr>
      <vt:lpstr>Q.5</vt:lpstr>
      <vt:lpstr>Q.7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Achyut Sharma</dc:creator>
  <cp:lastModifiedBy>Achyut Sharma</cp:lastModifiedBy>
  <dcterms:created xsi:type="dcterms:W3CDTF">2015-06-05T18:17:20Z</dcterms:created>
  <dcterms:modified xsi:type="dcterms:W3CDTF">2023-07-20T13:34:58Z</dcterms:modified>
</cp:coreProperties>
</file>