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Achyut Sharma\Documents\Data Sem 5\Fundamentals of statsitics (Bhumika Mam)\Block -II Central Tendency\"/>
    </mc:Choice>
  </mc:AlternateContent>
  <xr:revisionPtr revIDLastSave="0" documentId="13_ncr:1_{DBAB1D36-5F2F-44D5-A7A9-E1CFCBD6B90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21 July" sheetId="1" r:id="rId1"/>
    <sheet name="24 Jul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" l="1"/>
  <c r="M72" i="2"/>
  <c r="M71" i="2"/>
  <c r="H71" i="2"/>
  <c r="H72" i="2"/>
  <c r="H73" i="2"/>
  <c r="H74" i="2"/>
  <c r="H75" i="2"/>
  <c r="H76" i="2"/>
  <c r="H77" i="2"/>
  <c r="H78" i="2"/>
  <c r="H70" i="2"/>
  <c r="M53" i="2"/>
  <c r="M52" i="2"/>
  <c r="M51" i="2"/>
  <c r="M50" i="2"/>
  <c r="J43" i="2"/>
  <c r="J42" i="2"/>
  <c r="J41" i="2"/>
  <c r="F29" i="2"/>
  <c r="J37" i="2"/>
  <c r="J36" i="2"/>
  <c r="J35" i="2"/>
  <c r="J33" i="2"/>
  <c r="J32" i="2"/>
  <c r="O28" i="2"/>
  <c r="O24" i="2"/>
  <c r="H14" i="2"/>
  <c r="G5" i="2"/>
  <c r="G6" i="2" s="1"/>
  <c r="P47" i="1"/>
  <c r="H64" i="1"/>
  <c r="H63" i="1"/>
  <c r="H62" i="1"/>
  <c r="H61" i="1"/>
  <c r="H60" i="1"/>
  <c r="D63" i="1"/>
  <c r="D62" i="1"/>
  <c r="D61" i="1"/>
  <c r="D60" i="1"/>
  <c r="K54" i="1"/>
  <c r="K53" i="1"/>
  <c r="F52" i="1"/>
  <c r="I31" i="1"/>
  <c r="N38" i="1"/>
  <c r="N37" i="1"/>
  <c r="N36" i="1"/>
  <c r="N35" i="1"/>
  <c r="O30" i="1"/>
  <c r="I40" i="1"/>
  <c r="I39" i="1"/>
  <c r="I38" i="1"/>
  <c r="I37" i="1"/>
  <c r="I36" i="1"/>
  <c r="E34" i="1"/>
  <c r="E33" i="1"/>
  <c r="E32" i="1"/>
  <c r="E31" i="1"/>
  <c r="F27" i="1"/>
  <c r="H22" i="1"/>
  <c r="H21" i="1"/>
  <c r="H20" i="1"/>
  <c r="H19" i="1"/>
  <c r="O6" i="1"/>
  <c r="O8" i="1"/>
  <c r="O4" i="1"/>
  <c r="D9" i="1"/>
  <c r="D7" i="1"/>
  <c r="D4" i="1"/>
</calcChain>
</file>

<file path=xl/sharedStrings.xml><?xml version="1.0" encoding="utf-8"?>
<sst xmlns="http://schemas.openxmlformats.org/spreadsheetml/2006/main" count="91" uniqueCount="66">
  <si>
    <t>find out quartiles of first 10 natural nos</t>
  </si>
  <si>
    <t>obs(x)</t>
  </si>
  <si>
    <t>Q1</t>
  </si>
  <si>
    <t>Q.2</t>
  </si>
  <si>
    <t>Q.3</t>
  </si>
  <si>
    <t>x</t>
  </si>
  <si>
    <t>q1</t>
  </si>
  <si>
    <t>q2</t>
  </si>
  <si>
    <t>q3</t>
  </si>
  <si>
    <t>Items(Class)</t>
  </si>
  <si>
    <t>0--5</t>
  </si>
  <si>
    <t>5--10</t>
  </si>
  <si>
    <t>10--15</t>
  </si>
  <si>
    <t>15--20</t>
  </si>
  <si>
    <t>20--25</t>
  </si>
  <si>
    <t>Frequency(f)</t>
  </si>
  <si>
    <t>cf</t>
  </si>
  <si>
    <t>q1 class</t>
  </si>
  <si>
    <t xml:space="preserve"> q2 class </t>
  </si>
  <si>
    <t>q2 class is 15--20</t>
  </si>
  <si>
    <t xml:space="preserve">q3 class </t>
  </si>
  <si>
    <t>q3 class is 20--25</t>
  </si>
  <si>
    <t xml:space="preserve">q3 </t>
  </si>
  <si>
    <t>Deciles</t>
  </si>
  <si>
    <t>when class series continuous data given</t>
  </si>
  <si>
    <t>D1 CLASS</t>
  </si>
  <si>
    <t>(N/4)TH OBS.</t>
  </si>
  <si>
    <t>Column1</t>
  </si>
  <si>
    <t>Column2</t>
  </si>
  <si>
    <t>Column3</t>
  </si>
  <si>
    <t xml:space="preserve">D1 CLASS </t>
  </si>
  <si>
    <t>D1</t>
  </si>
  <si>
    <t>class</t>
  </si>
  <si>
    <t>f</t>
  </si>
  <si>
    <t>D1 class</t>
  </si>
  <si>
    <t>D7 CLASS</t>
  </si>
  <si>
    <t xml:space="preserve">D7 </t>
  </si>
  <si>
    <t>Find Percentiles</t>
  </si>
  <si>
    <t>(n/100) th obs.</t>
  </si>
  <si>
    <t>first p class</t>
  </si>
  <si>
    <t>p class</t>
  </si>
  <si>
    <t>example</t>
  </si>
  <si>
    <t>P69</t>
  </si>
  <si>
    <t xml:space="preserve">USE percentile formaula and select raw data and write"0.69" for 69 and 0.79 for P79 </t>
  </si>
  <si>
    <t>P35</t>
  </si>
  <si>
    <t>hm</t>
  </si>
  <si>
    <t>use harmean for haronic mean of raw data.</t>
  </si>
  <si>
    <t>mean</t>
  </si>
  <si>
    <t>median</t>
  </si>
  <si>
    <t>mode</t>
  </si>
  <si>
    <t xml:space="preserve">mode </t>
  </si>
  <si>
    <t>z 3m -2x bar</t>
  </si>
  <si>
    <t>n</t>
  </si>
  <si>
    <t>combined mean</t>
  </si>
  <si>
    <t>(n1)+(x1)</t>
  </si>
  <si>
    <t>(n2)+(x2)</t>
  </si>
  <si>
    <t>(n1)+(n2)</t>
  </si>
  <si>
    <t>Standard Deviation</t>
  </si>
  <si>
    <t>Days</t>
  </si>
  <si>
    <t>closing price</t>
  </si>
  <si>
    <t>Return</t>
  </si>
  <si>
    <t>-</t>
  </si>
  <si>
    <t>mean or return</t>
  </si>
  <si>
    <t>risk</t>
  </si>
  <si>
    <t>so there is 34% risk on this stock price</t>
  </si>
  <si>
    <t>find avetage for return or mean of return prices.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</si>
</sst>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0" xfId="0" applyAlignment="1">
      <alignment wrapText="1"/>
    </xf>
    <xf numFmtId="164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9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607044-820E-4688-AB5E-A1DED5DFE963}" name="Table1" displayName="Table1" ref="D17:I22" totalsRowShown="0" dataDxfId="8">
  <autoFilter ref="D17:I22" xr:uid="{93607044-820E-4688-AB5E-A1DED5DFE963}"/>
  <tableColumns count="6">
    <tableColumn id="1" xr3:uid="{6BCB6EB4-80C5-4B16-9C09-D05FFB49FAEC}" name="Items(Class)" dataDxfId="7"/>
    <tableColumn id="2" xr3:uid="{98DFC77F-D1AF-497E-A399-E37B705DB8F6}" name="Column1" dataDxfId="6"/>
    <tableColumn id="3" xr3:uid="{226BE8DE-0297-456C-AD76-9FBF5087F1FA}" name="Frequency(f)" dataDxfId="5"/>
    <tableColumn id="4" xr3:uid="{8464EBB6-B9BE-4933-A837-A59065047D13}" name="Column2" dataDxfId="4"/>
    <tableColumn id="5" xr3:uid="{93B878E4-860F-4777-A5D1-73331AAE51C0}" name="cf" dataDxfId="3">
      <calculatedColumnFormula>H17+F18</calculatedColumnFormula>
    </tableColumn>
    <tableColumn id="6" xr3:uid="{0A5A9488-C3E5-4BEF-81A8-3CEB625098CB}" name="Column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27D594-880D-4AE2-9AA7-D71E1AF52898}" name="Table2" displayName="Table2" ref="E4:G9" headerRowCount="0" totalsRowShown="0">
  <tableColumns count="3">
    <tableColumn id="1" xr3:uid="{873C052A-C61A-4CB3-B24A-31D3CB72AAD7}" name="Column1" dataDxfId="2"/>
    <tableColumn id="2" xr3:uid="{16DB8E38-6BB8-4C72-B15B-33528E166D31}" name="Column2" dataDxfId="1"/>
    <tableColumn id="3" xr3:uid="{653159A5-26D4-48E8-B7C7-9129DCE23EFC}" name="Column3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4"/>
  <sheetViews>
    <sheetView topLeftCell="A19" workbookViewId="0">
      <selection activeCell="L47" sqref="L47"/>
    </sheetView>
  </sheetViews>
  <sheetFormatPr defaultRowHeight="14.4" x14ac:dyDescent="0.3"/>
  <cols>
    <col min="4" max="4" width="13" customWidth="1"/>
    <col min="5" max="5" width="10.44140625" customWidth="1"/>
    <col min="6" max="6" width="13.6640625" customWidth="1"/>
    <col min="7" max="7" width="10.44140625" customWidth="1"/>
    <col min="9" max="9" width="10.44140625" customWidth="1"/>
  </cols>
  <sheetData>
    <row r="1" spans="1:15" x14ac:dyDescent="0.3">
      <c r="A1" t="s">
        <v>0</v>
      </c>
    </row>
    <row r="2" spans="1:15" x14ac:dyDescent="0.3">
      <c r="A2" t="s">
        <v>1</v>
      </c>
      <c r="L2" t="s">
        <v>5</v>
      </c>
    </row>
    <row r="3" spans="1:15" x14ac:dyDescent="0.3">
      <c r="A3">
        <v>1</v>
      </c>
      <c r="L3">
        <v>20</v>
      </c>
    </row>
    <row r="4" spans="1:15" x14ac:dyDescent="0.3">
      <c r="A4">
        <v>2</v>
      </c>
      <c r="C4" t="s">
        <v>2</v>
      </c>
      <c r="D4">
        <f>QUARTILE(A3:A12,1)</f>
        <v>3.25</v>
      </c>
      <c r="L4">
        <v>24</v>
      </c>
      <c r="N4" t="s">
        <v>6</v>
      </c>
      <c r="O4">
        <f>QUARTILE(L3:L14,1)</f>
        <v>30</v>
      </c>
    </row>
    <row r="5" spans="1:15" x14ac:dyDescent="0.3">
      <c r="A5">
        <v>3</v>
      </c>
      <c r="L5">
        <v>42</v>
      </c>
    </row>
    <row r="6" spans="1:15" x14ac:dyDescent="0.3">
      <c r="A6">
        <v>4</v>
      </c>
      <c r="L6">
        <v>41</v>
      </c>
      <c r="N6" t="s">
        <v>7</v>
      </c>
      <c r="O6">
        <f>QUARTILE(L3:L14,2)</f>
        <v>37.5</v>
      </c>
    </row>
    <row r="7" spans="1:15" x14ac:dyDescent="0.3">
      <c r="A7">
        <v>5</v>
      </c>
      <c r="C7" t="s">
        <v>3</v>
      </c>
      <c r="D7">
        <f>QUARTILE(A3:A12,2)</f>
        <v>5.5</v>
      </c>
      <c r="L7">
        <v>42</v>
      </c>
    </row>
    <row r="8" spans="1:15" x14ac:dyDescent="0.3">
      <c r="A8">
        <v>6</v>
      </c>
      <c r="L8">
        <v>34</v>
      </c>
      <c r="N8" t="s">
        <v>8</v>
      </c>
      <c r="O8">
        <f>QUARTILE(L3:L14,3)</f>
        <v>42</v>
      </c>
    </row>
    <row r="9" spans="1:15" x14ac:dyDescent="0.3">
      <c r="A9">
        <v>7</v>
      </c>
      <c r="C9" t="s">
        <v>4</v>
      </c>
      <c r="D9">
        <f>QUARTILE(A3:A12,3)</f>
        <v>7.75</v>
      </c>
      <c r="L9">
        <v>42</v>
      </c>
    </row>
    <row r="10" spans="1:15" x14ac:dyDescent="0.3">
      <c r="A10">
        <v>8</v>
      </c>
      <c r="L10">
        <v>30</v>
      </c>
    </row>
    <row r="11" spans="1:15" x14ac:dyDescent="0.3">
      <c r="A11">
        <v>9</v>
      </c>
      <c r="L11">
        <v>30</v>
      </c>
    </row>
    <row r="12" spans="1:15" x14ac:dyDescent="0.3">
      <c r="A12">
        <v>10</v>
      </c>
      <c r="L12">
        <v>41</v>
      </c>
    </row>
    <row r="13" spans="1:15" x14ac:dyDescent="0.3">
      <c r="L13">
        <v>30</v>
      </c>
    </row>
    <row r="14" spans="1:15" x14ac:dyDescent="0.3">
      <c r="L14">
        <v>42</v>
      </c>
      <c r="N14" s="1"/>
    </row>
    <row r="17" spans="4:15" x14ac:dyDescent="0.3">
      <c r="D17" t="s">
        <v>9</v>
      </c>
      <c r="E17" t="s">
        <v>27</v>
      </c>
      <c r="F17" t="s">
        <v>15</v>
      </c>
      <c r="G17" t="s">
        <v>28</v>
      </c>
      <c r="H17" t="s">
        <v>16</v>
      </c>
      <c r="I17" t="s">
        <v>29</v>
      </c>
    </row>
    <row r="18" spans="4:15" x14ac:dyDescent="0.3">
      <c r="D18" t="s">
        <v>10</v>
      </c>
      <c r="F18">
        <v>1</v>
      </c>
      <c r="H18">
        <v>1</v>
      </c>
    </row>
    <row r="19" spans="4:15" x14ac:dyDescent="0.3">
      <c r="D19" s="2" t="s">
        <v>11</v>
      </c>
      <c r="E19" s="2"/>
      <c r="F19" s="2">
        <v>8</v>
      </c>
      <c r="G19" s="2"/>
      <c r="H19" s="2">
        <f>H18+F19</f>
        <v>9</v>
      </c>
    </row>
    <row r="20" spans="4:15" x14ac:dyDescent="0.3">
      <c r="D20" t="s">
        <v>12</v>
      </c>
      <c r="F20">
        <v>2</v>
      </c>
      <c r="H20">
        <f>H19+F20</f>
        <v>11</v>
      </c>
    </row>
    <row r="21" spans="4:15" x14ac:dyDescent="0.3">
      <c r="D21" s="2" t="s">
        <v>13</v>
      </c>
      <c r="E21" s="2"/>
      <c r="F21" s="2">
        <v>3</v>
      </c>
      <c r="G21" s="2"/>
      <c r="H21" s="2">
        <f>H20+F21</f>
        <v>14</v>
      </c>
    </row>
    <row r="22" spans="4:15" x14ac:dyDescent="0.3">
      <c r="D22" s="2" t="s">
        <v>14</v>
      </c>
      <c r="E22" s="2"/>
      <c r="F22" s="2">
        <v>12</v>
      </c>
      <c r="G22" s="2"/>
      <c r="H22" s="2">
        <f>H21+F22</f>
        <v>26</v>
      </c>
    </row>
    <row r="23" spans="4:15" x14ac:dyDescent="0.3">
      <c r="F23">
        <v>26</v>
      </c>
    </row>
    <row r="27" spans="4:15" x14ac:dyDescent="0.3">
      <c r="D27" t="s">
        <v>17</v>
      </c>
      <c r="F27">
        <f>H22/4</f>
        <v>6.5</v>
      </c>
    </row>
    <row r="30" spans="4:15" x14ac:dyDescent="0.3">
      <c r="M30" t="s">
        <v>20</v>
      </c>
      <c r="O30">
        <f>3*6.5</f>
        <v>19.5</v>
      </c>
    </row>
    <row r="31" spans="4:15" x14ac:dyDescent="0.3">
      <c r="D31" t="s">
        <v>6</v>
      </c>
      <c r="E31">
        <f>6.5-1</f>
        <v>5.5</v>
      </c>
      <c r="H31" t="s">
        <v>18</v>
      </c>
      <c r="I31">
        <f>2*6.5</f>
        <v>13</v>
      </c>
    </row>
    <row r="32" spans="4:15" x14ac:dyDescent="0.3">
      <c r="E32">
        <f>E31/8</f>
        <v>0.6875</v>
      </c>
      <c r="M32" t="s">
        <v>21</v>
      </c>
    </row>
    <row r="33" spans="4:16" x14ac:dyDescent="0.3">
      <c r="E33">
        <f>E32*5</f>
        <v>3.4375</v>
      </c>
      <c r="H33" t="s">
        <v>19</v>
      </c>
    </row>
    <row r="34" spans="4:16" x14ac:dyDescent="0.3">
      <c r="D34" t="s">
        <v>6</v>
      </c>
      <c r="E34">
        <f>E33+5</f>
        <v>8.4375</v>
      </c>
    </row>
    <row r="35" spans="4:16" x14ac:dyDescent="0.3">
      <c r="M35" t="s">
        <v>22</v>
      </c>
      <c r="N35">
        <f>O30-14</f>
        <v>5.5</v>
      </c>
    </row>
    <row r="36" spans="4:16" x14ac:dyDescent="0.3">
      <c r="H36" t="s">
        <v>7</v>
      </c>
      <c r="I36">
        <f>2*6.5</f>
        <v>13</v>
      </c>
      <c r="N36">
        <f>N35/12</f>
        <v>0.45833333333333331</v>
      </c>
    </row>
    <row r="37" spans="4:16" x14ac:dyDescent="0.3">
      <c r="I37">
        <f>I36-11</f>
        <v>2</v>
      </c>
      <c r="N37">
        <f>N36*5</f>
        <v>2.2916666666666665</v>
      </c>
    </row>
    <row r="38" spans="4:16" x14ac:dyDescent="0.3">
      <c r="I38">
        <f>I37/3</f>
        <v>0.66666666666666663</v>
      </c>
      <c r="M38" s="2" t="s">
        <v>22</v>
      </c>
      <c r="N38" s="2">
        <f>N37+20</f>
        <v>22.291666666666668</v>
      </c>
    </row>
    <row r="39" spans="4:16" x14ac:dyDescent="0.3">
      <c r="I39">
        <f>I38*5</f>
        <v>3.333333333333333</v>
      </c>
    </row>
    <row r="40" spans="4:16" x14ac:dyDescent="0.3">
      <c r="H40" s="2" t="s">
        <v>7</v>
      </c>
      <c r="I40" s="2">
        <f>I39+15</f>
        <v>18.333333333333332</v>
      </c>
    </row>
    <row r="46" spans="4:16" x14ac:dyDescent="0.3">
      <c r="P46">
        <v>26</v>
      </c>
    </row>
    <row r="47" spans="4:16" x14ac:dyDescent="0.3">
      <c r="P47">
        <f>P46/4</f>
        <v>6.5</v>
      </c>
    </row>
    <row r="49" spans="3:11" x14ac:dyDescent="0.3">
      <c r="C49" s="3" t="s">
        <v>23</v>
      </c>
    </row>
    <row r="50" spans="3:11" x14ac:dyDescent="0.3">
      <c r="C50" t="s">
        <v>24</v>
      </c>
    </row>
    <row r="52" spans="3:11" x14ac:dyDescent="0.3">
      <c r="C52" t="s">
        <v>25</v>
      </c>
      <c r="D52" t="s">
        <v>26</v>
      </c>
      <c r="F52">
        <f>H22/10</f>
        <v>2.6</v>
      </c>
      <c r="I52" t="s">
        <v>32</v>
      </c>
      <c r="J52" t="s">
        <v>33</v>
      </c>
      <c r="K52" t="s">
        <v>16</v>
      </c>
    </row>
    <row r="53" spans="3:11" x14ac:dyDescent="0.3">
      <c r="I53" t="s">
        <v>10</v>
      </c>
      <c r="J53">
        <v>1</v>
      </c>
      <c r="K53">
        <f>J53</f>
        <v>1</v>
      </c>
    </row>
    <row r="54" spans="3:11" x14ac:dyDescent="0.3">
      <c r="I54" s="2" t="s">
        <v>11</v>
      </c>
      <c r="J54" s="2">
        <v>8</v>
      </c>
      <c r="K54" s="2">
        <f>K53+J54</f>
        <v>9</v>
      </c>
    </row>
    <row r="55" spans="3:11" x14ac:dyDescent="0.3">
      <c r="C55" t="s">
        <v>30</v>
      </c>
      <c r="D55" t="s">
        <v>10</v>
      </c>
      <c r="I55" t="s">
        <v>12</v>
      </c>
      <c r="J55">
        <v>2</v>
      </c>
      <c r="K55">
        <v>11</v>
      </c>
    </row>
    <row r="56" spans="3:11" x14ac:dyDescent="0.3">
      <c r="I56" t="s">
        <v>13</v>
      </c>
      <c r="J56">
        <v>3</v>
      </c>
      <c r="K56">
        <v>14</v>
      </c>
    </row>
    <row r="57" spans="3:11" x14ac:dyDescent="0.3">
      <c r="C57" t="s">
        <v>34</v>
      </c>
      <c r="D57" s="2" t="s">
        <v>11</v>
      </c>
      <c r="I57" s="2" t="s">
        <v>14</v>
      </c>
      <c r="J57" s="2">
        <v>12</v>
      </c>
      <c r="K57" s="2">
        <v>26</v>
      </c>
    </row>
    <row r="60" spans="3:11" x14ac:dyDescent="0.3">
      <c r="D60">
        <f>F52-1</f>
        <v>1.6</v>
      </c>
      <c r="G60" s="2" t="s">
        <v>35</v>
      </c>
      <c r="H60" s="2">
        <f>7*F52</f>
        <v>18.2</v>
      </c>
    </row>
    <row r="61" spans="3:11" x14ac:dyDescent="0.3">
      <c r="D61">
        <f>D60/8</f>
        <v>0.2</v>
      </c>
      <c r="H61">
        <f>H60-14</f>
        <v>4.1999999999999993</v>
      </c>
    </row>
    <row r="62" spans="3:11" x14ac:dyDescent="0.3">
      <c r="D62">
        <f>D61*5</f>
        <v>1</v>
      </c>
      <c r="H62">
        <f>H61/12</f>
        <v>0.34999999999999992</v>
      </c>
    </row>
    <row r="63" spans="3:11" x14ac:dyDescent="0.3">
      <c r="C63" t="s">
        <v>31</v>
      </c>
      <c r="D63">
        <f>D62+5</f>
        <v>6</v>
      </c>
      <c r="H63">
        <f>H62*5</f>
        <v>1.7499999999999996</v>
      </c>
    </row>
    <row r="64" spans="3:11" x14ac:dyDescent="0.3">
      <c r="G64" s="2" t="s">
        <v>36</v>
      </c>
      <c r="H64" s="2">
        <f>H63+20</f>
        <v>21.75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EC74E-694E-498D-BEC1-7CB9681D526B}">
  <dimension ref="B4:O78"/>
  <sheetViews>
    <sheetView tabSelected="1" topLeftCell="A109" workbookViewId="0">
      <selection activeCell="P121" sqref="P121"/>
    </sheetView>
  </sheetViews>
  <sheetFormatPr defaultRowHeight="14.4" x14ac:dyDescent="0.3"/>
  <cols>
    <col min="5" max="7" width="10.44140625" customWidth="1"/>
  </cols>
  <sheetData>
    <row r="4" spans="5:9" x14ac:dyDescent="0.3">
      <c r="E4" s="4" t="s">
        <v>32</v>
      </c>
      <c r="F4" s="4" t="s">
        <v>33</v>
      </c>
      <c r="G4" s="4" t="s">
        <v>16</v>
      </c>
    </row>
    <row r="5" spans="5:9" x14ac:dyDescent="0.3">
      <c r="E5" s="5" t="s">
        <v>10</v>
      </c>
      <c r="F5" s="5">
        <v>1</v>
      </c>
      <c r="G5" s="5">
        <f>F5</f>
        <v>1</v>
      </c>
    </row>
    <row r="6" spans="5:9" x14ac:dyDescent="0.3">
      <c r="E6" s="4" t="s">
        <v>11</v>
      </c>
      <c r="F6" s="4">
        <v>8</v>
      </c>
      <c r="G6" s="4">
        <f>G5+F6</f>
        <v>9</v>
      </c>
    </row>
    <row r="7" spans="5:9" x14ac:dyDescent="0.3">
      <c r="E7" s="4" t="s">
        <v>12</v>
      </c>
      <c r="F7" s="4">
        <v>2</v>
      </c>
      <c r="G7" s="4">
        <v>11</v>
      </c>
    </row>
    <row r="8" spans="5:9" x14ac:dyDescent="0.3">
      <c r="E8" s="4" t="s">
        <v>13</v>
      </c>
      <c r="F8" s="4">
        <v>3</v>
      </c>
      <c r="G8" s="4">
        <v>14</v>
      </c>
    </row>
    <row r="9" spans="5:9" x14ac:dyDescent="0.3">
      <c r="E9" s="4" t="s">
        <v>14</v>
      </c>
      <c r="F9" s="4">
        <v>12</v>
      </c>
      <c r="G9" s="4">
        <v>26</v>
      </c>
    </row>
    <row r="11" spans="5:9" x14ac:dyDescent="0.3">
      <c r="G11" t="s">
        <v>37</v>
      </c>
      <c r="I11" t="s">
        <v>38</v>
      </c>
    </row>
    <row r="14" spans="5:9" x14ac:dyDescent="0.3">
      <c r="G14" t="s">
        <v>39</v>
      </c>
      <c r="H14">
        <f>10*(G9/100)</f>
        <v>2.6</v>
      </c>
    </row>
    <row r="16" spans="5:9" x14ac:dyDescent="0.3">
      <c r="G16" t="s">
        <v>40</v>
      </c>
    </row>
    <row r="22" spans="2:15" x14ac:dyDescent="0.3">
      <c r="B22" t="s">
        <v>41</v>
      </c>
      <c r="D22" t="s">
        <v>5</v>
      </c>
    </row>
    <row r="23" spans="2:15" x14ac:dyDescent="0.3">
      <c r="D23">
        <v>58</v>
      </c>
    </row>
    <row r="24" spans="2:15" x14ac:dyDescent="0.3">
      <c r="D24">
        <v>75</v>
      </c>
      <c r="N24" t="s">
        <v>44</v>
      </c>
      <c r="O24">
        <f>PERCENTILE(D23:D32,0.35)</f>
        <v>38.800000000000004</v>
      </c>
    </row>
    <row r="25" spans="2:15" x14ac:dyDescent="0.3">
      <c r="D25">
        <v>36</v>
      </c>
      <c r="F25" t="s">
        <v>42</v>
      </c>
      <c r="G25">
        <f>PERCENTILE(D23:D32,0.69)</f>
        <v>62.359999999999985</v>
      </c>
    </row>
    <row r="26" spans="2:15" x14ac:dyDescent="0.3">
      <c r="D26">
        <v>84</v>
      </c>
    </row>
    <row r="27" spans="2:15" x14ac:dyDescent="0.3">
      <c r="D27">
        <v>96</v>
      </c>
    </row>
    <row r="28" spans="2:15" x14ac:dyDescent="0.3">
      <c r="D28">
        <v>34</v>
      </c>
      <c r="N28" t="s">
        <v>45</v>
      </c>
      <c r="O28">
        <f>HARMEAN(D23:D32)</f>
        <v>46.963445744806712</v>
      </c>
    </row>
    <row r="29" spans="2:15" ht="172.8" x14ac:dyDescent="0.3">
      <c r="D29">
        <v>59</v>
      </c>
      <c r="F29">
        <f>COUNT(D23:D32)</f>
        <v>10</v>
      </c>
      <c r="J29" s="6" t="s">
        <v>43</v>
      </c>
      <c r="K29" s="6"/>
      <c r="L29" s="6"/>
      <c r="M29" s="6"/>
      <c r="N29" s="6"/>
      <c r="O29" s="6"/>
    </row>
    <row r="30" spans="2:15" x14ac:dyDescent="0.3">
      <c r="D30">
        <v>26</v>
      </c>
    </row>
    <row r="31" spans="2:15" x14ac:dyDescent="0.3">
      <c r="D31">
        <v>37</v>
      </c>
    </row>
    <row r="32" spans="2:15" x14ac:dyDescent="0.3">
      <c r="D32">
        <v>49</v>
      </c>
      <c r="I32" t="s">
        <v>47</v>
      </c>
      <c r="J32">
        <f>AVERAGE(D23:D32)</f>
        <v>55.4</v>
      </c>
      <c r="N32" t="s">
        <v>46</v>
      </c>
    </row>
    <row r="33" spans="9:14" x14ac:dyDescent="0.3">
      <c r="I33" t="s">
        <v>48</v>
      </c>
      <c r="J33">
        <f>MEDIAN(D23:D32)</f>
        <v>53.5</v>
      </c>
    </row>
    <row r="35" spans="9:14" x14ac:dyDescent="0.3">
      <c r="J35">
        <f>3*J33</f>
        <v>160.5</v>
      </c>
    </row>
    <row r="36" spans="9:14" x14ac:dyDescent="0.3">
      <c r="J36">
        <f>2*J32</f>
        <v>110.8</v>
      </c>
      <c r="M36" t="s">
        <v>50</v>
      </c>
      <c r="N36" t="s">
        <v>51</v>
      </c>
    </row>
    <row r="37" spans="9:14" x14ac:dyDescent="0.3">
      <c r="I37" t="s">
        <v>49</v>
      </c>
      <c r="J37">
        <f>J35-J36</f>
        <v>49.7</v>
      </c>
    </row>
    <row r="40" spans="9:14" x14ac:dyDescent="0.3">
      <c r="I40" t="s">
        <v>52</v>
      </c>
      <c r="J40">
        <v>10</v>
      </c>
    </row>
    <row r="41" spans="9:14" x14ac:dyDescent="0.3">
      <c r="I41" t="s">
        <v>6</v>
      </c>
      <c r="J41">
        <f>QUARTILE(D23:D32,1)</f>
        <v>36.25</v>
      </c>
    </row>
    <row r="42" spans="9:14" x14ac:dyDescent="0.3">
      <c r="I42" t="s">
        <v>7</v>
      </c>
      <c r="J42">
        <f>QUARTILE(D23:D32,2)</f>
        <v>53.5</v>
      </c>
    </row>
    <row r="43" spans="9:14" x14ac:dyDescent="0.3">
      <c r="I43" t="s">
        <v>8</v>
      </c>
      <c r="J43">
        <f>QUARTILE(D23:D32,3)</f>
        <v>71</v>
      </c>
    </row>
    <row r="49" spans="7:13" x14ac:dyDescent="0.3">
      <c r="G49">
        <v>20</v>
      </c>
    </row>
    <row r="50" spans="7:13" x14ac:dyDescent="0.3">
      <c r="G50">
        <v>10</v>
      </c>
      <c r="L50" t="s">
        <v>54</v>
      </c>
      <c r="M50">
        <f>G51*G49</f>
        <v>600</v>
      </c>
    </row>
    <row r="51" spans="7:13" x14ac:dyDescent="0.3">
      <c r="G51">
        <v>30</v>
      </c>
      <c r="L51" t="s">
        <v>55</v>
      </c>
      <c r="M51">
        <f>G50*G52</f>
        <v>200</v>
      </c>
    </row>
    <row r="52" spans="7:13" x14ac:dyDescent="0.3">
      <c r="G52">
        <v>20</v>
      </c>
      <c r="L52" t="s">
        <v>56</v>
      </c>
      <c r="M52">
        <f>G51+G52</f>
        <v>50</v>
      </c>
    </row>
    <row r="53" spans="7:13" ht="28.8" x14ac:dyDescent="0.3">
      <c r="L53" s="6" t="s">
        <v>53</v>
      </c>
      <c r="M53" s="6">
        <f>(M50+M51)/M52</f>
        <v>16</v>
      </c>
    </row>
    <row r="66" spans="5:13" x14ac:dyDescent="0.3">
      <c r="E66" t="s">
        <v>57</v>
      </c>
    </row>
    <row r="68" spans="5:13" x14ac:dyDescent="0.3">
      <c r="E68" t="s">
        <v>58</v>
      </c>
      <c r="F68" t="s">
        <v>59</v>
      </c>
      <c r="H68" t="s">
        <v>60</v>
      </c>
      <c r="K68" t="s">
        <v>65</v>
      </c>
    </row>
    <row r="69" spans="5:13" x14ac:dyDescent="0.3">
      <c r="E69">
        <v>1</v>
      </c>
      <c r="F69">
        <v>150</v>
      </c>
      <c r="H69" t="s">
        <v>61</v>
      </c>
    </row>
    <row r="70" spans="5:13" x14ac:dyDescent="0.3">
      <c r="E70">
        <v>2</v>
      </c>
      <c r="F70">
        <v>100</v>
      </c>
      <c r="H70" s="7">
        <f>(F70-F69)/F69*100</f>
        <v>-33.333333333333329</v>
      </c>
    </row>
    <row r="71" spans="5:13" x14ac:dyDescent="0.3">
      <c r="E71">
        <v>3</v>
      </c>
      <c r="F71">
        <v>180</v>
      </c>
      <c r="H71" s="7">
        <f t="shared" ref="H71:H78" si="0">(F71-F70)/F70*100</f>
        <v>80</v>
      </c>
      <c r="J71" t="s">
        <v>62</v>
      </c>
      <c r="M71" s="8">
        <f>AVERAGE(H70:H78)</f>
        <v>8.4937343358395996</v>
      </c>
    </row>
    <row r="72" spans="5:13" x14ac:dyDescent="0.3">
      <c r="E72">
        <v>4</v>
      </c>
      <c r="F72">
        <v>200</v>
      </c>
      <c r="H72" s="7">
        <f t="shared" si="0"/>
        <v>11.111111111111111</v>
      </c>
      <c r="J72" t="s">
        <v>63</v>
      </c>
      <c r="M72">
        <f>_xlfn.STDEV.S(H70:H78)</f>
        <v>34.279028933120259</v>
      </c>
    </row>
    <row r="73" spans="5:13" x14ac:dyDescent="0.3">
      <c r="E73">
        <v>5</v>
      </c>
      <c r="F73">
        <v>250</v>
      </c>
      <c r="H73" s="7">
        <f t="shared" si="0"/>
        <v>25</v>
      </c>
    </row>
    <row r="74" spans="5:13" x14ac:dyDescent="0.3">
      <c r="E74">
        <v>6</v>
      </c>
      <c r="F74">
        <v>285</v>
      </c>
      <c r="H74" s="7">
        <f t="shared" si="0"/>
        <v>14.000000000000002</v>
      </c>
    </row>
    <row r="75" spans="5:13" x14ac:dyDescent="0.3">
      <c r="E75">
        <v>7</v>
      </c>
      <c r="F75">
        <v>180</v>
      </c>
      <c r="H75" s="7">
        <f t="shared" si="0"/>
        <v>-36.84210526315789</v>
      </c>
    </row>
    <row r="76" spans="5:13" x14ac:dyDescent="0.3">
      <c r="E76">
        <v>8</v>
      </c>
      <c r="F76">
        <v>175</v>
      </c>
      <c r="H76" s="7">
        <f t="shared" si="0"/>
        <v>-2.7777777777777777</v>
      </c>
      <c r="L76" t="s">
        <v>64</v>
      </c>
    </row>
    <row r="77" spans="5:13" x14ac:dyDescent="0.3">
      <c r="E77">
        <v>9</v>
      </c>
      <c r="F77">
        <v>200</v>
      </c>
      <c r="H77" s="7">
        <f t="shared" si="0"/>
        <v>14.285714285714285</v>
      </c>
    </row>
    <row r="78" spans="5:13" x14ac:dyDescent="0.3">
      <c r="E78">
        <v>10</v>
      </c>
      <c r="F78">
        <v>210</v>
      </c>
      <c r="H78" s="7">
        <f t="shared" si="0"/>
        <v>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21 July</vt:lpstr>
      <vt:lpstr>24 July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Achyut Sharma</dc:creator>
  <cp:lastModifiedBy>Achyut Sharma</cp:lastModifiedBy>
  <dcterms:created xsi:type="dcterms:W3CDTF">2015-06-05T18:17:20Z</dcterms:created>
  <dcterms:modified xsi:type="dcterms:W3CDTF">2023-07-28T05:48:56Z</dcterms:modified>
</cp:coreProperties>
</file>