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chyut Sharma\Documents\Data Sem 5\Fundamentals of statsitics (Bhumika Mam)\"/>
    </mc:Choice>
  </mc:AlternateContent>
  <xr:revisionPtr revIDLastSave="0" documentId="13_ncr:1_{D2FFE977-DC59-48FD-987F-12785C0E73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.1" sheetId="1" r:id="rId1"/>
    <sheet name="Q.2" sheetId="2" r:id="rId2"/>
    <sheet name="Q.3" sheetId="3" r:id="rId3"/>
    <sheet name="Q.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4" l="1"/>
  <c r="P40" i="4"/>
  <c r="P39" i="4"/>
  <c r="N35" i="4"/>
  <c r="P36" i="4"/>
  <c r="P35" i="4"/>
  <c r="N32" i="4"/>
  <c r="P28" i="4"/>
  <c r="P27" i="4"/>
  <c r="N25" i="4"/>
  <c r="N24" i="4"/>
  <c r="N23" i="4"/>
  <c r="I45" i="4"/>
  <c r="I44" i="4"/>
  <c r="I43" i="4"/>
  <c r="I42" i="4"/>
  <c r="I41" i="4"/>
  <c r="I40" i="4"/>
  <c r="I27" i="4"/>
  <c r="M13" i="4"/>
  <c r="J18" i="4"/>
  <c r="E17" i="4"/>
  <c r="I28" i="4" s="1"/>
  <c r="I29" i="4" s="1"/>
  <c r="I30" i="4" s="1"/>
  <c r="E20" i="4"/>
  <c r="F13" i="4"/>
  <c r="G9" i="4"/>
  <c r="J6" i="4"/>
  <c r="L6" i="4"/>
  <c r="G5" i="4"/>
  <c r="G6" i="4"/>
  <c r="G7" i="4"/>
  <c r="G8" i="4"/>
  <c r="G10" i="4"/>
  <c r="G11" i="4"/>
  <c r="G12" i="4"/>
  <c r="G13" i="4"/>
  <c r="G14" i="4"/>
  <c r="G4" i="4"/>
  <c r="F5" i="4"/>
  <c r="N18" i="4"/>
  <c r="N17" i="4"/>
  <c r="O13" i="4"/>
  <c r="O12" i="4"/>
  <c r="E8" i="4"/>
  <c r="O10" i="4"/>
  <c r="E7" i="4"/>
  <c r="N8" i="4"/>
  <c r="F17" i="2"/>
  <c r="H14" i="2"/>
  <c r="E3" i="2"/>
  <c r="H12" i="2"/>
  <c r="F3" i="3"/>
  <c r="E4" i="2"/>
  <c r="E5" i="2"/>
  <c r="E6" i="2"/>
  <c r="E7" i="2"/>
  <c r="E8" i="2"/>
  <c r="E9" i="2"/>
  <c r="I10" i="1"/>
  <c r="E13" i="1"/>
  <c r="E10" i="1"/>
  <c r="E3" i="1"/>
  <c r="F4" i="4"/>
  <c r="E12" i="3"/>
  <c r="J12" i="3"/>
  <c r="J10" i="3"/>
  <c r="F4" i="3"/>
  <c r="E7" i="3"/>
  <c r="E23" i="3"/>
  <c r="E6" i="3"/>
  <c r="F6" i="3" s="1"/>
  <c r="E22" i="3"/>
  <c r="E5" i="3"/>
  <c r="F5" i="3" s="1"/>
  <c r="E21" i="3"/>
  <c r="E4" i="3"/>
  <c r="F7" i="3"/>
  <c r="E20" i="3"/>
  <c r="E3" i="3"/>
  <c r="E19" i="3"/>
  <c r="E4" i="1"/>
  <c r="E5" i="1"/>
  <c r="E6" i="1"/>
  <c r="E7" i="1"/>
  <c r="E8" i="1"/>
  <c r="E23" i="4" l="1"/>
  <c r="F6" i="4"/>
  <c r="F7" i="4" s="1"/>
  <c r="F8" i="4" s="1"/>
  <c r="F9" i="4" s="1"/>
  <c r="F10" i="4" s="1"/>
  <c r="F11" i="4" s="1"/>
  <c r="F12" i="4" s="1"/>
  <c r="F14" i="4" s="1"/>
</calcChain>
</file>

<file path=xl/sharedStrings.xml><?xml version="1.0" encoding="utf-8"?>
<sst xmlns="http://schemas.openxmlformats.org/spreadsheetml/2006/main" count="65" uniqueCount="54">
  <si>
    <t>Price (Rs).(X)</t>
  </si>
  <si>
    <t>No.of shops (F)</t>
  </si>
  <si>
    <t>FX</t>
  </si>
  <si>
    <t>Sigma(FX)</t>
  </si>
  <si>
    <t>Sigma(F)</t>
  </si>
  <si>
    <t>Mean</t>
  </si>
  <si>
    <t>2000--3000</t>
  </si>
  <si>
    <t>3000--4000</t>
  </si>
  <si>
    <t>4000--5000</t>
  </si>
  <si>
    <t>5000-6000</t>
  </si>
  <si>
    <t>6000-7000</t>
  </si>
  <si>
    <t>7000-8000</t>
  </si>
  <si>
    <t>8000-9000</t>
  </si>
  <si>
    <t>No.of workers (F)</t>
  </si>
  <si>
    <t>Income in (Rs.)(Class )</t>
  </si>
  <si>
    <t>Sales tax Thousand (Rs.) CLASS</t>
  </si>
  <si>
    <t>No.of Companies (F)</t>
  </si>
  <si>
    <t>0--10</t>
  </si>
  <si>
    <t>10--20</t>
  </si>
  <si>
    <t>20--30</t>
  </si>
  <si>
    <t>30--40</t>
  </si>
  <si>
    <t>40--50</t>
  </si>
  <si>
    <t>Mid Value (X)</t>
  </si>
  <si>
    <t>Sigma(f)</t>
  </si>
  <si>
    <t>Return Interval  (%) class</t>
  </si>
  <si>
    <t xml:space="preserve">Absolute Frequency </t>
  </si>
  <si>
    <t>10.0--8.0</t>
  </si>
  <si>
    <t>8.0--6.0</t>
  </si>
  <si>
    <t>6.0--4.0</t>
  </si>
  <si>
    <t>4.0--2.0</t>
  </si>
  <si>
    <t>2.0--0.0</t>
  </si>
  <si>
    <t>0.0--2.0</t>
  </si>
  <si>
    <t>2.0--4.0</t>
  </si>
  <si>
    <t>4.0--6.0</t>
  </si>
  <si>
    <t>6.0--8.0</t>
  </si>
  <si>
    <t>8.0--10.0</t>
  </si>
  <si>
    <t>10.0--12.0</t>
  </si>
  <si>
    <t>CF</t>
  </si>
  <si>
    <t>Mid Value</t>
  </si>
  <si>
    <t>MEAN</t>
  </si>
  <si>
    <t>Median class 0-2</t>
  </si>
  <si>
    <t>Median</t>
  </si>
  <si>
    <t>f1</t>
  </si>
  <si>
    <t>f0</t>
  </si>
  <si>
    <t>f2</t>
  </si>
  <si>
    <t>L + [(F1 - F0) / (2 * F1 - F0 - F2)] * W</t>
  </si>
  <si>
    <t>Mode(Z)</t>
  </si>
  <si>
    <t>Q1</t>
  </si>
  <si>
    <t>Q2</t>
  </si>
  <si>
    <t>Q3</t>
  </si>
  <si>
    <t>D3</t>
  </si>
  <si>
    <t>D8</t>
  </si>
  <si>
    <t>P69</t>
  </si>
  <si>
    <t>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</si>
</sst>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7415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64" fontId="1" fillId="0" borderId="0" xfId="0" applyNumberFormat="1" applyFont="1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3"/>
  <sheetViews>
    <sheetView tabSelected="1" topLeftCell="A4" workbookViewId="0">
      <selection activeCell="H6" sqref="H6"/>
    </sheetView>
  </sheetViews>
  <sheetFormatPr defaultRowHeight="14.4" x14ac:dyDescent="0.3"/>
  <cols>
    <col min="2" max="2" width="10.88671875" customWidth="1"/>
    <col min="3" max="3" width="13.5546875" customWidth="1"/>
  </cols>
  <sheetData>
    <row r="2" spans="2:9" ht="28.8" x14ac:dyDescent="0.3">
      <c r="B2" s="5" t="s">
        <v>0</v>
      </c>
      <c r="C2" s="6" t="s">
        <v>1</v>
      </c>
      <c r="D2" s="6"/>
      <c r="E2" s="6" t="s">
        <v>2</v>
      </c>
    </row>
    <row r="3" spans="2:9" x14ac:dyDescent="0.3">
      <c r="B3" s="6">
        <v>206</v>
      </c>
      <c r="C3" s="6">
        <v>5</v>
      </c>
      <c r="D3" s="6"/>
      <c r="E3" s="6">
        <f>(B3*C3)</f>
        <v>1030</v>
      </c>
    </row>
    <row r="4" spans="2:9" x14ac:dyDescent="0.3">
      <c r="B4" s="6">
        <v>212</v>
      </c>
      <c r="C4" s="6">
        <v>8</v>
      </c>
      <c r="D4" s="6"/>
      <c r="E4" s="6">
        <f t="shared" ref="E4:E8" si="0">(B4*C4)</f>
        <v>1696</v>
      </c>
    </row>
    <row r="5" spans="2:9" x14ac:dyDescent="0.3">
      <c r="B5" s="6">
        <v>218</v>
      </c>
      <c r="C5" s="6">
        <v>9</v>
      </c>
      <c r="D5" s="6"/>
      <c r="E5" s="6">
        <f t="shared" si="0"/>
        <v>1962</v>
      </c>
    </row>
    <row r="6" spans="2:9" x14ac:dyDescent="0.3">
      <c r="B6" s="6">
        <v>220</v>
      </c>
      <c r="C6" s="6">
        <v>14</v>
      </c>
      <c r="D6" s="6"/>
      <c r="E6" s="6">
        <f t="shared" si="0"/>
        <v>3080</v>
      </c>
    </row>
    <row r="7" spans="2:9" x14ac:dyDescent="0.3">
      <c r="B7" s="6">
        <v>224</v>
      </c>
      <c r="C7" s="6">
        <v>3</v>
      </c>
      <c r="D7" s="6"/>
      <c r="E7" s="6">
        <f t="shared" si="0"/>
        <v>672</v>
      </c>
    </row>
    <row r="8" spans="2:9" x14ac:dyDescent="0.3">
      <c r="B8" s="6">
        <v>230</v>
      </c>
      <c r="C8" s="6">
        <v>1</v>
      </c>
      <c r="D8" s="6"/>
      <c r="E8" s="6">
        <f t="shared" si="0"/>
        <v>230</v>
      </c>
    </row>
    <row r="10" spans="2:9" x14ac:dyDescent="0.3">
      <c r="D10" t="s">
        <v>3</v>
      </c>
      <c r="E10">
        <f>SUM(E3:E8)</f>
        <v>8670</v>
      </c>
      <c r="H10" s="1" t="s">
        <v>5</v>
      </c>
      <c r="I10" s="1">
        <f>(E10/E13)</f>
        <v>216.75</v>
      </c>
    </row>
    <row r="13" spans="2:9" x14ac:dyDescent="0.3">
      <c r="D13" t="s">
        <v>4</v>
      </c>
      <c r="E13">
        <f>SUM(C3:C8)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33CB5-6708-4AB3-9931-8777C593BD55}">
  <dimension ref="B2:H17"/>
  <sheetViews>
    <sheetView zoomScale="99" zoomScaleNormal="99" workbookViewId="0">
      <selection activeCell="G4" sqref="G4"/>
    </sheetView>
  </sheetViews>
  <sheetFormatPr defaultRowHeight="14.4" x14ac:dyDescent="0.3"/>
  <cols>
    <col min="2" max="2" width="12.6640625" customWidth="1"/>
    <col min="3" max="4" width="15.109375" customWidth="1"/>
  </cols>
  <sheetData>
    <row r="2" spans="2:8" ht="28.8" x14ac:dyDescent="0.3">
      <c r="B2" s="5" t="s">
        <v>14</v>
      </c>
      <c r="C2" s="6" t="s">
        <v>13</v>
      </c>
      <c r="D2" s="6" t="s">
        <v>38</v>
      </c>
      <c r="E2" s="6" t="s">
        <v>2</v>
      </c>
    </row>
    <row r="3" spans="2:8" x14ac:dyDescent="0.3">
      <c r="B3" s="6" t="s">
        <v>6</v>
      </c>
      <c r="C3" s="6">
        <v>2</v>
      </c>
      <c r="D3" s="6">
        <v>2500</v>
      </c>
      <c r="E3" s="6">
        <f>(D3*C3)</f>
        <v>5000</v>
      </c>
    </row>
    <row r="4" spans="2:8" x14ac:dyDescent="0.3">
      <c r="B4" s="6" t="s">
        <v>7</v>
      </c>
      <c r="C4" s="6">
        <v>3</v>
      </c>
      <c r="D4" s="6">
        <v>3500</v>
      </c>
      <c r="E4" s="6">
        <f t="shared" ref="E4:E9" si="0">(D4*C4)</f>
        <v>10500</v>
      </c>
    </row>
    <row r="5" spans="2:8" x14ac:dyDescent="0.3">
      <c r="B5" s="6" t="s">
        <v>8</v>
      </c>
      <c r="C5" s="6">
        <v>7</v>
      </c>
      <c r="D5" s="6">
        <v>4500</v>
      </c>
      <c r="E5" s="6">
        <f t="shared" si="0"/>
        <v>31500</v>
      </c>
    </row>
    <row r="6" spans="2:8" x14ac:dyDescent="0.3">
      <c r="B6" s="6" t="s">
        <v>9</v>
      </c>
      <c r="C6" s="6">
        <v>15</v>
      </c>
      <c r="D6" s="6">
        <v>5500</v>
      </c>
      <c r="E6" s="6">
        <f t="shared" si="0"/>
        <v>82500</v>
      </c>
    </row>
    <row r="7" spans="2:8" x14ac:dyDescent="0.3">
      <c r="B7" s="6" t="s">
        <v>10</v>
      </c>
      <c r="C7" s="6">
        <v>25</v>
      </c>
      <c r="D7" s="6">
        <v>6500</v>
      </c>
      <c r="E7" s="6">
        <f t="shared" si="0"/>
        <v>162500</v>
      </c>
    </row>
    <row r="8" spans="2:8" x14ac:dyDescent="0.3">
      <c r="B8" s="6" t="s">
        <v>11</v>
      </c>
      <c r="C8" s="6">
        <v>16</v>
      </c>
      <c r="D8" s="6">
        <v>7500</v>
      </c>
      <c r="E8" s="6">
        <f t="shared" si="0"/>
        <v>120000</v>
      </c>
    </row>
    <row r="9" spans="2:8" x14ac:dyDescent="0.3">
      <c r="B9" s="6" t="s">
        <v>12</v>
      </c>
      <c r="C9" s="6">
        <v>12</v>
      </c>
      <c r="D9" s="6">
        <v>8500</v>
      </c>
      <c r="E9" s="6">
        <f t="shared" si="0"/>
        <v>102000</v>
      </c>
    </row>
    <row r="12" spans="2:8" x14ac:dyDescent="0.3">
      <c r="G12" t="s">
        <v>3</v>
      </c>
      <c r="H12">
        <f>SUM(E3:E9)</f>
        <v>514000</v>
      </c>
    </row>
    <row r="14" spans="2:8" x14ac:dyDescent="0.3">
      <c r="G14" t="s">
        <v>4</v>
      </c>
      <c r="H14">
        <f>SUM(C3:C9)</f>
        <v>80</v>
      </c>
    </row>
    <row r="17" spans="5:6" x14ac:dyDescent="0.3">
      <c r="E17" s="1" t="s">
        <v>5</v>
      </c>
      <c r="F17" s="1">
        <f>H12/H14</f>
        <v>6425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BBBD-45F8-4033-AA95-D1405FCFA6A2}">
  <dimension ref="C2:J25"/>
  <sheetViews>
    <sheetView workbookViewId="0">
      <selection activeCell="I5" sqref="I5"/>
    </sheetView>
  </sheetViews>
  <sheetFormatPr defaultRowHeight="14.4" x14ac:dyDescent="0.3"/>
  <cols>
    <col min="3" max="3" width="25.6640625" customWidth="1"/>
    <col min="4" max="4" width="19" customWidth="1"/>
    <col min="5" max="5" width="13.44140625" customWidth="1"/>
  </cols>
  <sheetData>
    <row r="2" spans="3:10" ht="28.8" x14ac:dyDescent="0.3">
      <c r="C2" s="5" t="s">
        <v>15</v>
      </c>
      <c r="D2" s="6" t="s">
        <v>16</v>
      </c>
      <c r="E2" s="6" t="s">
        <v>22</v>
      </c>
      <c r="F2" s="6" t="s">
        <v>2</v>
      </c>
    </row>
    <row r="3" spans="3:10" x14ac:dyDescent="0.3">
      <c r="C3" s="6" t="s">
        <v>17</v>
      </c>
      <c r="D3" s="6">
        <v>3</v>
      </c>
      <c r="E3" s="6">
        <f>E19/2</f>
        <v>5</v>
      </c>
      <c r="F3" s="6">
        <f>D3*E3</f>
        <v>15</v>
      </c>
    </row>
    <row r="4" spans="3:10" x14ac:dyDescent="0.3">
      <c r="C4" s="6" t="s">
        <v>18</v>
      </c>
      <c r="D4" s="6">
        <v>14</v>
      </c>
      <c r="E4" s="6">
        <f t="shared" ref="E4" si="0">E20/2</f>
        <v>15</v>
      </c>
      <c r="F4" s="6">
        <f>D4*E4</f>
        <v>210</v>
      </c>
    </row>
    <row r="5" spans="3:10" x14ac:dyDescent="0.3">
      <c r="C5" s="6" t="s">
        <v>19</v>
      </c>
      <c r="D5" s="6">
        <v>32</v>
      </c>
      <c r="E5" s="6">
        <f>E21/2</f>
        <v>25</v>
      </c>
      <c r="F5" s="6">
        <f t="shared" ref="F5:F7" si="1">D5*E5</f>
        <v>800</v>
      </c>
    </row>
    <row r="6" spans="3:10" x14ac:dyDescent="0.3">
      <c r="C6" s="6" t="s">
        <v>20</v>
      </c>
      <c r="D6" s="6">
        <v>40</v>
      </c>
      <c r="E6" s="6">
        <f>E22/2</f>
        <v>35</v>
      </c>
      <c r="F6" s="6">
        <f t="shared" si="1"/>
        <v>1400</v>
      </c>
    </row>
    <row r="7" spans="3:10" x14ac:dyDescent="0.3">
      <c r="C7" s="6" t="s">
        <v>21</v>
      </c>
      <c r="D7" s="6">
        <v>21</v>
      </c>
      <c r="E7" s="6">
        <f>E23/2</f>
        <v>45</v>
      </c>
      <c r="F7" s="6">
        <f t="shared" si="1"/>
        <v>945</v>
      </c>
    </row>
    <row r="10" spans="3:10" x14ac:dyDescent="0.3">
      <c r="I10" t="s">
        <v>3</v>
      </c>
      <c r="J10">
        <f>SUM(F3:F7)</f>
        <v>3370</v>
      </c>
    </row>
    <row r="12" spans="3:10" x14ac:dyDescent="0.3">
      <c r="D12" s="1" t="s">
        <v>5</v>
      </c>
      <c r="E12" s="2">
        <f>J10/J12</f>
        <v>30.636363636363637</v>
      </c>
      <c r="I12" t="s">
        <v>23</v>
      </c>
      <c r="J12">
        <f>SUM(D3:D7)</f>
        <v>110</v>
      </c>
    </row>
    <row r="19" spans="3:5" x14ac:dyDescent="0.3">
      <c r="E19">
        <f>C20+C21</f>
        <v>10</v>
      </c>
    </row>
    <row r="20" spans="3:5" x14ac:dyDescent="0.3">
      <c r="C20">
        <v>0</v>
      </c>
      <c r="E20">
        <f>C21+C22</f>
        <v>30</v>
      </c>
    </row>
    <row r="21" spans="3:5" x14ac:dyDescent="0.3">
      <c r="C21">
        <v>10</v>
      </c>
      <c r="E21">
        <f>C22+C23</f>
        <v>50</v>
      </c>
    </row>
    <row r="22" spans="3:5" x14ac:dyDescent="0.3">
      <c r="C22">
        <v>20</v>
      </c>
      <c r="E22">
        <f>C23+C24</f>
        <v>70</v>
      </c>
    </row>
    <row r="23" spans="3:5" x14ac:dyDescent="0.3">
      <c r="C23">
        <v>30</v>
      </c>
      <c r="E23">
        <f>C24+C25</f>
        <v>90</v>
      </c>
    </row>
    <row r="24" spans="3:5" x14ac:dyDescent="0.3">
      <c r="C24">
        <v>40</v>
      </c>
    </row>
    <row r="25" spans="3:5" x14ac:dyDescent="0.3">
      <c r="C25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3EF06-4C58-435F-B518-0D15442FA290}">
  <dimension ref="C3:Q45"/>
  <sheetViews>
    <sheetView topLeftCell="A31" workbookViewId="0">
      <selection activeCell="F52" sqref="F52"/>
    </sheetView>
  </sheetViews>
  <sheetFormatPr defaultRowHeight="14.4" x14ac:dyDescent="0.3"/>
  <cols>
    <col min="3" max="3" width="17.109375" customWidth="1"/>
    <col min="4" max="5" width="16.6640625" customWidth="1"/>
    <col min="8" max="8" width="14.6640625" bestFit="1" customWidth="1"/>
  </cols>
  <sheetData>
    <row r="3" spans="3:17" ht="28.8" x14ac:dyDescent="0.3">
      <c r="C3" s="5" t="s">
        <v>24</v>
      </c>
      <c r="D3" s="5" t="s">
        <v>25</v>
      </c>
      <c r="E3" s="5" t="s">
        <v>22</v>
      </c>
      <c r="F3" s="6" t="s">
        <v>37</v>
      </c>
      <c r="G3" s="5" t="s">
        <v>3</v>
      </c>
      <c r="O3">
        <v>-4</v>
      </c>
    </row>
    <row r="4" spans="3:17" x14ac:dyDescent="0.3">
      <c r="C4" s="6" t="s">
        <v>26</v>
      </c>
      <c r="D4" s="6">
        <v>23</v>
      </c>
      <c r="E4" s="6">
        <v>-9</v>
      </c>
      <c r="F4" s="6">
        <f>D4</f>
        <v>23</v>
      </c>
      <c r="G4" s="6">
        <f>E4*D4</f>
        <v>-207</v>
      </c>
      <c r="O4">
        <v>-2</v>
      </c>
    </row>
    <row r="5" spans="3:17" x14ac:dyDescent="0.3">
      <c r="C5" s="6" t="s">
        <v>27</v>
      </c>
      <c r="D5" s="6">
        <v>35</v>
      </c>
      <c r="E5" s="6">
        <v>-7</v>
      </c>
      <c r="F5" s="6">
        <f>F4+D5</f>
        <v>58</v>
      </c>
      <c r="G5" s="6">
        <f t="shared" ref="G5:G14" si="0">E5*D5</f>
        <v>-245</v>
      </c>
    </row>
    <row r="6" spans="3:17" x14ac:dyDescent="0.3">
      <c r="C6" s="6" t="s">
        <v>28</v>
      </c>
      <c r="D6" s="6">
        <v>60</v>
      </c>
      <c r="E6" s="6">
        <v>-5</v>
      </c>
      <c r="F6" s="6">
        <f>F5+D6</f>
        <v>118</v>
      </c>
      <c r="G6" s="6">
        <f t="shared" si="0"/>
        <v>-300</v>
      </c>
      <c r="I6" t="s">
        <v>42</v>
      </c>
      <c r="J6">
        <f>MAX(D4:D14)</f>
        <v>240</v>
      </c>
      <c r="L6">
        <f>SUM(E4:E14)</f>
        <v>11</v>
      </c>
    </row>
    <row r="7" spans="3:17" x14ac:dyDescent="0.3">
      <c r="C7" s="6" t="s">
        <v>29</v>
      </c>
      <c r="D7" s="6">
        <v>102</v>
      </c>
      <c r="E7" s="6">
        <f>N8/2</f>
        <v>-3</v>
      </c>
      <c r="F7" s="6">
        <f t="shared" ref="F7:F14" si="1">F6+D7</f>
        <v>220</v>
      </c>
      <c r="G7" s="6">
        <f t="shared" si="0"/>
        <v>-306</v>
      </c>
      <c r="I7" t="s">
        <v>43</v>
      </c>
      <c r="J7">
        <v>166</v>
      </c>
    </row>
    <row r="8" spans="3:17" x14ac:dyDescent="0.3">
      <c r="C8" s="6" t="s">
        <v>30</v>
      </c>
      <c r="D8" s="6">
        <v>166</v>
      </c>
      <c r="E8" s="6">
        <f>O10/2</f>
        <v>-1</v>
      </c>
      <c r="F8" s="6">
        <f t="shared" si="1"/>
        <v>386</v>
      </c>
      <c r="G8" s="6">
        <f t="shared" si="0"/>
        <v>-166</v>
      </c>
      <c r="I8" t="s">
        <v>44</v>
      </c>
      <c r="J8">
        <v>190</v>
      </c>
      <c r="N8">
        <f>O3+O4</f>
        <v>-6</v>
      </c>
    </row>
    <row r="9" spans="3:17" x14ac:dyDescent="0.3">
      <c r="C9" s="7" t="s">
        <v>31</v>
      </c>
      <c r="D9" s="7">
        <v>240</v>
      </c>
      <c r="E9" s="7">
        <v>1</v>
      </c>
      <c r="F9" s="7">
        <f t="shared" si="1"/>
        <v>626</v>
      </c>
      <c r="G9" s="7">
        <f>E9*D9</f>
        <v>240</v>
      </c>
    </row>
    <row r="10" spans="3:17" x14ac:dyDescent="0.3">
      <c r="C10" s="6" t="s">
        <v>32</v>
      </c>
      <c r="D10" s="6">
        <v>190</v>
      </c>
      <c r="E10" s="6">
        <v>3</v>
      </c>
      <c r="F10" s="6">
        <f t="shared" si="1"/>
        <v>816</v>
      </c>
      <c r="G10" s="6">
        <f t="shared" si="0"/>
        <v>570</v>
      </c>
      <c r="O10">
        <f>O4+0</f>
        <v>-2</v>
      </c>
    </row>
    <row r="11" spans="3:17" x14ac:dyDescent="0.3">
      <c r="C11" s="6" t="s">
        <v>33</v>
      </c>
      <c r="D11" s="6">
        <v>143</v>
      </c>
      <c r="E11" s="6">
        <v>5</v>
      </c>
      <c r="F11" s="6">
        <f t="shared" si="1"/>
        <v>959</v>
      </c>
      <c r="G11" s="6">
        <f t="shared" si="0"/>
        <v>715</v>
      </c>
    </row>
    <row r="12" spans="3:17" x14ac:dyDescent="0.3">
      <c r="C12" s="6" t="s">
        <v>34</v>
      </c>
      <c r="D12" s="6">
        <v>64</v>
      </c>
      <c r="E12" s="6">
        <v>7</v>
      </c>
      <c r="F12" s="6">
        <f t="shared" si="1"/>
        <v>1023</v>
      </c>
      <c r="G12" s="6">
        <f t="shared" si="0"/>
        <v>448</v>
      </c>
      <c r="O12">
        <f>2+0</f>
        <v>2</v>
      </c>
    </row>
    <row r="13" spans="3:17" x14ac:dyDescent="0.3">
      <c r="C13" s="6" t="s">
        <v>35</v>
      </c>
      <c r="D13" s="6">
        <v>26</v>
      </c>
      <c r="E13" s="6">
        <v>9</v>
      </c>
      <c r="F13" s="6">
        <f>F12+D13</f>
        <v>1049</v>
      </c>
      <c r="G13" s="6">
        <f t="shared" si="0"/>
        <v>234</v>
      </c>
      <c r="M13">
        <f>E17+1</f>
        <v>1065</v>
      </c>
      <c r="O13">
        <f>O12/2</f>
        <v>1</v>
      </c>
    </row>
    <row r="14" spans="3:17" x14ac:dyDescent="0.3">
      <c r="C14" s="6" t="s">
        <v>36</v>
      </c>
      <c r="D14" s="6">
        <v>15</v>
      </c>
      <c r="E14" s="6">
        <v>11</v>
      </c>
      <c r="F14" s="6">
        <f t="shared" si="1"/>
        <v>1064</v>
      </c>
      <c r="G14" s="6">
        <f t="shared" si="0"/>
        <v>165</v>
      </c>
    </row>
    <row r="16" spans="3:17" x14ac:dyDescent="0.3">
      <c r="Q16">
        <v>10</v>
      </c>
    </row>
    <row r="17" spans="4:16" x14ac:dyDescent="0.3">
      <c r="D17" t="s">
        <v>4</v>
      </c>
      <c r="E17">
        <f>SUM(D4:D14)</f>
        <v>1064</v>
      </c>
      <c r="N17">
        <f>10+12</f>
        <v>22</v>
      </c>
    </row>
    <row r="18" spans="4:16" x14ac:dyDescent="0.3">
      <c r="J18">
        <f>E17/2</f>
        <v>532</v>
      </c>
      <c r="N18">
        <f>N17/2</f>
        <v>11</v>
      </c>
    </row>
    <row r="20" spans="4:16" x14ac:dyDescent="0.3">
      <c r="D20" t="s">
        <v>3</v>
      </c>
      <c r="E20">
        <f>SUM(G4:G14)</f>
        <v>1148</v>
      </c>
    </row>
    <row r="22" spans="4:16" x14ac:dyDescent="0.3">
      <c r="H22" s="1" t="s">
        <v>40</v>
      </c>
    </row>
    <row r="23" spans="4:16" x14ac:dyDescent="0.3">
      <c r="D23" s="1" t="s">
        <v>39</v>
      </c>
      <c r="E23" s="4">
        <f>AVERAGE(E20/E17)</f>
        <v>1.0789473684210527</v>
      </c>
      <c r="M23" s="1" t="s">
        <v>47</v>
      </c>
      <c r="N23" s="1">
        <f>M13/4</f>
        <v>266.25</v>
      </c>
    </row>
    <row r="24" spans="4:16" x14ac:dyDescent="0.3">
      <c r="M24" s="1" t="s">
        <v>48</v>
      </c>
      <c r="N24" s="1">
        <f>2*(M13)</f>
        <v>2130</v>
      </c>
    </row>
    <row r="25" spans="4:16" x14ac:dyDescent="0.3">
      <c r="M25" s="1" t="s">
        <v>49</v>
      </c>
      <c r="N25" s="1">
        <f>3*(M13)</f>
        <v>3195</v>
      </c>
    </row>
    <row r="26" spans="4:16" x14ac:dyDescent="0.3">
      <c r="M26" s="1"/>
      <c r="N26" s="1"/>
    </row>
    <row r="27" spans="4:16" x14ac:dyDescent="0.3">
      <c r="I27">
        <f>J18-F8</f>
        <v>146</v>
      </c>
      <c r="M27" s="1"/>
      <c r="N27" s="1"/>
      <c r="P27">
        <f>8*M13</f>
        <v>8520</v>
      </c>
    </row>
    <row r="28" spans="4:16" x14ac:dyDescent="0.3">
      <c r="I28">
        <f>I27/D9</f>
        <v>0.60833333333333328</v>
      </c>
      <c r="M28" s="1"/>
      <c r="N28" s="1"/>
      <c r="P28">
        <f>P27/10</f>
        <v>852</v>
      </c>
    </row>
    <row r="29" spans="4:16" x14ac:dyDescent="0.3">
      <c r="I29">
        <f>I28*2</f>
        <v>1.2166666666666666</v>
      </c>
      <c r="M29" s="1" t="s">
        <v>50</v>
      </c>
      <c r="N29" s="1">
        <v>319.5</v>
      </c>
    </row>
    <row r="30" spans="4:16" x14ac:dyDescent="0.3">
      <c r="G30" s="1" t="s">
        <v>41</v>
      </c>
      <c r="H30" s="1"/>
      <c r="I30" s="1">
        <f>I29+0</f>
        <v>1.2166666666666666</v>
      </c>
    </row>
    <row r="32" spans="4:16" x14ac:dyDescent="0.3">
      <c r="M32" s="1" t="s">
        <v>51</v>
      </c>
      <c r="N32" s="1">
        <f>P28</f>
        <v>852</v>
      </c>
    </row>
    <row r="35" spans="5:16" ht="15" x14ac:dyDescent="0.35">
      <c r="G35" s="3" t="s">
        <v>45</v>
      </c>
      <c r="H35" s="1"/>
      <c r="I35" s="1"/>
      <c r="M35" s="1" t="s">
        <v>53</v>
      </c>
      <c r="N35" s="1">
        <f>P36</f>
        <v>266.25</v>
      </c>
      <c r="P35">
        <f>M13*25</f>
        <v>26625</v>
      </c>
    </row>
    <row r="36" spans="5:16" x14ac:dyDescent="0.3">
      <c r="M36" s="1"/>
      <c r="N36" s="1"/>
      <c r="P36">
        <f>P35/100</f>
        <v>266.25</v>
      </c>
    </row>
    <row r="37" spans="5:16" x14ac:dyDescent="0.3">
      <c r="M37" s="1"/>
      <c r="N37" s="1"/>
    </row>
    <row r="38" spans="5:16" x14ac:dyDescent="0.3">
      <c r="M38" s="1"/>
      <c r="N38" s="1"/>
    </row>
    <row r="39" spans="5:16" x14ac:dyDescent="0.3">
      <c r="M39" s="1" t="s">
        <v>52</v>
      </c>
      <c r="N39" s="1">
        <f>P40</f>
        <v>734.85</v>
      </c>
      <c r="P39">
        <f>M13*69</f>
        <v>73485</v>
      </c>
    </row>
    <row r="40" spans="5:16" x14ac:dyDescent="0.3">
      <c r="I40">
        <f>240-166</f>
        <v>74</v>
      </c>
      <c r="P40">
        <f>P39/100</f>
        <v>734.85</v>
      </c>
    </row>
    <row r="41" spans="5:16" x14ac:dyDescent="0.3">
      <c r="I41">
        <f>2*240</f>
        <v>480</v>
      </c>
    </row>
    <row r="42" spans="5:16" x14ac:dyDescent="0.3">
      <c r="I42">
        <f>I41-166-190</f>
        <v>124</v>
      </c>
    </row>
    <row r="43" spans="5:16" x14ac:dyDescent="0.3">
      <c r="I43">
        <f>I40/I42</f>
        <v>0.59677419354838712</v>
      </c>
    </row>
    <row r="44" spans="5:16" x14ac:dyDescent="0.3">
      <c r="I44">
        <f>I43*2</f>
        <v>1.1935483870967742</v>
      </c>
    </row>
    <row r="45" spans="5:16" x14ac:dyDescent="0.3">
      <c r="E45" s="1"/>
      <c r="F45" s="1"/>
      <c r="H45" s="1" t="s">
        <v>46</v>
      </c>
      <c r="I45" s="4">
        <f>I44+0</f>
        <v>1.1935483870967742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Q.1</vt:lpstr>
      <vt:lpstr>Q.2</vt:lpstr>
      <vt:lpstr>Q.3</vt:lpstr>
      <vt:lpstr>Q.4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Sharma</dc:creator>
  <cp:lastModifiedBy>Achyut Sharma</cp:lastModifiedBy>
  <dcterms:created xsi:type="dcterms:W3CDTF">2015-06-05T18:17:20Z</dcterms:created>
  <dcterms:modified xsi:type="dcterms:W3CDTF">2023-07-28T13:08:41Z</dcterms:modified>
</cp:coreProperties>
</file>