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"/>
    </mc:Choice>
  </mc:AlternateContent>
  <xr:revisionPtr revIDLastSave="0" documentId="13_ncr:1_{912C05E6-88FA-44F1-8D4E-41D32996AD69}" xr6:coauthVersionLast="47" xr6:coauthVersionMax="47" xr10:uidLastSave="{00000000-0000-0000-0000-000000000000}"/>
  <bookViews>
    <workbookView xWindow="-108" yWindow="-108" windowWidth="23256" windowHeight="12456" activeTab="3" xr2:uid="{26770F14-E9B5-4AC7-AD9A-74A68706A37E}"/>
  </bookViews>
  <sheets>
    <sheet name="S.D. Class Interval 28 July" sheetId="1" r:id="rId1"/>
    <sheet name="Sheet2" sheetId="3" r:id="rId2"/>
    <sheet name="31 July" sheetId="2" r:id="rId3"/>
    <sheet name="Standard Devi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14" i="4" s="1"/>
  <c r="F10" i="4"/>
  <c r="C10" i="4"/>
  <c r="F8" i="4"/>
  <c r="E8" i="4"/>
  <c r="G8" i="4" s="1"/>
  <c r="F7" i="4"/>
  <c r="E7" i="4"/>
  <c r="G7" i="4" s="1"/>
  <c r="G6" i="4"/>
  <c r="F6" i="4"/>
  <c r="E6" i="4"/>
  <c r="F5" i="4"/>
  <c r="E5" i="4"/>
  <c r="G5" i="4" s="1"/>
  <c r="F4" i="4"/>
  <c r="E4" i="4"/>
  <c r="G4" i="4" s="1"/>
  <c r="P23" i="2"/>
  <c r="O33" i="2" s="1"/>
  <c r="P28" i="2"/>
  <c r="P27" i="2"/>
  <c r="O34" i="2"/>
  <c r="P24" i="2"/>
  <c r="F90" i="2"/>
  <c r="F88" i="2"/>
  <c r="F73" i="2"/>
  <c r="F82" i="2" s="1"/>
  <c r="F85" i="2" s="1"/>
  <c r="F80" i="2"/>
  <c r="F77" i="2"/>
  <c r="F75" i="2"/>
  <c r="I12" i="1"/>
  <c r="I67" i="2"/>
  <c r="G60" i="2"/>
  <c r="H60" i="2" s="1"/>
  <c r="G61" i="2"/>
  <c r="H61" i="2" s="1"/>
  <c r="G67" i="2"/>
  <c r="H67" i="2" s="1"/>
  <c r="G68" i="2"/>
  <c r="H68" i="2" s="1"/>
  <c r="G69" i="2"/>
  <c r="H69" i="2" s="1"/>
  <c r="F60" i="2"/>
  <c r="I60" i="2" s="1"/>
  <c r="F61" i="2"/>
  <c r="I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F68" i="2"/>
  <c r="I68" i="2" s="1"/>
  <c r="F69" i="2"/>
  <c r="I69" i="2" s="1"/>
  <c r="F59" i="2"/>
  <c r="G59" i="2" s="1"/>
  <c r="H59" i="2" s="1"/>
  <c r="P9" i="1"/>
  <c r="P7" i="1"/>
  <c r="P6" i="1"/>
  <c r="F44" i="2"/>
  <c r="L3" i="1"/>
  <c r="H39" i="2"/>
  <c r="I39" i="2" s="1"/>
  <c r="H36" i="2"/>
  <c r="I36" i="2" s="1"/>
  <c r="G42" i="2"/>
  <c r="H42" i="2" s="1"/>
  <c r="I42" i="2" s="1"/>
  <c r="G41" i="2"/>
  <c r="J41" i="2" s="1"/>
  <c r="G40" i="2"/>
  <c r="H40" i="2" s="1"/>
  <c r="I40" i="2" s="1"/>
  <c r="G39" i="2"/>
  <c r="J39" i="2" s="1"/>
  <c r="G38" i="2"/>
  <c r="H38" i="2" s="1"/>
  <c r="I38" i="2" s="1"/>
  <c r="G37" i="2"/>
  <c r="J37" i="2" s="1"/>
  <c r="G36" i="2"/>
  <c r="J36" i="2" s="1"/>
  <c r="G5" i="2"/>
  <c r="R11" i="2"/>
  <c r="R10" i="2"/>
  <c r="R9" i="2"/>
  <c r="R8" i="2"/>
  <c r="R7" i="2"/>
  <c r="R6" i="2"/>
  <c r="R5" i="2"/>
  <c r="R14" i="2"/>
  <c r="R13" i="2"/>
  <c r="R12" i="2"/>
  <c r="I5" i="2"/>
  <c r="G28" i="1"/>
  <c r="E28" i="1"/>
  <c r="E27" i="1"/>
  <c r="E26" i="1"/>
  <c r="E25" i="1"/>
  <c r="E24" i="1"/>
  <c r="B22" i="1"/>
  <c r="F16" i="1"/>
  <c r="D16" i="1"/>
  <c r="F20" i="1"/>
  <c r="E17" i="1"/>
  <c r="E18" i="1"/>
  <c r="E19" i="1"/>
  <c r="E20" i="1"/>
  <c r="E16" i="1"/>
  <c r="E22" i="1" s="1"/>
  <c r="D17" i="1"/>
  <c r="F17" i="1" s="1"/>
  <c r="D18" i="1"/>
  <c r="F18" i="1" s="1"/>
  <c r="D19" i="1"/>
  <c r="F19" i="1" s="1"/>
  <c r="D20" i="1"/>
  <c r="M4" i="1"/>
  <c r="M5" i="1"/>
  <c r="M6" i="1"/>
  <c r="M7" i="1"/>
  <c r="M3" i="1"/>
  <c r="M9" i="1" s="1"/>
  <c r="L4" i="1"/>
  <c r="K4" i="1"/>
  <c r="K5" i="1"/>
  <c r="L5" i="1" s="1"/>
  <c r="K6" i="1"/>
  <c r="L6" i="1" s="1"/>
  <c r="K7" i="1"/>
  <c r="L7" i="1" s="1"/>
  <c r="K3" i="1"/>
  <c r="L9" i="1" s="1"/>
  <c r="I9" i="1"/>
  <c r="E4" i="1"/>
  <c r="E6" i="1"/>
  <c r="D6" i="1"/>
  <c r="D4" i="1"/>
  <c r="G10" i="4" l="1"/>
  <c r="I66" i="2"/>
  <c r="H37" i="2"/>
  <c r="I37" i="2" s="1"/>
  <c r="I65" i="2"/>
  <c r="I64" i="2"/>
  <c r="I63" i="2"/>
  <c r="I62" i="2"/>
  <c r="J38" i="2"/>
  <c r="L45" i="2" s="1"/>
  <c r="L46" i="2" s="1"/>
  <c r="J40" i="2"/>
  <c r="I59" i="2"/>
  <c r="H41" i="2"/>
  <c r="I41" i="2" s="1"/>
  <c r="O40" i="2" s="1"/>
  <c r="G46" i="2" s="1"/>
  <c r="J42" i="2"/>
  <c r="P8" i="1"/>
  <c r="F22" i="1"/>
  <c r="H16" i="4" l="1"/>
  <c r="F12" i="4"/>
  <c r="F15" i="4" s="1"/>
  <c r="F16" i="4" s="1"/>
</calcChain>
</file>

<file path=xl/sharedStrings.xml><?xml version="1.0" encoding="utf-8"?>
<sst xmlns="http://schemas.openxmlformats.org/spreadsheetml/2006/main" count="127" uniqueCount="98">
  <si>
    <t>x</t>
  </si>
  <si>
    <t>STD P</t>
  </si>
  <si>
    <t>STD S</t>
  </si>
  <si>
    <t>For Raw Data</t>
  </si>
  <si>
    <t>Formula</t>
  </si>
  <si>
    <t>For Class Interval</t>
  </si>
  <si>
    <t>Income Between</t>
  </si>
  <si>
    <t>200 - 300</t>
  </si>
  <si>
    <t>100 - 200</t>
  </si>
  <si>
    <t>300 - 400</t>
  </si>
  <si>
    <t>400 - 500</t>
  </si>
  <si>
    <t>500 - 600</t>
  </si>
  <si>
    <t>F</t>
  </si>
  <si>
    <t>Total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</si>
  <si>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</si>
  <si>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</si>
  <si>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</si>
  <si>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Std Dev</t>
  </si>
  <si>
    <r>
      <t>ΣFx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/ ΣF</t>
    </r>
  </si>
  <si>
    <t>Class</t>
  </si>
  <si>
    <t>0 -- 5</t>
  </si>
  <si>
    <t>5 -- 10</t>
  </si>
  <si>
    <t>10 -- 15</t>
  </si>
  <si>
    <t>15 -- 20</t>
  </si>
  <si>
    <t>20 -- 25</t>
  </si>
  <si>
    <t>STD DEV</t>
  </si>
  <si>
    <t>Find D5 D7 for 20 natural nos</t>
  </si>
  <si>
    <t>Obs</t>
  </si>
  <si>
    <t>D5</t>
  </si>
  <si>
    <t>D7</t>
  </si>
  <si>
    <t>Q1</t>
  </si>
  <si>
    <t>Q2</t>
  </si>
  <si>
    <t>Q3</t>
  </si>
  <si>
    <t>P20</t>
  </si>
  <si>
    <t>D6</t>
  </si>
  <si>
    <t>P85</t>
  </si>
  <si>
    <t>D9</t>
  </si>
  <si>
    <t>AVERAGE</t>
  </si>
  <si>
    <t>MEDIAN</t>
  </si>
  <si>
    <t>MODE</t>
  </si>
  <si>
    <t>Write formula and inputs in answer sheet if you are unable to insert in excel answer sheet</t>
  </si>
  <si>
    <t>Standard Deviation</t>
  </si>
  <si>
    <t>X(Mid Value)</t>
  </si>
  <si>
    <t>2000-3000</t>
  </si>
  <si>
    <t>3000-4000</t>
  </si>
  <si>
    <t>4000-5000</t>
  </si>
  <si>
    <t>5000-6000</t>
  </si>
  <si>
    <t>6000-7000</t>
  </si>
  <si>
    <t>7000-8000</t>
  </si>
  <si>
    <t>8000-9000</t>
  </si>
  <si>
    <t>X2</t>
  </si>
  <si>
    <t>FX</t>
  </si>
  <si>
    <t>FX2</t>
  </si>
  <si>
    <t>Sigma(FX2/F)</t>
  </si>
  <si>
    <t>Sigma(F)</t>
  </si>
  <si>
    <t>Sigma(FX2)</t>
  </si>
  <si>
    <t>Sigma(FX/F)</t>
  </si>
  <si>
    <t>(-10)to(-8)</t>
  </si>
  <si>
    <t>(-8)to(-6)</t>
  </si>
  <si>
    <t>(-6)to(-4)</t>
  </si>
  <si>
    <t>(-2)to(0()</t>
  </si>
  <si>
    <t>0 to2</t>
  </si>
  <si>
    <t>2to4</t>
  </si>
  <si>
    <t>4 to 6</t>
  </si>
  <si>
    <t>6 to 8</t>
  </si>
  <si>
    <t>8 to 10</t>
  </si>
  <si>
    <t>(-4)to(-2)</t>
  </si>
  <si>
    <t>10 to 12</t>
  </si>
  <si>
    <t xml:space="preserve"> Mid Value(X)</t>
  </si>
  <si>
    <t>Stanadard Deviation</t>
  </si>
  <si>
    <t>Sum of FX</t>
  </si>
  <si>
    <t>Sum of FX2</t>
  </si>
  <si>
    <t>SUM of F</t>
  </si>
  <si>
    <t>Quotient of SUM(FX2)-F</t>
  </si>
  <si>
    <t>Quotient of Sum(FX)/F</t>
  </si>
  <si>
    <t>Power of (FX/F)</t>
  </si>
  <si>
    <t>Stanadard deviation</t>
  </si>
  <si>
    <t>STDEV.S</t>
  </si>
  <si>
    <t>STDEV.P</t>
  </si>
  <si>
    <t>VAR.S</t>
  </si>
  <si>
    <t>VAR.P</t>
  </si>
  <si>
    <t>Check var.s and var.p</t>
  </si>
  <si>
    <t>Scores</t>
  </si>
  <si>
    <t>Shortcut to find mean,median,mode for exam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</si>
  <si>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</si>
  <si>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</si>
  <si>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</si>
  <si>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</si>
  <si>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</si>
  <si>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</si>
  <si>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</si>
  <si>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</si>
  <si>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</si>
  <si>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</si>
  <si>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</si>
  <si>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</si>
  <si>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</si>
  <si>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for shortcut click data click data analytics click descriptive statics and selext input range ,new workbook and click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</si>
</sst>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142875</xdr:rowOff>
    </xdr:from>
    <xdr:ext cx="15057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6E75ED-1DA7-CA9C-7FBE-410B6CA9712C}"/>
                </a:ext>
              </a:extLst>
            </xdr:cNvPr>
            <xdr:cNvSpPr txBox="1"/>
          </xdr:nvSpPr>
          <xdr:spPr>
            <a:xfrm>
              <a:off x="10677525" y="14287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𝐹𝑥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6E75ED-1DA7-CA9C-7FBE-410B6CA9712C}"/>
                </a:ext>
              </a:extLst>
            </xdr:cNvPr>
            <xdr:cNvSpPr txBox="1"/>
          </xdr:nvSpPr>
          <xdr:spPr>
            <a:xfrm>
              <a:off x="10677525" y="14287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𝑆.𝐷. =√(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 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𝐹𝑥/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15</xdr:row>
      <xdr:rowOff>0</xdr:rowOff>
    </xdr:from>
    <xdr:ext cx="15057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A0E9A3-293E-4F45-8D2D-CD46BD258DD1}"/>
                </a:ext>
              </a:extLst>
            </xdr:cNvPr>
            <xdr:cNvSpPr txBox="1"/>
          </xdr:nvSpPr>
          <xdr:spPr>
            <a:xfrm>
              <a:off x="5029200" y="294322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𝐹𝑥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A0E9A3-293E-4F45-8D2D-CD46BD258DD1}"/>
                </a:ext>
              </a:extLst>
            </xdr:cNvPr>
            <xdr:cNvSpPr txBox="1"/>
          </xdr:nvSpPr>
          <xdr:spPr>
            <a:xfrm>
              <a:off x="5029200" y="294322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𝑆.𝐷. =√(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 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𝐹𝑥/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150573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C2E57A-7A90-4915-AD34-41E53177E52A}"/>
                </a:ext>
              </a:extLst>
            </xdr:cNvPr>
            <xdr:cNvSpPr txBox="1"/>
          </xdr:nvSpPr>
          <xdr:spPr>
            <a:xfrm>
              <a:off x="5067300" y="2788920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𝐹𝑥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C2E57A-7A90-4915-AD34-41E53177E52A}"/>
                </a:ext>
              </a:extLst>
            </xdr:cNvPr>
            <xdr:cNvSpPr txBox="1"/>
          </xdr:nvSpPr>
          <xdr:spPr>
            <a:xfrm>
              <a:off x="5067300" y="2788920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𝑆.𝐷. =√(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 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𝐹𝑥/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𝐹)^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318-1A43-4E8D-9641-7DE93CD470B7}">
  <dimension ref="A1:P28"/>
  <sheetViews>
    <sheetView topLeftCell="A4" workbookViewId="0">
      <selection activeCell="E15" sqref="E15"/>
    </sheetView>
  </sheetViews>
  <sheetFormatPr defaultRowHeight="14.4" x14ac:dyDescent="0.3"/>
  <cols>
    <col min="5" max="5" width="20.5546875" bestFit="1" customWidth="1"/>
    <col min="8" max="8" width="16.109375" bestFit="1" customWidth="1"/>
    <col min="14" max="14" width="10" bestFit="1" customWidth="1"/>
    <col min="15" max="16" width="11.5546875" bestFit="1" customWidth="1"/>
    <col min="17" max="17" width="9.5546875" bestFit="1" customWidth="1"/>
  </cols>
  <sheetData>
    <row r="1" spans="1:16" x14ac:dyDescent="0.3">
      <c r="A1" s="14" t="s">
        <v>3</v>
      </c>
      <c r="B1" s="14"/>
      <c r="C1" s="14"/>
      <c r="D1" s="14"/>
      <c r="E1" s="14"/>
      <c r="H1" s="14" t="s">
        <v>5</v>
      </c>
      <c r="I1" s="14"/>
      <c r="J1" s="14"/>
      <c r="K1" s="14"/>
      <c r="L1" s="14"/>
      <c r="M1" s="14"/>
      <c r="N1" s="14"/>
      <c r="O1" s="14"/>
    </row>
    <row r="2" spans="1:16" ht="16.2" x14ac:dyDescent="0.3">
      <c r="A2" t="s">
        <v>0</v>
      </c>
      <c r="H2" t="s">
        <v>6</v>
      </c>
      <c r="I2" t="s">
        <v>12</v>
      </c>
      <c r="J2" t="s">
        <v>0</v>
      </c>
      <c r="K2" t="s">
        <v>14</v>
      </c>
      <c r="L2" t="s">
        <v>16</v>
      </c>
      <c r="M2" t="s">
        <v>15</v>
      </c>
    </row>
    <row r="3" spans="1:16" x14ac:dyDescent="0.3">
      <c r="A3">
        <v>1</v>
      </c>
      <c r="E3" t="s">
        <v>4</v>
      </c>
      <c r="H3" t="s">
        <v>8</v>
      </c>
      <c r="I3">
        <v>8</v>
      </c>
      <c r="J3">
        <v>150</v>
      </c>
      <c r="K3">
        <f>POWER(J3,2)</f>
        <v>22500</v>
      </c>
      <c r="L3">
        <f>I3*K3</f>
        <v>180000</v>
      </c>
      <c r="M3">
        <f>I3*J3</f>
        <v>1200</v>
      </c>
    </row>
    <row r="4" spans="1:16" x14ac:dyDescent="0.3">
      <c r="A4">
        <v>2</v>
      </c>
      <c r="C4" s="1" t="s">
        <v>1</v>
      </c>
      <c r="D4" s="1">
        <f>_xlfn.STDEV.P(A3:A7)</f>
        <v>1.4142135623730951</v>
      </c>
      <c r="E4" t="str">
        <f>"= stdev.p(data_range)"</f>
        <v>= stdev.p(data_range)</v>
      </c>
      <c r="H4" t="s">
        <v>7</v>
      </c>
      <c r="I4">
        <v>7</v>
      </c>
      <c r="J4">
        <v>250</v>
      </c>
      <c r="K4">
        <f t="shared" ref="K4:K7" si="0">POWER(J4,2)</f>
        <v>62500</v>
      </c>
      <c r="L4">
        <f t="shared" ref="L4:L7" si="1">I4*K4</f>
        <v>437500</v>
      </c>
      <c r="M4">
        <f t="shared" ref="M4:M7" si="2">I4*J4</f>
        <v>1750</v>
      </c>
    </row>
    <row r="5" spans="1:16" x14ac:dyDescent="0.3">
      <c r="A5">
        <v>3</v>
      </c>
      <c r="C5" s="1"/>
      <c r="D5" s="1"/>
      <c r="H5" t="s">
        <v>9</v>
      </c>
      <c r="I5">
        <v>41</v>
      </c>
      <c r="J5">
        <v>350</v>
      </c>
      <c r="K5">
        <f t="shared" si="0"/>
        <v>122500</v>
      </c>
      <c r="L5">
        <f t="shared" si="1"/>
        <v>5022500</v>
      </c>
      <c r="M5">
        <f t="shared" si="2"/>
        <v>14350</v>
      </c>
    </row>
    <row r="6" spans="1:16" ht="16.2" x14ac:dyDescent="0.3">
      <c r="A6">
        <v>4</v>
      </c>
      <c r="C6" s="1" t="s">
        <v>2</v>
      </c>
      <c r="D6" s="1">
        <f>_xlfn.STDEV.S(A3:A7)</f>
        <v>1.5811388300841898</v>
      </c>
      <c r="E6" t="str">
        <f>"= stdev.s(data_range)"</f>
        <v>= stdev.s(data_range)</v>
      </c>
      <c r="H6" t="s">
        <v>10</v>
      </c>
      <c r="I6">
        <v>51</v>
      </c>
      <c r="J6">
        <v>450</v>
      </c>
      <c r="K6">
        <f t="shared" si="0"/>
        <v>202500</v>
      </c>
      <c r="L6">
        <f t="shared" si="1"/>
        <v>10327500</v>
      </c>
      <c r="M6">
        <f t="shared" si="2"/>
        <v>22950</v>
      </c>
      <c r="O6" s="4" t="s">
        <v>18</v>
      </c>
      <c r="P6" s="2">
        <f>L9/I9</f>
        <v>166962.80991735536</v>
      </c>
    </row>
    <row r="7" spans="1:16" x14ac:dyDescent="0.3">
      <c r="A7">
        <v>5</v>
      </c>
      <c r="H7" t="s">
        <v>11</v>
      </c>
      <c r="I7">
        <v>14</v>
      </c>
      <c r="J7">
        <v>550</v>
      </c>
      <c r="K7">
        <f t="shared" si="0"/>
        <v>302500</v>
      </c>
      <c r="L7">
        <f t="shared" si="1"/>
        <v>4235000</v>
      </c>
      <c r="M7">
        <f t="shared" si="2"/>
        <v>7700</v>
      </c>
      <c r="P7" s="2">
        <f>M9/I9</f>
        <v>396.28099173553721</v>
      </c>
    </row>
    <row r="8" spans="1:16" x14ac:dyDescent="0.3">
      <c r="P8" s="2">
        <f>POWER(P7,2)</f>
        <v>157038.62441090093</v>
      </c>
    </row>
    <row r="9" spans="1:16" x14ac:dyDescent="0.3">
      <c r="H9" t="s">
        <v>13</v>
      </c>
      <c r="I9">
        <f>SUM(I3:I7)</f>
        <v>121</v>
      </c>
      <c r="L9">
        <f>SUM(L3:L7)</f>
        <v>20202500</v>
      </c>
      <c r="M9">
        <f>SUM(M3:M7)</f>
        <v>47950</v>
      </c>
      <c r="P9" s="2">
        <f>P6-P8</f>
        <v>9924.1855064544361</v>
      </c>
    </row>
    <row r="12" spans="1:16" x14ac:dyDescent="0.3">
      <c r="H12" t="s">
        <v>17</v>
      </c>
      <c r="I12" s="3">
        <f>SQRT(P9)</f>
        <v>99.620206316060376</v>
      </c>
    </row>
    <row r="15" spans="1:16" ht="16.2" x14ac:dyDescent="0.3">
      <c r="A15" t="s">
        <v>19</v>
      </c>
      <c r="B15" t="s">
        <v>12</v>
      </c>
      <c r="C15" t="s">
        <v>0</v>
      </c>
      <c r="D15" t="s">
        <v>14</v>
      </c>
      <c r="E15" t="s">
        <v>15</v>
      </c>
      <c r="F15" t="s">
        <v>16</v>
      </c>
    </row>
    <row r="16" spans="1:16" x14ac:dyDescent="0.3">
      <c r="A16" t="s">
        <v>20</v>
      </c>
      <c r="B16">
        <v>1</v>
      </c>
      <c r="C16">
        <v>2.5</v>
      </c>
      <c r="D16">
        <f>POWER(C16,2)</f>
        <v>6.25</v>
      </c>
      <c r="E16">
        <f>B16*C16</f>
        <v>2.5</v>
      </c>
      <c r="F16">
        <f>B16*D16</f>
        <v>6.25</v>
      </c>
    </row>
    <row r="17" spans="1:7" x14ac:dyDescent="0.3">
      <c r="A17" t="s">
        <v>21</v>
      </c>
      <c r="B17">
        <v>8</v>
      </c>
      <c r="C17">
        <v>7.5</v>
      </c>
      <c r="D17">
        <f t="shared" ref="D17:D20" si="3">POWER(C17,2)</f>
        <v>56.25</v>
      </c>
      <c r="E17">
        <f t="shared" ref="E17:E20" si="4">B17*C17</f>
        <v>60</v>
      </c>
      <c r="F17">
        <f t="shared" ref="F17:F20" si="5">B17*D17</f>
        <v>450</v>
      </c>
    </row>
    <row r="18" spans="1:7" x14ac:dyDescent="0.3">
      <c r="A18" t="s">
        <v>22</v>
      </c>
      <c r="B18">
        <v>2</v>
      </c>
      <c r="C18">
        <v>12.5</v>
      </c>
      <c r="D18">
        <f t="shared" si="3"/>
        <v>156.25</v>
      </c>
      <c r="E18">
        <f t="shared" si="4"/>
        <v>25</v>
      </c>
      <c r="F18">
        <f t="shared" si="5"/>
        <v>312.5</v>
      </c>
    </row>
    <row r="19" spans="1:7" x14ac:dyDescent="0.3">
      <c r="A19" t="s">
        <v>23</v>
      </c>
      <c r="B19">
        <v>3</v>
      </c>
      <c r="C19">
        <v>17.5</v>
      </c>
      <c r="D19">
        <f t="shared" si="3"/>
        <v>306.25</v>
      </c>
      <c r="E19">
        <f t="shared" si="4"/>
        <v>52.5</v>
      </c>
      <c r="F19">
        <f t="shared" si="5"/>
        <v>918.75</v>
      </c>
    </row>
    <row r="20" spans="1:7" x14ac:dyDescent="0.3">
      <c r="A20" t="s">
        <v>24</v>
      </c>
      <c r="B20">
        <v>12</v>
      </c>
      <c r="C20">
        <v>22.5</v>
      </c>
      <c r="D20">
        <f t="shared" si="3"/>
        <v>506.25</v>
      </c>
      <c r="E20">
        <f t="shared" si="4"/>
        <v>270</v>
      </c>
      <c r="F20">
        <f t="shared" si="5"/>
        <v>6075</v>
      </c>
    </row>
    <row r="22" spans="1:7" x14ac:dyDescent="0.3">
      <c r="A22" t="s">
        <v>13</v>
      </c>
      <c r="B22">
        <f>SUM(B16:B20)</f>
        <v>26</v>
      </c>
      <c r="E22">
        <f>SUM(E16:E20)</f>
        <v>410</v>
      </c>
      <c r="F22">
        <f>SUM(F16:F20)</f>
        <v>7762.5</v>
      </c>
    </row>
    <row r="24" spans="1:7" x14ac:dyDescent="0.3">
      <c r="E24">
        <f>F22/B22</f>
        <v>298.55769230769232</v>
      </c>
    </row>
    <row r="25" spans="1:7" x14ac:dyDescent="0.3">
      <c r="E25">
        <f>E22/B22</f>
        <v>15.76923076923077</v>
      </c>
    </row>
    <row r="26" spans="1:7" x14ac:dyDescent="0.3">
      <c r="E26">
        <f>POWER(E25,2)</f>
        <v>248.66863905325445</v>
      </c>
    </row>
    <row r="27" spans="1:7" x14ac:dyDescent="0.3">
      <c r="E27">
        <f>E24-E26</f>
        <v>49.889053254437869</v>
      </c>
    </row>
    <row r="28" spans="1:7" x14ac:dyDescent="0.3">
      <c r="D28" s="1" t="s">
        <v>25</v>
      </c>
      <c r="E28" s="3">
        <f>SQRT(E27)</f>
        <v>7.0632183354642146</v>
      </c>
      <c r="G28" s="3">
        <f>SQRT((F22/B22)-POWER((E22/B22),2))</f>
        <v>7.0632183354642146</v>
      </c>
    </row>
  </sheetData>
  <mergeCells count="2">
    <mergeCell ref="A1:E1"/>
    <mergeCell ref="H1:O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1495-7EEB-40FA-8B6C-C2FEEDB0CC56}">
  <dimension ref="A1:B15"/>
  <sheetViews>
    <sheetView topLeftCell="A4" workbookViewId="0">
      <selection activeCell="E6" sqref="E6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13" t="s">
        <v>84</v>
      </c>
      <c r="B1" s="13"/>
    </row>
    <row r="3" spans="1:2" x14ac:dyDescent="0.3">
      <c r="A3" t="s">
        <v>85</v>
      </c>
      <c r="B3">
        <v>81.214285714285708</v>
      </c>
    </row>
    <row r="4" spans="1:2" x14ac:dyDescent="0.3">
      <c r="A4" t="s">
        <v>86</v>
      </c>
      <c r="B4">
        <v>4.0453182428615264</v>
      </c>
    </row>
    <row r="5" spans="1:2" x14ac:dyDescent="0.3">
      <c r="A5" t="s">
        <v>87</v>
      </c>
      <c r="B5">
        <v>85</v>
      </c>
    </row>
    <row r="6" spans="1:2" x14ac:dyDescent="0.3">
      <c r="A6" t="s">
        <v>88</v>
      </c>
      <c r="B6">
        <v>93</v>
      </c>
    </row>
    <row r="7" spans="1:2" x14ac:dyDescent="0.3">
      <c r="A7" t="s">
        <v>41</v>
      </c>
      <c r="B7">
        <v>15.136194885254211</v>
      </c>
    </row>
    <row r="8" spans="1:2" x14ac:dyDescent="0.3">
      <c r="A8" t="s">
        <v>89</v>
      </c>
      <c r="B8">
        <v>229.10439560439576</v>
      </c>
    </row>
    <row r="9" spans="1:2" x14ac:dyDescent="0.3">
      <c r="A9" t="s">
        <v>90</v>
      </c>
      <c r="B9">
        <v>-1.4260535063005588</v>
      </c>
    </row>
    <row r="10" spans="1:2" x14ac:dyDescent="0.3">
      <c r="A10" t="s">
        <v>91</v>
      </c>
      <c r="B10">
        <v>-0.40210800387937018</v>
      </c>
    </row>
    <row r="11" spans="1:2" x14ac:dyDescent="0.3">
      <c r="A11" t="s">
        <v>92</v>
      </c>
      <c r="B11">
        <v>42</v>
      </c>
    </row>
    <row r="12" spans="1:2" x14ac:dyDescent="0.3">
      <c r="A12" t="s">
        <v>93</v>
      </c>
      <c r="B12">
        <v>58</v>
      </c>
    </row>
    <row r="13" spans="1:2" x14ac:dyDescent="0.3">
      <c r="A13" t="s">
        <v>94</v>
      </c>
      <c r="B13">
        <v>100</v>
      </c>
    </row>
    <row r="14" spans="1:2" x14ac:dyDescent="0.3">
      <c r="A14" t="s">
        <v>95</v>
      </c>
      <c r="B14">
        <v>1137</v>
      </c>
    </row>
    <row r="15" spans="1:2" ht="15" thickBot="1" x14ac:dyDescent="0.35">
      <c r="A15" s="12" t="s">
        <v>96</v>
      </c>
      <c r="B15" s="1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66A3-E5FF-4522-A2BF-3407DDEFC131}">
  <dimension ref="A3:R108"/>
  <sheetViews>
    <sheetView topLeftCell="A91" workbookViewId="0">
      <selection activeCell="G98" sqref="G98"/>
    </sheetView>
  </sheetViews>
  <sheetFormatPr defaultRowHeight="14.4" x14ac:dyDescent="0.3"/>
  <cols>
    <col min="5" max="5" width="20.5546875" bestFit="1" customWidth="1"/>
    <col min="6" max="6" width="12.44140625" bestFit="1" customWidth="1"/>
    <col min="7" max="7" width="11.21875" bestFit="1" customWidth="1"/>
    <col min="9" max="9" width="11" bestFit="1" customWidth="1"/>
    <col min="11" max="11" width="10.44140625" bestFit="1" customWidth="1"/>
    <col min="14" max="14" width="9.77734375" bestFit="1" customWidth="1"/>
    <col min="15" max="15" width="11" bestFit="1" customWidth="1"/>
    <col min="16" max="16" width="11.5546875" bestFit="1" customWidth="1"/>
  </cols>
  <sheetData>
    <row r="3" spans="4:18" x14ac:dyDescent="0.3">
      <c r="D3" t="s">
        <v>26</v>
      </c>
      <c r="O3" t="s">
        <v>27</v>
      </c>
    </row>
    <row r="4" spans="4:18" ht="15" thickBot="1" x14ac:dyDescent="0.35">
      <c r="D4" t="s">
        <v>27</v>
      </c>
      <c r="G4" t="s">
        <v>28</v>
      </c>
      <c r="I4" t="s">
        <v>29</v>
      </c>
    </row>
    <row r="5" spans="4:18" x14ac:dyDescent="0.3">
      <c r="D5">
        <v>1</v>
      </c>
      <c r="G5">
        <f>PERCENTILE(D5:D24,0.5)</f>
        <v>10.5</v>
      </c>
      <c r="I5">
        <f>PERCENTILE(D5:D24,0.7)</f>
        <v>14.299999999999999</v>
      </c>
      <c r="O5">
        <v>12</v>
      </c>
      <c r="Q5" s="6" t="s">
        <v>30</v>
      </c>
      <c r="R5" s="7">
        <f>QUARTILE(O5:O20,1)</f>
        <v>24.5</v>
      </c>
    </row>
    <row r="6" spans="4:18" x14ac:dyDescent="0.3">
      <c r="D6">
        <v>2</v>
      </c>
      <c r="O6">
        <v>14</v>
      </c>
      <c r="Q6" s="8" t="s">
        <v>31</v>
      </c>
      <c r="R6" s="9">
        <f>QUARTILE(O5:O20,2)</f>
        <v>34</v>
      </c>
    </row>
    <row r="7" spans="4:18" x14ac:dyDescent="0.3">
      <c r="D7">
        <v>3</v>
      </c>
      <c r="O7">
        <v>43</v>
      </c>
      <c r="Q7" s="8" t="s">
        <v>32</v>
      </c>
      <c r="R7" s="9">
        <f>QUARTILE(O5:O20,3)</f>
        <v>65</v>
      </c>
    </row>
    <row r="8" spans="4:18" x14ac:dyDescent="0.3">
      <c r="D8">
        <v>4</v>
      </c>
      <c r="O8">
        <v>65</v>
      </c>
      <c r="Q8" s="8" t="s">
        <v>33</v>
      </c>
      <c r="R8" s="9">
        <f>PERCENTILE(O5:O20,0.2)</f>
        <v>23</v>
      </c>
    </row>
    <row r="9" spans="4:18" x14ac:dyDescent="0.3">
      <c r="D9">
        <v>5</v>
      </c>
      <c r="O9">
        <v>34</v>
      </c>
      <c r="Q9" s="8" t="s">
        <v>35</v>
      </c>
      <c r="R9" s="9">
        <f>PERCENTILE(O5:O20,0.85)</f>
        <v>73.25</v>
      </c>
    </row>
    <row r="10" spans="4:18" x14ac:dyDescent="0.3">
      <c r="D10">
        <v>6</v>
      </c>
      <c r="O10">
        <v>65</v>
      </c>
      <c r="Q10" s="8" t="s">
        <v>34</v>
      </c>
      <c r="R10" s="9">
        <f>PERCENTILE(O5:O20,0.6)</f>
        <v>43</v>
      </c>
    </row>
    <row r="11" spans="4:18" x14ac:dyDescent="0.3">
      <c r="D11">
        <v>7</v>
      </c>
      <c r="O11">
        <v>34</v>
      </c>
      <c r="Q11" s="8" t="s">
        <v>36</v>
      </c>
      <c r="R11" s="9">
        <f>PERCENTILE(O5:O20,0.9)</f>
        <v>76</v>
      </c>
    </row>
    <row r="12" spans="4:18" x14ac:dyDescent="0.3">
      <c r="D12">
        <v>8</v>
      </c>
      <c r="O12">
        <v>76</v>
      </c>
      <c r="Q12" s="8" t="s">
        <v>37</v>
      </c>
      <c r="R12" s="9">
        <f>AVERAGE(O5:O20)</f>
        <v>41.625</v>
      </c>
    </row>
    <row r="13" spans="4:18" x14ac:dyDescent="0.3">
      <c r="D13">
        <v>9</v>
      </c>
      <c r="O13">
        <v>34</v>
      </c>
      <c r="Q13" s="8" t="s">
        <v>38</v>
      </c>
      <c r="R13" s="9">
        <f>MEDIAN(O5:O20)</f>
        <v>34</v>
      </c>
    </row>
    <row r="14" spans="4:18" ht="15" thickBot="1" x14ac:dyDescent="0.35">
      <c r="D14">
        <v>10</v>
      </c>
      <c r="O14">
        <v>76</v>
      </c>
      <c r="Q14" s="10" t="s">
        <v>39</v>
      </c>
      <c r="R14" s="11">
        <f>MODE(O5:O20)</f>
        <v>34</v>
      </c>
    </row>
    <row r="15" spans="4:18" x14ac:dyDescent="0.3">
      <c r="D15">
        <v>11</v>
      </c>
      <c r="O15">
        <v>34</v>
      </c>
    </row>
    <row r="16" spans="4:18" x14ac:dyDescent="0.3">
      <c r="D16">
        <v>12</v>
      </c>
      <c r="O16">
        <v>76</v>
      </c>
    </row>
    <row r="17" spans="2:16" x14ac:dyDescent="0.3">
      <c r="D17">
        <v>13</v>
      </c>
      <c r="O17">
        <v>23</v>
      </c>
    </row>
    <row r="18" spans="2:16" x14ac:dyDescent="0.3">
      <c r="D18">
        <v>14</v>
      </c>
      <c r="O18">
        <v>25</v>
      </c>
    </row>
    <row r="19" spans="2:16" x14ac:dyDescent="0.3">
      <c r="D19">
        <v>15</v>
      </c>
      <c r="O19">
        <v>43</v>
      </c>
    </row>
    <row r="20" spans="2:16" x14ac:dyDescent="0.3">
      <c r="D20">
        <v>16</v>
      </c>
      <c r="O20">
        <v>12</v>
      </c>
    </row>
    <row r="21" spans="2:16" x14ac:dyDescent="0.3">
      <c r="D21">
        <v>17</v>
      </c>
    </row>
    <row r="22" spans="2:16" x14ac:dyDescent="0.3">
      <c r="D22">
        <v>18</v>
      </c>
    </row>
    <row r="23" spans="2:16" ht="172.8" x14ac:dyDescent="0.3">
      <c r="D23">
        <v>19</v>
      </c>
      <c r="H23" s="5" t="s">
        <v>40</v>
      </c>
      <c r="I23" s="5"/>
      <c r="J23" s="5"/>
      <c r="K23" s="5"/>
      <c r="L23" s="5"/>
      <c r="M23" s="5"/>
      <c r="N23" s="5"/>
      <c r="O23" s="5" t="s">
        <v>77</v>
      </c>
      <c r="P23" s="5">
        <f>_xlfn.STDEV.S(O5:O20)</f>
        <v>23.116732756454432</v>
      </c>
    </row>
    <row r="24" spans="2:16" x14ac:dyDescent="0.3">
      <c r="D24">
        <v>20</v>
      </c>
      <c r="O24" t="s">
        <v>78</v>
      </c>
      <c r="P24">
        <f>_xlfn.STDEV.P(O5:O20)</f>
        <v>22.382680246118873</v>
      </c>
    </row>
    <row r="27" spans="2:16" x14ac:dyDescent="0.3">
      <c r="O27" t="s">
        <v>79</v>
      </c>
      <c r="P27">
        <f>_xlfn.VAR.S(O5:O20)</f>
        <v>534.38333333333333</v>
      </c>
    </row>
    <row r="28" spans="2:16" x14ac:dyDescent="0.3">
      <c r="O28" t="s">
        <v>80</v>
      </c>
      <c r="P28">
        <f>_xlfn.VAR.P(O5:O20)</f>
        <v>500.984375</v>
      </c>
    </row>
    <row r="31" spans="2:16" x14ac:dyDescent="0.3">
      <c r="O31" t="s">
        <v>81</v>
      </c>
    </row>
    <row r="32" spans="2:16" x14ac:dyDescent="0.3">
      <c r="B32">
        <v>2000</v>
      </c>
    </row>
    <row r="33" spans="2:15" x14ac:dyDescent="0.3">
      <c r="B33">
        <v>3000</v>
      </c>
      <c r="E33" t="s">
        <v>41</v>
      </c>
      <c r="O33">
        <f>SQRT(P23)</f>
        <v>4.8079863515253898</v>
      </c>
    </row>
    <row r="34" spans="2:15" x14ac:dyDescent="0.3">
      <c r="B34">
        <v>4000</v>
      </c>
      <c r="O34">
        <f>SQRT(P24)</f>
        <v>4.7310337396935642</v>
      </c>
    </row>
    <row r="35" spans="2:15" x14ac:dyDescent="0.3">
      <c r="B35">
        <v>5000</v>
      </c>
      <c r="E35" t="s">
        <v>19</v>
      </c>
      <c r="F35" t="s">
        <v>12</v>
      </c>
      <c r="G35" t="s">
        <v>42</v>
      </c>
      <c r="H35" t="s">
        <v>50</v>
      </c>
      <c r="I35" t="s">
        <v>52</v>
      </c>
      <c r="J35" t="s">
        <v>51</v>
      </c>
    </row>
    <row r="36" spans="2:15" x14ac:dyDescent="0.3">
      <c r="B36">
        <v>6000</v>
      </c>
      <c r="E36" t="s">
        <v>43</v>
      </c>
      <c r="F36">
        <v>2</v>
      </c>
      <c r="G36">
        <f t="shared" ref="G36:G42" si="0">(B32+B33)/2</f>
        <v>2500</v>
      </c>
      <c r="H36">
        <f>POWER(G36,2)</f>
        <v>6250000</v>
      </c>
      <c r="I36">
        <f>(F36*H36)</f>
        <v>12500000</v>
      </c>
      <c r="J36">
        <f>(F36*G36)</f>
        <v>5000</v>
      </c>
    </row>
    <row r="37" spans="2:15" x14ac:dyDescent="0.3">
      <c r="B37">
        <v>7000</v>
      </c>
      <c r="E37" t="s">
        <v>44</v>
      </c>
      <c r="F37">
        <v>3</v>
      </c>
      <c r="G37">
        <f t="shared" si="0"/>
        <v>3500</v>
      </c>
      <c r="H37">
        <f>POWER(G37,2)</f>
        <v>12250000</v>
      </c>
      <c r="I37">
        <f t="shared" ref="I37:I42" si="1">(F37*H37)</f>
        <v>36750000</v>
      </c>
      <c r="J37">
        <f t="shared" ref="J37:J42" si="2">(F37*G37)</f>
        <v>10500</v>
      </c>
    </row>
    <row r="38" spans="2:15" x14ac:dyDescent="0.3">
      <c r="B38">
        <v>8000</v>
      </c>
      <c r="E38" t="s">
        <v>45</v>
      </c>
      <c r="F38">
        <v>7</v>
      </c>
      <c r="G38">
        <f t="shared" si="0"/>
        <v>4500</v>
      </c>
      <c r="H38">
        <f t="shared" ref="H38:H42" si="3">POWER(G38,2)</f>
        <v>20250000</v>
      </c>
      <c r="I38">
        <f t="shared" si="1"/>
        <v>141750000</v>
      </c>
      <c r="J38">
        <f t="shared" si="2"/>
        <v>31500</v>
      </c>
    </row>
    <row r="39" spans="2:15" x14ac:dyDescent="0.3">
      <c r="B39">
        <v>9000</v>
      </c>
      <c r="E39" t="s">
        <v>46</v>
      </c>
      <c r="F39">
        <v>15</v>
      </c>
      <c r="G39">
        <f t="shared" si="0"/>
        <v>5500</v>
      </c>
      <c r="H39">
        <f t="shared" si="3"/>
        <v>30250000</v>
      </c>
      <c r="I39">
        <f t="shared" si="1"/>
        <v>453750000</v>
      </c>
      <c r="J39">
        <f t="shared" si="2"/>
        <v>82500</v>
      </c>
    </row>
    <row r="40" spans="2:15" x14ac:dyDescent="0.3">
      <c r="E40" t="s">
        <v>47</v>
      </c>
      <c r="F40">
        <v>25</v>
      </c>
      <c r="G40">
        <f t="shared" si="0"/>
        <v>6500</v>
      </c>
      <c r="H40">
        <f t="shared" si="3"/>
        <v>42250000</v>
      </c>
      <c r="I40">
        <f t="shared" si="1"/>
        <v>1056250000</v>
      </c>
      <c r="J40">
        <f t="shared" si="2"/>
        <v>162500</v>
      </c>
      <c r="N40" t="s">
        <v>55</v>
      </c>
      <c r="O40">
        <f>SUM(I36:I42)</f>
        <v>3468000000</v>
      </c>
    </row>
    <row r="41" spans="2:15" x14ac:dyDescent="0.3">
      <c r="E41" t="s">
        <v>48</v>
      </c>
      <c r="F41">
        <v>16</v>
      </c>
      <c r="G41">
        <f t="shared" si="0"/>
        <v>7500</v>
      </c>
      <c r="H41">
        <f t="shared" si="3"/>
        <v>56250000</v>
      </c>
      <c r="I41">
        <f t="shared" si="1"/>
        <v>900000000</v>
      </c>
      <c r="J41">
        <f t="shared" si="2"/>
        <v>120000</v>
      </c>
    </row>
    <row r="42" spans="2:15" x14ac:dyDescent="0.3">
      <c r="E42" t="s">
        <v>49</v>
      </c>
      <c r="F42">
        <v>12</v>
      </c>
      <c r="G42">
        <f t="shared" si="0"/>
        <v>8500</v>
      </c>
      <c r="H42">
        <f t="shared" si="3"/>
        <v>72250000</v>
      </c>
      <c r="I42">
        <f t="shared" si="1"/>
        <v>867000000</v>
      </c>
      <c r="J42">
        <f t="shared" si="2"/>
        <v>102000</v>
      </c>
    </row>
    <row r="44" spans="2:15" x14ac:dyDescent="0.3">
      <c r="E44" t="s">
        <v>54</v>
      </c>
      <c r="F44">
        <f>SUM(F36:F42)</f>
        <v>80</v>
      </c>
    </row>
    <row r="45" spans="2:15" x14ac:dyDescent="0.3">
      <c r="K45" t="s">
        <v>56</v>
      </c>
      <c r="L45">
        <f>SUM(J36:J42)</f>
        <v>514000</v>
      </c>
    </row>
    <row r="46" spans="2:15" x14ac:dyDescent="0.3">
      <c r="F46" t="s">
        <v>53</v>
      </c>
      <c r="G46">
        <f>(O40/F44)</f>
        <v>43350000</v>
      </c>
      <c r="L46">
        <f>(L45/F44)</f>
        <v>6425</v>
      </c>
    </row>
    <row r="55" spans="1:9" x14ac:dyDescent="0.3">
      <c r="A55">
        <v>-10</v>
      </c>
      <c r="E55" t="s">
        <v>69</v>
      </c>
    </row>
    <row r="56" spans="1:9" x14ac:dyDescent="0.3">
      <c r="A56">
        <v>-8</v>
      </c>
    </row>
    <row r="57" spans="1:9" x14ac:dyDescent="0.3">
      <c r="A57">
        <v>-6</v>
      </c>
    </row>
    <row r="58" spans="1:9" x14ac:dyDescent="0.3">
      <c r="A58">
        <v>-4</v>
      </c>
      <c r="D58" t="s">
        <v>19</v>
      </c>
      <c r="E58" t="s">
        <v>12</v>
      </c>
      <c r="F58" t="s">
        <v>68</v>
      </c>
      <c r="G58" t="s">
        <v>50</v>
      </c>
      <c r="H58" t="s">
        <v>52</v>
      </c>
      <c r="I58" t="s">
        <v>51</v>
      </c>
    </row>
    <row r="59" spans="1:9" x14ac:dyDescent="0.3">
      <c r="A59">
        <v>-2</v>
      </c>
      <c r="D59" t="s">
        <v>57</v>
      </c>
      <c r="E59">
        <v>23</v>
      </c>
      <c r="F59">
        <f>(A55+A56)/2</f>
        <v>-9</v>
      </c>
      <c r="G59">
        <f>POWER(F59,2)</f>
        <v>81</v>
      </c>
      <c r="H59">
        <f>(E59*G59)</f>
        <v>1863</v>
      </c>
      <c r="I59">
        <f>(E59*F59)</f>
        <v>-207</v>
      </c>
    </row>
    <row r="60" spans="1:9" x14ac:dyDescent="0.3">
      <c r="A60">
        <v>0</v>
      </c>
      <c r="D60" t="s">
        <v>58</v>
      </c>
      <c r="E60">
        <v>35</v>
      </c>
      <c r="F60">
        <f t="shared" ref="F60:F69" si="4">(A56+A57)/2</f>
        <v>-7</v>
      </c>
      <c r="G60">
        <f t="shared" ref="G60:G69" si="5">POWER(F60,2)</f>
        <v>49</v>
      </c>
      <c r="H60">
        <f t="shared" ref="H60:H69" si="6">(E60*G60)</f>
        <v>1715</v>
      </c>
      <c r="I60">
        <f t="shared" ref="I60:I69" si="7">(E60*F60)</f>
        <v>-245</v>
      </c>
    </row>
    <row r="61" spans="1:9" x14ac:dyDescent="0.3">
      <c r="A61">
        <v>2</v>
      </c>
      <c r="D61" t="s">
        <v>59</v>
      </c>
      <c r="E61">
        <v>60</v>
      </c>
      <c r="F61">
        <f t="shared" si="4"/>
        <v>-5</v>
      </c>
      <c r="G61">
        <f t="shared" si="5"/>
        <v>25</v>
      </c>
      <c r="H61">
        <f t="shared" si="6"/>
        <v>1500</v>
      </c>
      <c r="I61">
        <f t="shared" si="7"/>
        <v>-300</v>
      </c>
    </row>
    <row r="62" spans="1:9" x14ac:dyDescent="0.3">
      <c r="A62">
        <v>4</v>
      </c>
      <c r="D62" t="s">
        <v>66</v>
      </c>
      <c r="E62">
        <v>102</v>
      </c>
      <c r="F62">
        <f t="shared" si="4"/>
        <v>-3</v>
      </c>
      <c r="G62">
        <f t="shared" si="5"/>
        <v>9</v>
      </c>
      <c r="H62">
        <f t="shared" si="6"/>
        <v>918</v>
      </c>
      <c r="I62">
        <f t="shared" si="7"/>
        <v>-306</v>
      </c>
    </row>
    <row r="63" spans="1:9" x14ac:dyDescent="0.3">
      <c r="A63">
        <v>6</v>
      </c>
      <c r="D63" t="s">
        <v>60</v>
      </c>
      <c r="E63">
        <v>166</v>
      </c>
      <c r="F63">
        <f t="shared" si="4"/>
        <v>-1</v>
      </c>
      <c r="G63">
        <f t="shared" si="5"/>
        <v>1</v>
      </c>
      <c r="H63">
        <f t="shared" si="6"/>
        <v>166</v>
      </c>
      <c r="I63">
        <f t="shared" si="7"/>
        <v>-166</v>
      </c>
    </row>
    <row r="64" spans="1:9" x14ac:dyDescent="0.3">
      <c r="A64">
        <v>8</v>
      </c>
      <c r="D64" t="s">
        <v>61</v>
      </c>
      <c r="E64">
        <v>240</v>
      </c>
      <c r="F64">
        <f t="shared" si="4"/>
        <v>1</v>
      </c>
      <c r="G64">
        <f t="shared" si="5"/>
        <v>1</v>
      </c>
      <c r="H64">
        <f t="shared" si="6"/>
        <v>240</v>
      </c>
      <c r="I64">
        <f t="shared" si="7"/>
        <v>240</v>
      </c>
    </row>
    <row r="65" spans="1:9" x14ac:dyDescent="0.3">
      <c r="A65">
        <v>10</v>
      </c>
      <c r="D65" t="s">
        <v>62</v>
      </c>
      <c r="E65">
        <v>190</v>
      </c>
      <c r="F65">
        <f t="shared" si="4"/>
        <v>3</v>
      </c>
      <c r="G65">
        <f t="shared" si="5"/>
        <v>9</v>
      </c>
      <c r="H65">
        <f t="shared" si="6"/>
        <v>1710</v>
      </c>
      <c r="I65">
        <f t="shared" si="7"/>
        <v>570</v>
      </c>
    </row>
    <row r="66" spans="1:9" x14ac:dyDescent="0.3">
      <c r="A66">
        <v>12</v>
      </c>
      <c r="D66" t="s">
        <v>63</v>
      </c>
      <c r="E66">
        <v>143</v>
      </c>
      <c r="F66">
        <f t="shared" si="4"/>
        <v>5</v>
      </c>
      <c r="G66">
        <f t="shared" si="5"/>
        <v>25</v>
      </c>
      <c r="H66">
        <f t="shared" si="6"/>
        <v>3575</v>
      </c>
      <c r="I66">
        <f t="shared" si="7"/>
        <v>715</v>
      </c>
    </row>
    <row r="67" spans="1:9" x14ac:dyDescent="0.3">
      <c r="D67" t="s">
        <v>64</v>
      </c>
      <c r="E67">
        <v>64</v>
      </c>
      <c r="F67">
        <f t="shared" si="4"/>
        <v>7</v>
      </c>
      <c r="G67">
        <f t="shared" si="5"/>
        <v>49</v>
      </c>
      <c r="H67">
        <f t="shared" si="6"/>
        <v>3136</v>
      </c>
      <c r="I67">
        <f t="shared" si="7"/>
        <v>448</v>
      </c>
    </row>
    <row r="68" spans="1:9" x14ac:dyDescent="0.3">
      <c r="D68" t="s">
        <v>65</v>
      </c>
      <c r="E68">
        <v>26</v>
      </c>
      <c r="F68">
        <f t="shared" si="4"/>
        <v>9</v>
      </c>
      <c r="G68">
        <f t="shared" si="5"/>
        <v>81</v>
      </c>
      <c r="H68">
        <f t="shared" si="6"/>
        <v>2106</v>
      </c>
      <c r="I68">
        <f t="shared" si="7"/>
        <v>234</v>
      </c>
    </row>
    <row r="69" spans="1:9" x14ac:dyDescent="0.3">
      <c r="D69" t="s">
        <v>67</v>
      </c>
      <c r="E69">
        <v>15</v>
      </c>
      <c r="F69">
        <f t="shared" si="4"/>
        <v>11</v>
      </c>
      <c r="G69">
        <f t="shared" si="5"/>
        <v>121</v>
      </c>
      <c r="H69">
        <f t="shared" si="6"/>
        <v>1815</v>
      </c>
      <c r="I69">
        <f t="shared" si="7"/>
        <v>165</v>
      </c>
    </row>
    <row r="73" spans="1:9" x14ac:dyDescent="0.3">
      <c r="E73" t="s">
        <v>70</v>
      </c>
      <c r="F73">
        <f>SUM(I59:I69)</f>
        <v>1148</v>
      </c>
    </row>
    <row r="75" spans="1:9" x14ac:dyDescent="0.3">
      <c r="E75" t="s">
        <v>71</v>
      </c>
      <c r="F75">
        <f>SUM(H59:H69)</f>
        <v>18744</v>
      </c>
    </row>
    <row r="77" spans="1:9" x14ac:dyDescent="0.3">
      <c r="E77" t="s">
        <v>72</v>
      </c>
      <c r="F77">
        <f>SUM(E59:E69)</f>
        <v>1064</v>
      </c>
    </row>
    <row r="80" spans="1:9" x14ac:dyDescent="0.3">
      <c r="E80" t="s">
        <v>73</v>
      </c>
      <c r="F80">
        <f>(F75/F77)</f>
        <v>17.616541353383457</v>
      </c>
    </row>
    <row r="82" spans="5:7" x14ac:dyDescent="0.3">
      <c r="E82" t="s">
        <v>74</v>
      </c>
      <c r="F82">
        <f>(F73/F77)</f>
        <v>1.0789473684210527</v>
      </c>
    </row>
    <row r="85" spans="5:7" x14ac:dyDescent="0.3">
      <c r="E85" t="s">
        <v>75</v>
      </c>
      <c r="F85">
        <f>POWER(F82,2)</f>
        <v>1.1641274238227148</v>
      </c>
    </row>
    <row r="88" spans="5:7" x14ac:dyDescent="0.3">
      <c r="F88">
        <f>(F80-F85)</f>
        <v>16.452413929560741</v>
      </c>
    </row>
    <row r="90" spans="5:7" x14ac:dyDescent="0.3">
      <c r="E90" s="1" t="s">
        <v>76</v>
      </c>
      <c r="F90" s="1">
        <f>SQRT(F88)</f>
        <v>4.0561575326361208</v>
      </c>
    </row>
    <row r="92" spans="5:7" ht="43.2" x14ac:dyDescent="0.3">
      <c r="E92" s="5" t="s">
        <v>83</v>
      </c>
      <c r="F92" s="5"/>
      <c r="G92" s="5"/>
    </row>
    <row r="94" spans="5:7" x14ac:dyDescent="0.3">
      <c r="E94" t="s">
        <v>82</v>
      </c>
    </row>
    <row r="95" spans="5:7" x14ac:dyDescent="0.3">
      <c r="E95">
        <v>82</v>
      </c>
    </row>
    <row r="96" spans="5:7" x14ac:dyDescent="0.3">
      <c r="E96">
        <v>93</v>
      </c>
    </row>
    <row r="97" spans="5:7" x14ac:dyDescent="0.3">
      <c r="E97">
        <v>91</v>
      </c>
      <c r="G97" t="s">
        <v>97</v>
      </c>
    </row>
    <row r="98" spans="5:7" x14ac:dyDescent="0.3">
      <c r="E98">
        <v>69</v>
      </c>
    </row>
    <row r="99" spans="5:7" x14ac:dyDescent="0.3">
      <c r="E99">
        <v>96</v>
      </c>
    </row>
    <row r="100" spans="5:7" x14ac:dyDescent="0.3">
      <c r="E100">
        <v>61</v>
      </c>
    </row>
    <row r="101" spans="5:7" x14ac:dyDescent="0.3">
      <c r="E101">
        <v>88</v>
      </c>
    </row>
    <row r="102" spans="5:7" x14ac:dyDescent="0.3">
      <c r="E102">
        <v>58</v>
      </c>
    </row>
    <row r="103" spans="5:7" x14ac:dyDescent="0.3">
      <c r="E103">
        <v>59</v>
      </c>
    </row>
    <row r="104" spans="5:7" x14ac:dyDescent="0.3">
      <c r="E104">
        <v>100</v>
      </c>
    </row>
    <row r="105" spans="5:7" x14ac:dyDescent="0.3">
      <c r="E105">
        <v>93</v>
      </c>
    </row>
    <row r="106" spans="5:7" x14ac:dyDescent="0.3">
      <c r="E106">
        <v>71</v>
      </c>
    </row>
    <row r="107" spans="5:7" x14ac:dyDescent="0.3">
      <c r="E107">
        <v>78</v>
      </c>
    </row>
    <row r="108" spans="5:7" x14ac:dyDescent="0.3">
      <c r="E108">
        <v>98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F257-CC02-4AD8-AB88-FB79F9FCA3C9}">
  <dimension ref="B3:H16"/>
  <sheetViews>
    <sheetView tabSelected="1" workbookViewId="0">
      <selection activeCell="E20" sqref="E20"/>
    </sheetView>
  </sheetViews>
  <sheetFormatPr defaultRowHeight="14.4" x14ac:dyDescent="0.3"/>
  <sheetData>
    <row r="3" spans="2:8" ht="16.2" x14ac:dyDescent="0.3">
      <c r="B3" t="s">
        <v>19</v>
      </c>
      <c r="C3" t="s">
        <v>12</v>
      </c>
      <c r="D3" t="s">
        <v>0</v>
      </c>
      <c r="E3" t="s">
        <v>14</v>
      </c>
      <c r="F3" t="s">
        <v>15</v>
      </c>
      <c r="G3" t="s">
        <v>16</v>
      </c>
    </row>
    <row r="4" spans="2:8" x14ac:dyDescent="0.3">
      <c r="B4" t="s">
        <v>20</v>
      </c>
      <c r="C4">
        <v>1</v>
      </c>
      <c r="D4">
        <v>2.5</v>
      </c>
      <c r="E4">
        <f>POWER(D4,2)</f>
        <v>6.25</v>
      </c>
      <c r="F4">
        <f>C4*D4</f>
        <v>2.5</v>
      </c>
      <c r="G4">
        <f>C4*E4</f>
        <v>6.25</v>
      </c>
    </row>
    <row r="5" spans="2:8" x14ac:dyDescent="0.3">
      <c r="B5" t="s">
        <v>21</v>
      </c>
      <c r="C5">
        <v>8</v>
      </c>
      <c r="D5">
        <v>7.5</v>
      </c>
      <c r="E5">
        <f>POWER(D5,2)</f>
        <v>56.25</v>
      </c>
      <c r="F5">
        <f>C5*D5</f>
        <v>60</v>
      </c>
      <c r="G5">
        <f>C5*E5</f>
        <v>450</v>
      </c>
    </row>
    <row r="6" spans="2:8" x14ac:dyDescent="0.3">
      <c r="B6" t="s">
        <v>22</v>
      </c>
      <c r="C6">
        <v>2</v>
      </c>
      <c r="D6">
        <v>12.5</v>
      </c>
      <c r="E6">
        <f>POWER(D6,2)</f>
        <v>156.25</v>
      </c>
      <c r="F6">
        <f>C6*D6</f>
        <v>25</v>
      </c>
      <c r="G6">
        <f>C6*E6</f>
        <v>312.5</v>
      </c>
    </row>
    <row r="7" spans="2:8" x14ac:dyDescent="0.3">
      <c r="B7" t="s">
        <v>23</v>
      </c>
      <c r="C7">
        <v>3</v>
      </c>
      <c r="D7">
        <v>17.5</v>
      </c>
      <c r="E7">
        <f>POWER(D7,2)</f>
        <v>306.25</v>
      </c>
      <c r="F7">
        <f>C7*D7</f>
        <v>52.5</v>
      </c>
      <c r="G7">
        <f>C7*E7</f>
        <v>918.75</v>
      </c>
    </row>
    <row r="8" spans="2:8" x14ac:dyDescent="0.3">
      <c r="B8" t="s">
        <v>24</v>
      </c>
      <c r="C8">
        <v>12</v>
      </c>
      <c r="D8">
        <v>22.5</v>
      </c>
      <c r="E8">
        <f>POWER(D8,2)</f>
        <v>506.25</v>
      </c>
      <c r="F8">
        <f>C8*D8</f>
        <v>270</v>
      </c>
      <c r="G8">
        <f>C8*E8</f>
        <v>6075</v>
      </c>
    </row>
    <row r="10" spans="2:8" x14ac:dyDescent="0.3">
      <c r="B10" t="s">
        <v>13</v>
      </c>
      <c r="C10">
        <f>SUM(C4:C8)</f>
        <v>26</v>
      </c>
      <c r="F10">
        <f>SUM(F4:F8)</f>
        <v>410</v>
      </c>
      <c r="G10">
        <f>SUM(G4:G8)</f>
        <v>7762.5</v>
      </c>
    </row>
    <row r="12" spans="2:8" x14ac:dyDescent="0.3">
      <c r="F12">
        <f>G10/C10</f>
        <v>298.55769230769232</v>
      </c>
    </row>
    <row r="13" spans="2:8" x14ac:dyDescent="0.3">
      <c r="F13">
        <f>F10/C10</f>
        <v>15.76923076923077</v>
      </c>
    </row>
    <row r="14" spans="2:8" x14ac:dyDescent="0.3">
      <c r="F14">
        <f>POWER(F13,2)</f>
        <v>248.66863905325445</v>
      </c>
    </row>
    <row r="15" spans="2:8" x14ac:dyDescent="0.3">
      <c r="F15">
        <f>F12-F14</f>
        <v>49.889053254437869</v>
      </c>
    </row>
    <row r="16" spans="2:8" x14ac:dyDescent="0.3">
      <c r="E16" s="1" t="s">
        <v>25</v>
      </c>
      <c r="F16" s="3">
        <f>SQRT(F15)</f>
        <v>7.0632183354642146</v>
      </c>
      <c r="H16" s="3">
        <f>SQRT((G10/C10)-POWER((F10/C10),2))</f>
        <v>7.0632183354642146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S.D. Class Interval 28 July</vt:lpstr>
      <vt:lpstr>Sheet2</vt:lpstr>
      <vt:lpstr>31 July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Narsinghani</dc:creator>
  <cp:lastModifiedBy>Achyut Sharma</cp:lastModifiedBy>
  <dcterms:created xsi:type="dcterms:W3CDTF">2023-07-28T06:06:17Z</dcterms:created>
  <dcterms:modified xsi:type="dcterms:W3CDTF">2023-08-06T02:55:47Z</dcterms:modified>
</cp:coreProperties>
</file>