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Coding\Projects\New folder\number-plate-recognition\result\"/>
    </mc:Choice>
  </mc:AlternateContent>
  <xr:revisionPtr revIDLastSave="0" documentId="13_ncr:1_{29A4A7E3-8872-41EC-9556-4CBACDAF98DE}" xr6:coauthVersionLast="45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Real" sheetId="3" r:id="rId1"/>
    <sheet name="Before" sheetId="6" r:id="rId2"/>
    <sheet name="Modif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3" l="1"/>
  <c r="M4" i="3"/>
  <c r="M5" i="3"/>
  <c r="M6" i="3"/>
  <c r="M7" i="3"/>
  <c r="M8" i="3"/>
  <c r="M9" i="3"/>
  <c r="D8" i="3" l="1"/>
  <c r="F8" i="3"/>
  <c r="L8" i="3"/>
  <c r="N8" i="3"/>
  <c r="D9" i="3"/>
  <c r="F9" i="3"/>
  <c r="L9" i="3"/>
  <c r="N9" i="3"/>
  <c r="D10" i="3"/>
  <c r="F10" i="3"/>
  <c r="L10" i="3"/>
  <c r="N10" i="3"/>
  <c r="P7" i="6" l="1"/>
  <c r="O7" i="6"/>
  <c r="N7" i="6"/>
  <c r="H7" i="6"/>
  <c r="F7" i="6"/>
  <c r="D7" i="6"/>
  <c r="P6" i="6"/>
  <c r="O6" i="6"/>
  <c r="N6" i="6"/>
  <c r="H6" i="6"/>
  <c r="F6" i="6"/>
  <c r="D6" i="6"/>
  <c r="P5" i="6"/>
  <c r="O5" i="6"/>
  <c r="N5" i="6"/>
  <c r="H5" i="6"/>
  <c r="F5" i="6"/>
  <c r="D5" i="6"/>
  <c r="P4" i="6"/>
  <c r="O4" i="6"/>
  <c r="N4" i="6"/>
  <c r="H4" i="6"/>
  <c r="F4" i="6"/>
  <c r="D4" i="6"/>
  <c r="P3" i="6"/>
  <c r="O3" i="6"/>
  <c r="N3" i="6"/>
  <c r="H3" i="6"/>
  <c r="F3" i="6"/>
  <c r="D3" i="6"/>
  <c r="F7" i="3" l="1"/>
  <c r="D7" i="3"/>
  <c r="F3" i="3"/>
  <c r="F5" i="3"/>
  <c r="F4" i="3"/>
  <c r="P7" i="5"/>
  <c r="O7" i="5"/>
  <c r="N7" i="5"/>
  <c r="D7" i="5"/>
  <c r="F7" i="5" s="1"/>
  <c r="P6" i="5"/>
  <c r="O6" i="5"/>
  <c r="N6" i="5"/>
  <c r="D6" i="5"/>
  <c r="F6" i="5" s="1"/>
  <c r="P5" i="5"/>
  <c r="O5" i="5"/>
  <c r="N5" i="5"/>
  <c r="D5" i="5"/>
  <c r="P4" i="5"/>
  <c r="O4" i="5"/>
  <c r="N4" i="5"/>
  <c r="D4" i="5"/>
  <c r="P3" i="5"/>
  <c r="O3" i="5"/>
  <c r="N3" i="5"/>
  <c r="F3" i="5"/>
  <c r="D3" i="5"/>
  <c r="L6" i="3" l="1"/>
  <c r="N6" i="3"/>
  <c r="L7" i="3"/>
  <c r="N7" i="3"/>
  <c r="L4" i="3" l="1"/>
  <c r="L5" i="3"/>
  <c r="L3" i="3"/>
  <c r="D5" i="3"/>
  <c r="D3" i="3"/>
  <c r="D4" i="3"/>
  <c r="N4" i="3"/>
  <c r="N5" i="3"/>
  <c r="N3" i="3" l="1"/>
  <c r="M3" i="3"/>
</calcChain>
</file>

<file path=xl/sharedStrings.xml><?xml version="1.0" encoding="utf-8"?>
<sst xmlns="http://schemas.openxmlformats.org/spreadsheetml/2006/main" count="90" uniqueCount="32">
  <si>
    <t>Train</t>
  </si>
  <si>
    <t>Test</t>
  </si>
  <si>
    <t>Epoch</t>
  </si>
  <si>
    <t>TP</t>
  </si>
  <si>
    <t>FP</t>
  </si>
  <si>
    <t>FN</t>
  </si>
  <si>
    <t>TN</t>
  </si>
  <si>
    <t>Precision</t>
  </si>
  <si>
    <t>Rasio</t>
  </si>
  <si>
    <t>Confussion Matrix Testing</t>
  </si>
  <si>
    <t>Result Saved</t>
  </si>
  <si>
    <t>Accuracy</t>
  </si>
  <si>
    <t>Total</t>
  </si>
  <si>
    <t>Total Dataset</t>
  </si>
  <si>
    <t>Testing</t>
  </si>
  <si>
    <t>runs\detect\train202</t>
  </si>
  <si>
    <t>Training</t>
  </si>
  <si>
    <t>runs\detect\train192</t>
  </si>
  <si>
    <t>runs\detect\train20</t>
  </si>
  <si>
    <t>runs\detect\train19</t>
  </si>
  <si>
    <t>Valid</t>
  </si>
  <si>
    <t>Validation</t>
  </si>
  <si>
    <t>runs\detect\train21</t>
  </si>
  <si>
    <t>runs\detect\train212</t>
  </si>
  <si>
    <t>runs\detect\train22</t>
  </si>
  <si>
    <t>runs\detect\train222</t>
  </si>
  <si>
    <t>runs\detect\train23</t>
  </si>
  <si>
    <t>runs\detect\train232</t>
  </si>
  <si>
    <t>runs\detect\train24</t>
  </si>
  <si>
    <t>runs\detect\train242</t>
  </si>
  <si>
    <t>runs\detect\train25</t>
  </si>
  <si>
    <t>runs\detect\train252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</si>
</sst>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0"/>
      <color rgb="FF000000"/>
      <name val="Arial"/>
      <scheme val="minor"/>
    </font>
    <font>
      <sz val="10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86F8-5004-4712-B9DC-99E03C733B38}">
  <dimension ref="A1:P10"/>
  <sheetViews>
    <sheetView tabSelected="1" workbookViewId="0">
      <selection activeCell="M12" sqref="M12"/>
    </sheetView>
  </sheetViews>
  <sheetFormatPr defaultColWidth="9.140625" defaultRowHeight="15" x14ac:dyDescent="0.3"/>
  <cols>
    <col min="1" max="1" width="12.28515625" style="1" customWidth="1"/>
    <col min="2" max="2" width="10.7109375" style="1" customWidth="1"/>
    <col min="3" max="5" width="10.28515625" style="1" customWidth="1"/>
    <col min="6" max="6" width="10.85546875" style="1" customWidth="1"/>
    <col min="7" max="7" width="10.7109375" style="1" customWidth="1"/>
    <col min="8" max="12" width="9.140625" style="1"/>
    <col min="13" max="13" width="11" style="1" customWidth="1"/>
    <col min="14" max="14" width="14.140625" style="1" customWidth="1"/>
    <col min="15" max="16" width="21.7109375" style="1" customWidth="1"/>
    <col min="17" max="16384" width="9.140625" style="1"/>
  </cols>
  <sheetData>
    <row r="1" spans="1:16" x14ac:dyDescent="0.3">
      <c r="A1" s="14" t="s">
        <v>14</v>
      </c>
      <c r="B1" s="16" t="s">
        <v>13</v>
      </c>
      <c r="C1" s="18" t="s">
        <v>0</v>
      </c>
      <c r="D1" s="19"/>
      <c r="E1" s="18" t="s">
        <v>20</v>
      </c>
      <c r="F1" s="19"/>
      <c r="G1" s="14" t="s">
        <v>2</v>
      </c>
      <c r="H1" s="21" t="s">
        <v>9</v>
      </c>
      <c r="I1" s="21"/>
      <c r="J1" s="21"/>
      <c r="K1" s="21"/>
      <c r="L1" s="21"/>
      <c r="M1" s="14" t="s">
        <v>11</v>
      </c>
      <c r="N1" s="14" t="s">
        <v>7</v>
      </c>
      <c r="O1" s="20" t="s">
        <v>10</v>
      </c>
      <c r="P1" s="20"/>
    </row>
    <row r="2" spans="1:16" x14ac:dyDescent="0.3">
      <c r="A2" s="15"/>
      <c r="B2" s="17"/>
      <c r="C2" s="2" t="s">
        <v>8</v>
      </c>
      <c r="D2" s="2" t="s">
        <v>12</v>
      </c>
      <c r="E2" s="6" t="s">
        <v>8</v>
      </c>
      <c r="F2" s="6" t="s">
        <v>12</v>
      </c>
      <c r="G2" s="15"/>
      <c r="H2" s="4" t="s">
        <v>3</v>
      </c>
      <c r="I2" s="4" t="s">
        <v>4</v>
      </c>
      <c r="J2" s="4" t="s">
        <v>5</v>
      </c>
      <c r="K2" s="4" t="s">
        <v>6</v>
      </c>
      <c r="L2" s="4" t="s">
        <v>12</v>
      </c>
      <c r="M2" s="15"/>
      <c r="N2" s="22"/>
      <c r="O2" s="8" t="s">
        <v>16</v>
      </c>
      <c r="P2" s="8" t="s">
        <v>14</v>
      </c>
    </row>
    <row r="3" spans="1:16" x14ac:dyDescent="0.3">
      <c r="A3" s="3">
        <v>1</v>
      </c>
      <c r="B3" s="3">
        <v>440</v>
      </c>
      <c r="C3" s="3">
        <v>0.9</v>
      </c>
      <c r="D3" s="3">
        <f>ROUNDUP(C3*B3,0)</f>
        <v>396</v>
      </c>
      <c r="E3" s="3">
        <v>0.1</v>
      </c>
      <c r="F3" s="3">
        <f>ROUNDDOWN(E3*B3,0)</f>
        <v>44</v>
      </c>
      <c r="G3" s="3">
        <v>5</v>
      </c>
      <c r="H3" s="3">
        <v>0</v>
      </c>
      <c r="I3" s="3">
        <v>0</v>
      </c>
      <c r="J3" s="3">
        <v>44</v>
      </c>
      <c r="K3" s="3">
        <v>0</v>
      </c>
      <c r="L3" s="3">
        <f>H3+I3+J3+K3</f>
        <v>44</v>
      </c>
      <c r="M3" s="3">
        <f>((H3+I3)/(H3+I3+J3+K3))*100</f>
        <v>0</v>
      </c>
      <c r="N3" s="3" t="e">
        <f>(H3/(H3+I3))*100</f>
        <v>#DIV/0!</v>
      </c>
      <c r="O3" s="3"/>
      <c r="P3" s="3"/>
    </row>
    <row r="4" spans="1:16" x14ac:dyDescent="0.3">
      <c r="A4" s="3">
        <v>2</v>
      </c>
      <c r="B4" s="3">
        <v>817</v>
      </c>
      <c r="C4" s="3">
        <v>0.9</v>
      </c>
      <c r="D4" s="3">
        <f>ROUNDUP(C4*B4,0)</f>
        <v>736</v>
      </c>
      <c r="E4" s="3">
        <v>0.1</v>
      </c>
      <c r="F4" s="3">
        <f>ROUNDDOWN(E4*B4,0)</f>
        <v>81</v>
      </c>
      <c r="G4" s="3">
        <v>5</v>
      </c>
      <c r="H4" s="3">
        <v>45</v>
      </c>
      <c r="I4" s="3">
        <v>20</v>
      </c>
      <c r="J4" s="3">
        <v>36</v>
      </c>
      <c r="K4" s="3">
        <v>0</v>
      </c>
      <c r="L4" s="3">
        <f t="shared" ref="L4:L5" si="0">H4+I4+J4+K4</f>
        <v>101</v>
      </c>
      <c r="M4" s="12">
        <f>((H4+I4)/(H4+I4+J4+K4))*100</f>
        <v>64.356435643564353</v>
      </c>
      <c r="N4" s="12">
        <f t="shared" ref="N4:N5" si="1">(H4/(H4+I4))*100</f>
        <v>69.230769230769226</v>
      </c>
      <c r="O4" s="3" t="s">
        <v>19</v>
      </c>
      <c r="P4" s="3" t="s">
        <v>17</v>
      </c>
    </row>
    <row r="5" spans="1:16" x14ac:dyDescent="0.3">
      <c r="A5" s="3">
        <v>3</v>
      </c>
      <c r="B5" s="3">
        <v>817</v>
      </c>
      <c r="C5" s="3">
        <v>0.9</v>
      </c>
      <c r="D5" s="3">
        <f>ROUNDUP(C5*B5,0)</f>
        <v>736</v>
      </c>
      <c r="E5" s="3">
        <v>0.1</v>
      </c>
      <c r="F5" s="3">
        <f>ROUNDDOWN(E5*B5,0)</f>
        <v>81</v>
      </c>
      <c r="G5" s="3">
        <v>10</v>
      </c>
      <c r="H5" s="3">
        <v>77</v>
      </c>
      <c r="I5" s="3">
        <v>10</v>
      </c>
      <c r="J5" s="3">
        <v>4</v>
      </c>
      <c r="K5" s="3">
        <v>0</v>
      </c>
      <c r="L5" s="3">
        <f t="shared" si="0"/>
        <v>91</v>
      </c>
      <c r="M5" s="12">
        <f>((H5+I5)/(H5+I5+J5+K5))*100</f>
        <v>95.604395604395606</v>
      </c>
      <c r="N5" s="12">
        <f t="shared" si="1"/>
        <v>88.505747126436788</v>
      </c>
      <c r="O5" s="3" t="s">
        <v>18</v>
      </c>
      <c r="P5" s="3" t="s">
        <v>15</v>
      </c>
    </row>
    <row r="6" spans="1:16" x14ac:dyDescent="0.3">
      <c r="A6" s="11">
        <v>4</v>
      </c>
      <c r="B6" s="11">
        <v>1277</v>
      </c>
      <c r="C6" s="11">
        <v>0.9</v>
      </c>
      <c r="D6" s="11">
        <v>1135</v>
      </c>
      <c r="E6" s="11">
        <v>0.1</v>
      </c>
      <c r="F6" s="11">
        <v>142</v>
      </c>
      <c r="G6" s="11">
        <v>5</v>
      </c>
      <c r="H6" s="11">
        <v>120</v>
      </c>
      <c r="I6" s="11">
        <v>24</v>
      </c>
      <c r="J6" s="11">
        <v>22</v>
      </c>
      <c r="K6" s="11">
        <v>0</v>
      </c>
      <c r="L6" s="11">
        <f t="shared" ref="L6:L7" si="2">H6+I6+J6+K6</f>
        <v>166</v>
      </c>
      <c r="M6" s="13">
        <f t="shared" ref="M6:M7" si="3">((H6+I6)/(H6+I6+J6+K6))*100</f>
        <v>86.746987951807228</v>
      </c>
      <c r="N6" s="13">
        <f t="shared" ref="N6:N7" si="4">(H6/(H6+I6))*100</f>
        <v>83.333333333333343</v>
      </c>
      <c r="O6" s="11" t="s">
        <v>22</v>
      </c>
      <c r="P6" s="11" t="s">
        <v>23</v>
      </c>
    </row>
    <row r="7" spans="1:16" x14ac:dyDescent="0.3">
      <c r="A7" s="3">
        <v>5</v>
      </c>
      <c r="B7" s="3">
        <v>1419</v>
      </c>
      <c r="C7" s="3">
        <v>0.9</v>
      </c>
      <c r="D7" s="3">
        <f>ROUND(C7*B7,0)</f>
        <v>1277</v>
      </c>
      <c r="E7" s="3">
        <v>0.1</v>
      </c>
      <c r="F7" s="3">
        <f>ROUND(E7*B7,0)</f>
        <v>142</v>
      </c>
      <c r="G7" s="3">
        <v>5</v>
      </c>
      <c r="H7" s="3">
        <v>123</v>
      </c>
      <c r="I7" s="3">
        <v>61</v>
      </c>
      <c r="J7" s="3">
        <v>22</v>
      </c>
      <c r="K7" s="3">
        <v>0</v>
      </c>
      <c r="L7" s="3">
        <f t="shared" si="2"/>
        <v>206</v>
      </c>
      <c r="M7" s="12">
        <f t="shared" si="3"/>
        <v>89.320388349514573</v>
      </c>
      <c r="N7" s="12">
        <f t="shared" si="4"/>
        <v>66.847826086956516</v>
      </c>
      <c r="O7" s="3" t="s">
        <v>24</v>
      </c>
      <c r="P7" s="3" t="s">
        <v>25</v>
      </c>
    </row>
    <row r="8" spans="1:16" x14ac:dyDescent="0.3">
      <c r="A8" s="3">
        <v>6</v>
      </c>
      <c r="B8" s="3">
        <v>1419</v>
      </c>
      <c r="C8" s="3">
        <v>0.9</v>
      </c>
      <c r="D8" s="3">
        <f t="shared" ref="D8:D10" si="5">ROUND(C8*B8,0)</f>
        <v>1277</v>
      </c>
      <c r="E8" s="3">
        <v>0.1</v>
      </c>
      <c r="F8" s="3">
        <f t="shared" ref="F8:F10" si="6">ROUND(E8*B8,0)</f>
        <v>142</v>
      </c>
      <c r="G8" s="3">
        <v>10</v>
      </c>
      <c r="H8" s="3">
        <v>123</v>
      </c>
      <c r="I8" s="3">
        <v>8</v>
      </c>
      <c r="J8" s="3">
        <v>22</v>
      </c>
      <c r="K8" s="3">
        <v>0</v>
      </c>
      <c r="L8" s="3">
        <f t="shared" ref="L8:L10" si="7">H8+I8+J8+K8</f>
        <v>153</v>
      </c>
      <c r="M8" s="12">
        <f t="shared" ref="M8:M9" si="8">((H8+I8)/(H8+I8+J8+K8))*100</f>
        <v>85.620915032679733</v>
      </c>
      <c r="N8" s="12">
        <f t="shared" ref="N8:N10" si="9">(H8/(H8+I8))*100</f>
        <v>93.893129770992374</v>
      </c>
      <c r="O8" s="3" t="s">
        <v>26</v>
      </c>
      <c r="P8" s="3" t="s">
        <v>27</v>
      </c>
    </row>
    <row r="9" spans="1:16" x14ac:dyDescent="0.3">
      <c r="A9" s="3">
        <v>7</v>
      </c>
      <c r="B9" s="3">
        <v>1776</v>
      </c>
      <c r="C9" s="3">
        <v>0.9</v>
      </c>
      <c r="D9" s="3">
        <f t="shared" si="5"/>
        <v>1598</v>
      </c>
      <c r="E9" s="3">
        <v>0.1</v>
      </c>
      <c r="F9" s="3">
        <f t="shared" si="6"/>
        <v>178</v>
      </c>
      <c r="G9" s="3">
        <v>5</v>
      </c>
      <c r="H9" s="3">
        <v>156</v>
      </c>
      <c r="I9" s="3">
        <v>73</v>
      </c>
      <c r="J9" s="3">
        <v>25</v>
      </c>
      <c r="K9" s="3">
        <v>0</v>
      </c>
      <c r="L9" s="3">
        <f t="shared" si="7"/>
        <v>254</v>
      </c>
      <c r="M9" s="12">
        <f t="shared" si="8"/>
        <v>90.157480314960623</v>
      </c>
      <c r="N9" s="12">
        <f t="shared" si="9"/>
        <v>68.122270742358083</v>
      </c>
      <c r="O9" s="3" t="s">
        <v>28</v>
      </c>
      <c r="P9" s="3" t="s">
        <v>29</v>
      </c>
    </row>
    <row r="10" spans="1:16" x14ac:dyDescent="0.3">
      <c r="A10" s="23">
        <v>8</v>
      </c>
      <c r="B10" s="23">
        <v>1776</v>
      </c>
      <c r="C10" s="23">
        <v>0.9</v>
      </c>
      <c r="D10" s="23">
        <f t="shared" si="5"/>
        <v>1598</v>
      </c>
      <c r="E10" s="23">
        <v>0.1</v>
      </c>
      <c r="F10" s="23">
        <f t="shared" si="6"/>
        <v>178</v>
      </c>
      <c r="G10" s="23">
        <v>10</v>
      </c>
      <c r="H10" s="23">
        <v>163</v>
      </c>
      <c r="I10" s="23">
        <v>30</v>
      </c>
      <c r="J10" s="23">
        <v>18</v>
      </c>
      <c r="K10" s="23">
        <v>0</v>
      </c>
      <c r="L10" s="23">
        <f t="shared" si="7"/>
        <v>211</v>
      </c>
      <c r="M10" s="24">
        <f>((H10+I10)/(H10+I10+J10+K10))*100</f>
        <v>91.469194312796205</v>
      </c>
      <c r="N10" s="24">
        <f t="shared" si="9"/>
        <v>84.4559585492228</v>
      </c>
      <c r="O10" s="23" t="s">
        <v>30</v>
      </c>
      <c r="P10" s="23" t="s">
        <v>31</v>
      </c>
    </row>
  </sheetData>
  <mergeCells count="9">
    <mergeCell ref="A1:A2"/>
    <mergeCell ref="B1:B2"/>
    <mergeCell ref="C1:D1"/>
    <mergeCell ref="G1:G2"/>
    <mergeCell ref="O1:P1"/>
    <mergeCell ref="E1:F1"/>
    <mergeCell ref="H1:L1"/>
    <mergeCell ref="M1:M2"/>
    <mergeCell ref="N1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5D9D-BF3A-4FF3-9498-C94214E8AE6D}">
  <dimension ref="A1:R7"/>
  <sheetViews>
    <sheetView workbookViewId="0">
      <selection activeCell="B30" sqref="B30"/>
    </sheetView>
  </sheetViews>
  <sheetFormatPr defaultColWidth="9.140625" defaultRowHeight="15" x14ac:dyDescent="0.3"/>
  <cols>
    <col min="1" max="1" width="12.28515625" style="1" customWidth="1"/>
    <col min="2" max="2" width="10.7109375" style="1" customWidth="1"/>
    <col min="3" max="5" width="10.28515625" style="1" customWidth="1"/>
    <col min="6" max="6" width="10.85546875" style="1" customWidth="1"/>
    <col min="7" max="7" width="10.28515625" style="1" customWidth="1"/>
    <col min="8" max="8" width="10.85546875" style="1" customWidth="1"/>
    <col min="9" max="9" width="10.7109375" style="1" customWidth="1"/>
    <col min="10" max="14" width="9.140625" style="1"/>
    <col min="15" max="15" width="11" style="1" customWidth="1"/>
    <col min="16" max="16" width="14.140625" style="1" customWidth="1"/>
    <col min="17" max="18" width="21.7109375" style="1" customWidth="1"/>
    <col min="19" max="16384" width="9.140625" style="1"/>
  </cols>
  <sheetData>
    <row r="1" spans="1:18" x14ac:dyDescent="0.3">
      <c r="A1" s="14" t="s">
        <v>14</v>
      </c>
      <c r="B1" s="16" t="s">
        <v>13</v>
      </c>
      <c r="C1" s="18" t="s">
        <v>0</v>
      </c>
      <c r="D1" s="19"/>
      <c r="E1" s="18" t="s">
        <v>20</v>
      </c>
      <c r="F1" s="19"/>
      <c r="G1" s="18" t="s">
        <v>1</v>
      </c>
      <c r="H1" s="19"/>
      <c r="I1" s="14" t="s">
        <v>2</v>
      </c>
      <c r="J1" s="21" t="s">
        <v>9</v>
      </c>
      <c r="K1" s="21"/>
      <c r="L1" s="21"/>
      <c r="M1" s="21"/>
      <c r="N1" s="21"/>
      <c r="O1" s="14" t="s">
        <v>11</v>
      </c>
      <c r="P1" s="14" t="s">
        <v>7</v>
      </c>
      <c r="Q1" s="20" t="s">
        <v>10</v>
      </c>
      <c r="R1" s="20"/>
    </row>
    <row r="2" spans="1:18" x14ac:dyDescent="0.3">
      <c r="A2" s="15"/>
      <c r="B2" s="17"/>
      <c r="C2" s="9" t="s">
        <v>8</v>
      </c>
      <c r="D2" s="9" t="s">
        <v>12</v>
      </c>
      <c r="E2" s="9" t="s">
        <v>8</v>
      </c>
      <c r="F2" s="9" t="s">
        <v>12</v>
      </c>
      <c r="G2" s="9" t="s">
        <v>8</v>
      </c>
      <c r="H2" s="9" t="s">
        <v>12</v>
      </c>
      <c r="I2" s="15"/>
      <c r="J2" s="10" t="s">
        <v>3</v>
      </c>
      <c r="K2" s="10" t="s">
        <v>4</v>
      </c>
      <c r="L2" s="10" t="s">
        <v>5</v>
      </c>
      <c r="M2" s="10" t="s">
        <v>6</v>
      </c>
      <c r="N2" s="10" t="s">
        <v>12</v>
      </c>
      <c r="O2" s="15"/>
      <c r="P2" s="22"/>
      <c r="Q2" s="8" t="s">
        <v>16</v>
      </c>
      <c r="R2" s="8" t="s">
        <v>21</v>
      </c>
    </row>
    <row r="3" spans="1:18" x14ac:dyDescent="0.3">
      <c r="A3" s="3">
        <v>1</v>
      </c>
      <c r="B3" s="3">
        <v>440</v>
      </c>
      <c r="C3" s="3">
        <v>0.9</v>
      </c>
      <c r="D3" s="3">
        <f>ROUNDUP(C3*B3,0)</f>
        <v>396</v>
      </c>
      <c r="E3" s="3">
        <v>0.1</v>
      </c>
      <c r="F3" s="3">
        <f>ROUNDDOWN(E3*B3,0)</f>
        <v>44</v>
      </c>
      <c r="G3" s="3">
        <v>0</v>
      </c>
      <c r="H3" s="3">
        <f>G3*B3</f>
        <v>0</v>
      </c>
      <c r="I3" s="3">
        <v>5</v>
      </c>
      <c r="J3" s="3">
        <v>0</v>
      </c>
      <c r="K3" s="3">
        <v>0</v>
      </c>
      <c r="L3" s="3">
        <v>44</v>
      </c>
      <c r="M3" s="3">
        <v>0</v>
      </c>
      <c r="N3" s="3">
        <f>J3+K3+L3+M3</f>
        <v>44</v>
      </c>
      <c r="O3" s="3">
        <f>((J3+K3)/(J3+K3+L3+M3))*100</f>
        <v>0</v>
      </c>
      <c r="P3" s="3" t="e">
        <f>(J3/(J3+K3))*100</f>
        <v>#DIV/0!</v>
      </c>
      <c r="Q3" s="3"/>
      <c r="R3" s="3"/>
    </row>
    <row r="4" spans="1:18" x14ac:dyDescent="0.3">
      <c r="A4" s="3">
        <v>2</v>
      </c>
      <c r="B4" s="3">
        <v>817</v>
      </c>
      <c r="C4" s="3">
        <v>0.9</v>
      </c>
      <c r="D4" s="3">
        <f>ROUNDUP(C4*B4,0)</f>
        <v>736</v>
      </c>
      <c r="E4" s="3">
        <v>0.1</v>
      </c>
      <c r="F4" s="3">
        <f>ROUNDDOWN(E4*B4,0)</f>
        <v>81</v>
      </c>
      <c r="G4" s="3">
        <v>0</v>
      </c>
      <c r="H4" s="3">
        <f t="shared" ref="H4:H5" si="0">G4*B4</f>
        <v>0</v>
      </c>
      <c r="I4" s="3">
        <v>5</v>
      </c>
      <c r="J4" s="3">
        <v>45</v>
      </c>
      <c r="K4" s="3">
        <v>20</v>
      </c>
      <c r="L4" s="3">
        <v>36</v>
      </c>
      <c r="M4" s="3">
        <v>0</v>
      </c>
      <c r="N4" s="3">
        <f t="shared" ref="N4:N7" si="1">J4+K4+L4+M4</f>
        <v>101</v>
      </c>
      <c r="O4" s="5">
        <f>((J4+K4)/(J4+K4+L4+M4))*100</f>
        <v>64.356435643564353</v>
      </c>
      <c r="P4" s="5">
        <f t="shared" ref="P4:P7" si="2">(J4/(J4+K4))*100</f>
        <v>69.230769230769226</v>
      </c>
      <c r="Q4" s="3" t="s">
        <v>19</v>
      </c>
      <c r="R4" s="3" t="s">
        <v>17</v>
      </c>
    </row>
    <row r="5" spans="1:18" x14ac:dyDescent="0.3">
      <c r="A5" s="3">
        <v>3</v>
      </c>
      <c r="B5" s="3">
        <v>817</v>
      </c>
      <c r="C5" s="3">
        <v>0.9</v>
      </c>
      <c r="D5" s="3">
        <f>ROUNDUP(C5*B5,0)</f>
        <v>736</v>
      </c>
      <c r="E5" s="3">
        <v>0.1</v>
      </c>
      <c r="F5" s="3">
        <f>ROUNDDOWN(E5*B5,0)</f>
        <v>81</v>
      </c>
      <c r="G5" s="3">
        <v>0</v>
      </c>
      <c r="H5" s="3">
        <f t="shared" si="0"/>
        <v>0</v>
      </c>
      <c r="I5" s="3">
        <v>10</v>
      </c>
      <c r="J5" s="3">
        <v>77</v>
      </c>
      <c r="K5" s="3">
        <v>10</v>
      </c>
      <c r="L5" s="3">
        <v>4</v>
      </c>
      <c r="M5" s="3">
        <v>0</v>
      </c>
      <c r="N5" s="3">
        <f t="shared" si="1"/>
        <v>91</v>
      </c>
      <c r="O5" s="5">
        <f>((J5+K5)/(J5+K5+L5+M5))*100</f>
        <v>95.604395604395606</v>
      </c>
      <c r="P5" s="5">
        <f t="shared" si="2"/>
        <v>88.505747126436788</v>
      </c>
      <c r="Q5" s="3" t="s">
        <v>18</v>
      </c>
      <c r="R5" s="3" t="s">
        <v>15</v>
      </c>
    </row>
    <row r="6" spans="1:18" x14ac:dyDescent="0.3">
      <c r="A6" s="3">
        <v>4</v>
      </c>
      <c r="B6" s="3">
        <v>1419</v>
      </c>
      <c r="C6" s="3">
        <v>0.8</v>
      </c>
      <c r="D6" s="3">
        <f>ROUND(C6*B6,0)</f>
        <v>1135</v>
      </c>
      <c r="E6" s="3">
        <v>0.1</v>
      </c>
      <c r="F6" s="3">
        <f>ROUND(E6*B6,0)</f>
        <v>142</v>
      </c>
      <c r="G6" s="3">
        <v>0.1</v>
      </c>
      <c r="H6" s="3">
        <f>ROUND(G6*B6,0)</f>
        <v>142</v>
      </c>
      <c r="I6" s="3">
        <v>5</v>
      </c>
      <c r="J6" s="3">
        <v>120</v>
      </c>
      <c r="K6" s="3">
        <v>24</v>
      </c>
      <c r="L6" s="3">
        <v>22</v>
      </c>
      <c r="M6" s="3">
        <v>0</v>
      </c>
      <c r="N6" s="3">
        <f t="shared" si="1"/>
        <v>166</v>
      </c>
      <c r="O6" s="5">
        <f t="shared" ref="O6:O7" si="3">((J6+K6)/(J6+K6+L6+M6))*100</f>
        <v>86.746987951807228</v>
      </c>
      <c r="P6" s="5">
        <f t="shared" si="2"/>
        <v>83.333333333333343</v>
      </c>
      <c r="Q6" s="3" t="s">
        <v>22</v>
      </c>
      <c r="R6" s="3" t="s">
        <v>23</v>
      </c>
    </row>
    <row r="7" spans="1:18" x14ac:dyDescent="0.3">
      <c r="A7" s="3">
        <v>5</v>
      </c>
      <c r="B7" s="3"/>
      <c r="C7" s="3"/>
      <c r="D7" s="3">
        <f>ROUND(C7*B7,0)</f>
        <v>0</v>
      </c>
      <c r="E7" s="3"/>
      <c r="F7" s="3">
        <f>ROUND(E7*B7,0)</f>
        <v>0</v>
      </c>
      <c r="G7" s="3"/>
      <c r="H7" s="3">
        <f>ROUND(G7*B7,0)</f>
        <v>0</v>
      </c>
      <c r="I7" s="3"/>
      <c r="J7" s="3"/>
      <c r="K7" s="3"/>
      <c r="L7" s="3"/>
      <c r="M7" s="3"/>
      <c r="N7" s="3">
        <f t="shared" si="1"/>
        <v>0</v>
      </c>
      <c r="O7" s="3" t="e">
        <f t="shared" si="3"/>
        <v>#DIV/0!</v>
      </c>
      <c r="P7" s="3" t="e">
        <f t="shared" si="2"/>
        <v>#DIV/0!</v>
      </c>
      <c r="Q7" s="3"/>
      <c r="R7" s="3"/>
    </row>
  </sheetData>
  <mergeCells count="10">
    <mergeCell ref="J1:N1"/>
    <mergeCell ref="O1:O2"/>
    <mergeCell ref="P1:P2"/>
    <mergeCell ref="Q1:R1"/>
    <mergeCell ref="A1:A2"/>
    <mergeCell ref="B1:B2"/>
    <mergeCell ref="C1:D1"/>
    <mergeCell ref="E1:F1"/>
    <mergeCell ref="G1:H1"/>
    <mergeCell ref="I1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25B5-2FA0-42FF-A500-B0ACF9209455}">
  <dimension ref="A1:R7"/>
  <sheetViews>
    <sheetView workbookViewId="0">
      <selection activeCell="F5" sqref="F5"/>
    </sheetView>
  </sheetViews>
  <sheetFormatPr defaultColWidth="9.140625" defaultRowHeight="15" x14ac:dyDescent="0.3"/>
  <cols>
    <col min="1" max="1" width="12.28515625" style="1" customWidth="1"/>
    <col min="2" max="2" width="17" style="1" customWidth="1"/>
    <col min="3" max="5" width="10.28515625" style="1" customWidth="1"/>
    <col min="6" max="6" width="10.85546875" style="1" customWidth="1"/>
    <col min="7" max="7" width="10.28515625" style="1" customWidth="1"/>
    <col min="8" max="8" width="10.85546875" style="1" customWidth="1"/>
    <col min="9" max="9" width="11.28515625" style="1" customWidth="1"/>
    <col min="10" max="14" width="9.140625" style="1"/>
    <col min="15" max="15" width="11" style="1" customWidth="1"/>
    <col min="16" max="16" width="14.140625" style="1" customWidth="1"/>
    <col min="17" max="18" width="21.7109375" style="1" customWidth="1"/>
    <col min="19" max="16384" width="9.140625" style="1"/>
  </cols>
  <sheetData>
    <row r="1" spans="1:18" x14ac:dyDescent="0.3">
      <c r="A1" s="14" t="s">
        <v>14</v>
      </c>
      <c r="B1" s="14" t="s">
        <v>13</v>
      </c>
      <c r="C1" s="18" t="s">
        <v>0</v>
      </c>
      <c r="D1" s="19"/>
      <c r="E1" s="18" t="s">
        <v>20</v>
      </c>
      <c r="F1" s="19"/>
      <c r="G1" s="18" t="s">
        <v>1</v>
      </c>
      <c r="H1" s="19"/>
      <c r="I1" s="14" t="s">
        <v>2</v>
      </c>
      <c r="J1" s="21" t="s">
        <v>9</v>
      </c>
      <c r="K1" s="21"/>
      <c r="L1" s="21"/>
      <c r="M1" s="21"/>
      <c r="N1" s="21"/>
      <c r="O1" s="14" t="s">
        <v>11</v>
      </c>
      <c r="P1" s="14" t="s">
        <v>7</v>
      </c>
      <c r="Q1" s="20" t="s">
        <v>10</v>
      </c>
      <c r="R1" s="20"/>
    </row>
    <row r="2" spans="1:18" x14ac:dyDescent="0.3">
      <c r="A2" s="15"/>
      <c r="B2" s="15"/>
      <c r="C2" s="6" t="s">
        <v>8</v>
      </c>
      <c r="D2" s="6" t="s">
        <v>12</v>
      </c>
      <c r="E2" s="6" t="s">
        <v>8</v>
      </c>
      <c r="F2" s="6" t="s">
        <v>12</v>
      </c>
      <c r="G2" s="6" t="s">
        <v>8</v>
      </c>
      <c r="H2" s="6" t="s">
        <v>12</v>
      </c>
      <c r="I2" s="15"/>
      <c r="J2" s="7" t="s">
        <v>3</v>
      </c>
      <c r="K2" s="7" t="s">
        <v>4</v>
      </c>
      <c r="L2" s="7" t="s">
        <v>5</v>
      </c>
      <c r="M2" s="7" t="s">
        <v>6</v>
      </c>
      <c r="N2" s="7" t="s">
        <v>12</v>
      </c>
      <c r="O2" s="15"/>
      <c r="P2" s="22"/>
      <c r="Q2" s="8" t="s">
        <v>16</v>
      </c>
      <c r="R2" s="8" t="s">
        <v>14</v>
      </c>
    </row>
    <row r="3" spans="1:18" x14ac:dyDescent="0.3">
      <c r="A3" s="3">
        <v>1</v>
      </c>
      <c r="B3" s="3">
        <v>440</v>
      </c>
      <c r="C3" s="3">
        <v>0.9</v>
      </c>
      <c r="D3" s="3">
        <f>ROUNDUP(C3*B3,0)</f>
        <v>396</v>
      </c>
      <c r="E3" s="3">
        <v>0.1</v>
      </c>
      <c r="F3" s="3">
        <f>B3-D3</f>
        <v>44</v>
      </c>
      <c r="G3" s="3">
        <v>0</v>
      </c>
      <c r="H3" s="3">
        <v>0</v>
      </c>
      <c r="I3" s="3">
        <v>5</v>
      </c>
      <c r="J3" s="3">
        <v>0</v>
      </c>
      <c r="K3" s="3">
        <v>0</v>
      </c>
      <c r="L3" s="3">
        <v>44</v>
      </c>
      <c r="M3" s="3">
        <v>0</v>
      </c>
      <c r="N3" s="3">
        <f>J3+K3+L3+M3</f>
        <v>44</v>
      </c>
      <c r="O3" s="3">
        <f>((J3+K3)/(J3+K3+L3+M3))*100</f>
        <v>0</v>
      </c>
      <c r="P3" s="3" t="e">
        <f>(J3/(J3+K3))*100</f>
        <v>#DIV/0!</v>
      </c>
      <c r="Q3" s="3"/>
      <c r="R3" s="3"/>
    </row>
    <row r="4" spans="1:18" x14ac:dyDescent="0.3">
      <c r="A4" s="3">
        <v>2</v>
      </c>
      <c r="B4" s="3">
        <v>920</v>
      </c>
      <c r="C4" s="3">
        <v>0.8</v>
      </c>
      <c r="D4" s="3">
        <f>ROUNDUP(C4*B4,0)</f>
        <v>736</v>
      </c>
      <c r="E4" s="3">
        <v>0.1</v>
      </c>
      <c r="F4" s="3">
        <v>92</v>
      </c>
      <c r="G4" s="3">
        <v>0.1</v>
      </c>
      <c r="H4" s="3">
        <v>92</v>
      </c>
      <c r="I4" s="3">
        <v>5</v>
      </c>
      <c r="J4" s="3">
        <v>45</v>
      </c>
      <c r="K4" s="3">
        <v>20</v>
      </c>
      <c r="L4" s="3">
        <v>36</v>
      </c>
      <c r="M4" s="3">
        <v>0</v>
      </c>
      <c r="N4" s="3">
        <f t="shared" ref="N4:N7" si="0">J4+K4+L4+M4</f>
        <v>101</v>
      </c>
      <c r="O4" s="5">
        <f>((J4+K4)/(J4+K4+L4+M4))*100</f>
        <v>64.356435643564353</v>
      </c>
      <c r="P4" s="5">
        <f t="shared" ref="P4:P7" si="1">(J4/(J4+K4))*100</f>
        <v>69.230769230769226</v>
      </c>
      <c r="Q4" s="3" t="s">
        <v>19</v>
      </c>
      <c r="R4" s="3" t="s">
        <v>17</v>
      </c>
    </row>
    <row r="5" spans="1:18" x14ac:dyDescent="0.3">
      <c r="A5" s="3">
        <v>3</v>
      </c>
      <c r="B5" s="3">
        <v>920</v>
      </c>
      <c r="C5" s="3">
        <v>0.8</v>
      </c>
      <c r="D5" s="3">
        <f>ROUNDUP(C5*B5,0)</f>
        <v>736</v>
      </c>
      <c r="E5" s="3">
        <v>0.1</v>
      </c>
      <c r="F5" s="3">
        <v>92</v>
      </c>
      <c r="G5" s="3">
        <v>0.1</v>
      </c>
      <c r="H5" s="3">
        <v>92</v>
      </c>
      <c r="I5" s="3">
        <v>10</v>
      </c>
      <c r="J5" s="3">
        <v>77</v>
      </c>
      <c r="K5" s="3">
        <v>10</v>
      </c>
      <c r="L5" s="3">
        <v>4</v>
      </c>
      <c r="M5" s="3">
        <v>0</v>
      </c>
      <c r="N5" s="3">
        <f t="shared" si="0"/>
        <v>91</v>
      </c>
      <c r="O5" s="5">
        <f>((J5+K5)/(J5+K5+L5+M5))*100</f>
        <v>95.604395604395606</v>
      </c>
      <c r="P5" s="5">
        <f t="shared" si="1"/>
        <v>88.505747126436788</v>
      </c>
      <c r="Q5" s="3" t="s">
        <v>18</v>
      </c>
      <c r="R5" s="3" t="s">
        <v>15</v>
      </c>
    </row>
    <row r="6" spans="1:18" x14ac:dyDescent="0.3">
      <c r="A6" s="3">
        <v>4</v>
      </c>
      <c r="B6" s="3"/>
      <c r="C6" s="3"/>
      <c r="D6" s="3">
        <f t="shared" ref="D6:D7" si="2">ROUNDUP(C6*B6,0)</f>
        <v>0</v>
      </c>
      <c r="E6" s="3"/>
      <c r="F6" s="3">
        <f t="shared" ref="F6:F7" si="3">B6-D6</f>
        <v>0</v>
      </c>
      <c r="G6" s="3"/>
      <c r="H6" s="3"/>
      <c r="I6" s="3"/>
      <c r="J6" s="3"/>
      <c r="K6" s="3"/>
      <c r="L6" s="3"/>
      <c r="M6" s="3"/>
      <c r="N6" s="3">
        <f t="shared" si="0"/>
        <v>0</v>
      </c>
      <c r="O6" s="3" t="e">
        <f t="shared" ref="O6:O7" si="4">((J6+K6)/(J6+K6+L6+M6))*100</f>
        <v>#DIV/0!</v>
      </c>
      <c r="P6" s="3" t="e">
        <f t="shared" si="1"/>
        <v>#DIV/0!</v>
      </c>
      <c r="Q6" s="3"/>
      <c r="R6" s="3"/>
    </row>
    <row r="7" spans="1:18" x14ac:dyDescent="0.3">
      <c r="A7" s="3">
        <v>5</v>
      </c>
      <c r="B7" s="3"/>
      <c r="C7" s="3"/>
      <c r="D7" s="3">
        <f t="shared" si="2"/>
        <v>0</v>
      </c>
      <c r="E7" s="3"/>
      <c r="F7" s="3">
        <f t="shared" si="3"/>
        <v>0</v>
      </c>
      <c r="G7" s="3"/>
      <c r="H7" s="3"/>
      <c r="I7" s="3"/>
      <c r="J7" s="3"/>
      <c r="K7" s="3"/>
      <c r="L7" s="3"/>
      <c r="M7" s="3"/>
      <c r="N7" s="3">
        <f t="shared" si="0"/>
        <v>0</v>
      </c>
      <c r="O7" s="3" t="e">
        <f t="shared" si="4"/>
        <v>#DIV/0!</v>
      </c>
      <c r="P7" s="3" t="e">
        <f t="shared" si="1"/>
        <v>#DIV/0!</v>
      </c>
      <c r="Q7" s="3"/>
      <c r="R7" s="3"/>
    </row>
  </sheetData>
  <mergeCells count="10">
    <mergeCell ref="J1:N1"/>
    <mergeCell ref="O1:O2"/>
    <mergeCell ref="P1:P2"/>
    <mergeCell ref="Q1:R1"/>
    <mergeCell ref="A1:A2"/>
    <mergeCell ref="B1:B2"/>
    <mergeCell ref="C1:D1"/>
    <mergeCell ref="E1:F1"/>
    <mergeCell ref="G1:H1"/>
    <mergeCell ref="I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</vt:lpstr>
      <vt:lpstr>Before</vt:lpstr>
      <vt:lpstr>Modif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AcilRestu12</cp:lastModifiedBy>
  <dcterms:modified xsi:type="dcterms:W3CDTF">2024-01-06T01:05:19Z</dcterms:modified>
</cp:coreProperties>
</file>