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ackerven/Desktop/"/>
    </mc:Choice>
  </mc:AlternateContent>
  <xr:revisionPtr revIDLastSave="0" documentId="13_ncr:1_{EC1A08D8-9915-D147-9406-E3AAD6B92CB3}" xr6:coauthVersionLast="45" xr6:coauthVersionMax="45" xr10:uidLastSave="{00000000-0000-0000-0000-000000000000}"/>
  <bookViews>
    <workbookView xWindow="0" yWindow="460" windowWidth="38400" windowHeight="20080" xr2:uid="{574B3BA6-40E8-BA44-B632-5857E92E636D}"/>
  </bookViews>
  <sheets>
    <sheet name="底层" sheetId="1" r:id="rId1"/>
    <sheet name="选项" sheetId="3" r:id="rId2"/>
    <sheet name="年度消费报表" sheetId="17" r:id="rId3"/>
    <sheet name="年度资产报表" sheetId="4" r:id="rId4"/>
    <sheet name="1月" sheetId="5" r:id="rId5"/>
    <sheet name="2月" sheetId="6" r:id="rId6"/>
    <sheet name="3月" sheetId="19" r:id="rId7"/>
    <sheet name="4月" sheetId="20" r:id="rId8"/>
    <sheet name="5月" sheetId="21" r:id="rId9"/>
    <sheet name="6月" sheetId="22" r:id="rId10"/>
    <sheet name="7月" sheetId="23" r:id="rId11"/>
    <sheet name="8月" sheetId="24" r:id="rId12"/>
    <sheet name="9月" sheetId="25" r:id="rId13"/>
    <sheet name="10月" sheetId="26" r:id="rId14"/>
    <sheet name="11月" sheetId="27" r:id="rId15"/>
    <sheet name="12月" sheetId="28" r:id="rId1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2" i="28" l="1"/>
  <c r="J32" i="27"/>
  <c r="J32" i="26"/>
  <c r="J32" i="25"/>
  <c r="J32" i="24"/>
  <c r="J32" i="23"/>
  <c r="J32" i="22"/>
  <c r="J32" i="21"/>
  <c r="J32" i="20"/>
  <c r="J32" i="19"/>
  <c r="J32" i="6"/>
  <c r="J32" i="5"/>
  <c r="C19" i="4"/>
  <c r="D19" i="4"/>
  <c r="E19" i="4"/>
  <c r="F19" i="4"/>
  <c r="G19" i="4"/>
  <c r="H19" i="4"/>
  <c r="I19" i="4"/>
  <c r="J19" i="4"/>
  <c r="K19" i="4"/>
  <c r="L19" i="4"/>
  <c r="M19" i="4"/>
  <c r="B19" i="4"/>
  <c r="M16" i="4" l="1"/>
  <c r="M15" i="4"/>
  <c r="L15" i="4"/>
  <c r="L16" i="4"/>
  <c r="K16" i="4"/>
  <c r="K15" i="4"/>
  <c r="J16" i="4"/>
  <c r="J15" i="4"/>
  <c r="I16" i="4"/>
  <c r="I15" i="4"/>
  <c r="H16" i="4"/>
  <c r="H15" i="4"/>
  <c r="G16" i="4"/>
  <c r="G15" i="4"/>
  <c r="F16" i="4"/>
  <c r="F15" i="4"/>
  <c r="E16" i="4"/>
  <c r="D16" i="4"/>
  <c r="C16" i="4"/>
  <c r="E15" i="4"/>
  <c r="D15" i="4"/>
  <c r="C15" i="4"/>
  <c r="B15" i="4"/>
  <c r="B16" i="4"/>
  <c r="B3" i="4" l="1"/>
  <c r="C3" i="4"/>
  <c r="D3" i="4"/>
  <c r="E3" i="4"/>
  <c r="F3" i="4"/>
  <c r="G3" i="4"/>
  <c r="H3" i="4"/>
  <c r="I3" i="4"/>
  <c r="J3" i="4"/>
  <c r="K3" i="4"/>
  <c r="L3" i="4"/>
  <c r="M3" i="4"/>
  <c r="B4" i="4"/>
  <c r="C4" i="4"/>
  <c r="D4" i="4"/>
  <c r="E4" i="4"/>
  <c r="F4" i="4"/>
  <c r="G4" i="4"/>
  <c r="H4" i="4"/>
  <c r="I4" i="4"/>
  <c r="J4" i="4"/>
  <c r="K4" i="4"/>
  <c r="L4" i="4"/>
  <c r="M4" i="4"/>
  <c r="B5" i="4"/>
  <c r="C5" i="4"/>
  <c r="D5" i="4"/>
  <c r="E5" i="4"/>
  <c r="F5" i="4"/>
  <c r="G5" i="4"/>
  <c r="H5" i="4"/>
  <c r="I5" i="4"/>
  <c r="J5" i="4"/>
  <c r="K5" i="4"/>
  <c r="L5" i="4"/>
  <c r="M5" i="4"/>
  <c r="B6" i="4"/>
  <c r="C6" i="4"/>
  <c r="D6" i="4"/>
  <c r="E6" i="4"/>
  <c r="F6" i="4"/>
  <c r="G6" i="4"/>
  <c r="H6" i="4"/>
  <c r="I6" i="4"/>
  <c r="J6" i="4"/>
  <c r="K6" i="4"/>
  <c r="L6" i="4"/>
  <c r="M6" i="4"/>
  <c r="B7" i="4"/>
  <c r="C7" i="4"/>
  <c r="D7" i="4"/>
  <c r="E7" i="4"/>
  <c r="F7" i="4"/>
  <c r="G7" i="4"/>
  <c r="H7" i="4"/>
  <c r="I7" i="4"/>
  <c r="J7" i="4"/>
  <c r="K7" i="4"/>
  <c r="L7" i="4"/>
  <c r="M7" i="4"/>
  <c r="B8" i="4"/>
  <c r="C8" i="4"/>
  <c r="D8" i="4"/>
  <c r="E8" i="4"/>
  <c r="F8" i="4"/>
  <c r="G8" i="4"/>
  <c r="H8" i="4"/>
  <c r="I8" i="4"/>
  <c r="J8" i="4"/>
  <c r="K8" i="4"/>
  <c r="L8" i="4"/>
  <c r="M8" i="4"/>
  <c r="B9" i="4"/>
  <c r="C9" i="4"/>
  <c r="D9" i="4"/>
  <c r="E9" i="4"/>
  <c r="F9" i="4"/>
  <c r="G9" i="4"/>
  <c r="H9" i="4"/>
  <c r="I9" i="4"/>
  <c r="J9" i="4"/>
  <c r="K9" i="4"/>
  <c r="L9" i="4"/>
  <c r="M9" i="4"/>
  <c r="B10" i="4"/>
  <c r="C10" i="4"/>
  <c r="D10" i="4"/>
  <c r="E10" i="4"/>
  <c r="F10" i="4"/>
  <c r="G10" i="4"/>
  <c r="H10" i="4"/>
  <c r="I10" i="4"/>
  <c r="J10" i="4"/>
  <c r="K10" i="4"/>
  <c r="L10" i="4"/>
  <c r="M10" i="4"/>
  <c r="B11" i="4"/>
  <c r="C11" i="4"/>
  <c r="D11" i="4"/>
  <c r="E11" i="4"/>
  <c r="F11" i="4"/>
  <c r="G11" i="4"/>
  <c r="H11" i="4"/>
  <c r="I11" i="4"/>
  <c r="J11" i="4"/>
  <c r="K11" i="4"/>
  <c r="L11" i="4"/>
  <c r="M11" i="4"/>
  <c r="B12" i="4"/>
  <c r="C12" i="4"/>
  <c r="D12" i="4"/>
  <c r="E12" i="4"/>
  <c r="F12" i="4"/>
  <c r="G12" i="4"/>
  <c r="H12" i="4"/>
  <c r="I12" i="4"/>
  <c r="J12" i="4"/>
  <c r="K12" i="4"/>
  <c r="L12" i="4"/>
  <c r="M12" i="4"/>
  <c r="B13" i="4"/>
  <c r="C13" i="4"/>
  <c r="D13" i="4"/>
  <c r="E13" i="4"/>
  <c r="F13" i="4"/>
  <c r="G13" i="4"/>
  <c r="H13" i="4"/>
  <c r="I13" i="4"/>
  <c r="J13" i="4"/>
  <c r="K13" i="4"/>
  <c r="L13" i="4"/>
  <c r="M13" i="4"/>
  <c r="M2" i="4"/>
  <c r="L2" i="4"/>
  <c r="K2" i="4"/>
  <c r="J2" i="4"/>
  <c r="I2" i="4"/>
  <c r="H2" i="4"/>
  <c r="G2" i="4"/>
  <c r="F2" i="4"/>
  <c r="E2" i="4"/>
  <c r="D2" i="4"/>
  <c r="C2" i="4"/>
  <c r="B2" i="4"/>
  <c r="A3" i="4"/>
  <c r="A4" i="4"/>
  <c r="A5" i="4"/>
  <c r="A6" i="4"/>
  <c r="A7" i="4"/>
  <c r="A8" i="4"/>
  <c r="A9" i="4"/>
  <c r="A10" i="4"/>
  <c r="A11" i="4"/>
  <c r="A12" i="4"/>
  <c r="A13" i="4"/>
  <c r="A2" i="4"/>
  <c r="M34" i="17"/>
  <c r="C34" i="17"/>
  <c r="D34" i="17"/>
  <c r="E34" i="17"/>
  <c r="F34" i="17"/>
  <c r="G34" i="17"/>
  <c r="H34" i="17"/>
  <c r="I34" i="17"/>
  <c r="J34" i="17"/>
  <c r="K34" i="17"/>
  <c r="L34" i="17"/>
  <c r="C32" i="17"/>
  <c r="D32" i="17"/>
  <c r="E32" i="17"/>
  <c r="F32" i="17"/>
  <c r="G32" i="17"/>
  <c r="H32" i="17"/>
  <c r="I32" i="17"/>
  <c r="J32" i="17"/>
  <c r="K32" i="17"/>
  <c r="L32" i="17"/>
  <c r="M32" i="17"/>
  <c r="B32" i="17"/>
  <c r="B34" i="17" s="1"/>
  <c r="D14" i="17"/>
  <c r="E14" i="17"/>
  <c r="F14" i="17"/>
  <c r="G14" i="17"/>
  <c r="H14" i="17"/>
  <c r="I14" i="17"/>
  <c r="J14" i="17"/>
  <c r="K14" i="17"/>
  <c r="L14" i="17"/>
  <c r="M14" i="17"/>
  <c r="D15" i="17"/>
  <c r="E15" i="17"/>
  <c r="F15" i="17"/>
  <c r="G15" i="17"/>
  <c r="H15" i="17"/>
  <c r="I15" i="17"/>
  <c r="J15" i="17"/>
  <c r="K15" i="17"/>
  <c r="L15" i="17"/>
  <c r="M15" i="17"/>
  <c r="D16" i="17"/>
  <c r="E16" i="17"/>
  <c r="F16" i="17"/>
  <c r="G16" i="17"/>
  <c r="H16" i="17"/>
  <c r="I16" i="17"/>
  <c r="J16" i="17"/>
  <c r="K16" i="17"/>
  <c r="L16" i="17"/>
  <c r="M16" i="17"/>
  <c r="D17" i="17"/>
  <c r="E17" i="17"/>
  <c r="F17" i="17"/>
  <c r="G17" i="17"/>
  <c r="H17" i="17"/>
  <c r="I17" i="17"/>
  <c r="J17" i="17"/>
  <c r="K17" i="17"/>
  <c r="L17" i="17"/>
  <c r="M17" i="17"/>
  <c r="D18" i="17"/>
  <c r="E18" i="17"/>
  <c r="F18" i="17"/>
  <c r="G18" i="17"/>
  <c r="H18" i="17"/>
  <c r="I18" i="17"/>
  <c r="J18" i="17"/>
  <c r="K18" i="17"/>
  <c r="L18" i="17"/>
  <c r="M18" i="17"/>
  <c r="D19" i="17"/>
  <c r="E19" i="17"/>
  <c r="F19" i="17"/>
  <c r="G19" i="17"/>
  <c r="H19" i="17"/>
  <c r="I19" i="17"/>
  <c r="J19" i="17"/>
  <c r="K19" i="17"/>
  <c r="L19" i="17"/>
  <c r="M19" i="17"/>
  <c r="D20" i="17"/>
  <c r="E20" i="17"/>
  <c r="F20" i="17"/>
  <c r="G20" i="17"/>
  <c r="H20" i="17"/>
  <c r="I20" i="17"/>
  <c r="J20" i="17"/>
  <c r="K20" i="17"/>
  <c r="L20" i="17"/>
  <c r="M20" i="17"/>
  <c r="D21" i="17"/>
  <c r="E21" i="17"/>
  <c r="F21" i="17"/>
  <c r="G21" i="17"/>
  <c r="H21" i="17"/>
  <c r="I21" i="17"/>
  <c r="J21" i="17"/>
  <c r="K21" i="17"/>
  <c r="L21" i="17"/>
  <c r="M21" i="17"/>
  <c r="D22" i="17"/>
  <c r="E22" i="17"/>
  <c r="F22" i="17"/>
  <c r="G22" i="17"/>
  <c r="H22" i="17"/>
  <c r="I22" i="17"/>
  <c r="J22" i="17"/>
  <c r="K22" i="17"/>
  <c r="L22" i="17"/>
  <c r="M22" i="17"/>
  <c r="D23" i="17"/>
  <c r="E23" i="17"/>
  <c r="F23" i="17"/>
  <c r="G23" i="17"/>
  <c r="H23" i="17"/>
  <c r="I23" i="17"/>
  <c r="J23" i="17"/>
  <c r="K23" i="17"/>
  <c r="L23" i="17"/>
  <c r="M23" i="17"/>
  <c r="D24" i="17"/>
  <c r="E24" i="17"/>
  <c r="F24" i="17"/>
  <c r="G24" i="17"/>
  <c r="H24" i="17"/>
  <c r="I24" i="17"/>
  <c r="J24" i="17"/>
  <c r="K24" i="17"/>
  <c r="L24" i="17"/>
  <c r="M24" i="17"/>
  <c r="D25" i="17"/>
  <c r="E25" i="17"/>
  <c r="F25" i="17"/>
  <c r="G25" i="17"/>
  <c r="H25" i="17"/>
  <c r="I25" i="17"/>
  <c r="J25" i="17"/>
  <c r="K25" i="17"/>
  <c r="L25" i="17"/>
  <c r="M25" i="17"/>
  <c r="D26" i="17"/>
  <c r="E26" i="17"/>
  <c r="F26" i="17"/>
  <c r="G26" i="17"/>
  <c r="H26" i="17"/>
  <c r="I26" i="17"/>
  <c r="J26" i="17"/>
  <c r="K26" i="17"/>
  <c r="L26" i="17"/>
  <c r="M26" i="17"/>
  <c r="D27" i="17"/>
  <c r="E27" i="17"/>
  <c r="F27" i="17"/>
  <c r="G27" i="17"/>
  <c r="H27" i="17"/>
  <c r="I27" i="17"/>
  <c r="J27" i="17"/>
  <c r="K27" i="17"/>
  <c r="L27" i="17"/>
  <c r="M27" i="17"/>
  <c r="D28" i="17"/>
  <c r="E28" i="17"/>
  <c r="F28" i="17"/>
  <c r="G28" i="17"/>
  <c r="H28" i="17"/>
  <c r="I28" i="17"/>
  <c r="J28" i="17"/>
  <c r="K28" i="17"/>
  <c r="L28" i="17"/>
  <c r="M28" i="17"/>
  <c r="D29" i="17"/>
  <c r="E29" i="17"/>
  <c r="F29" i="17"/>
  <c r="G29" i="17"/>
  <c r="H29" i="17"/>
  <c r="I29" i="17"/>
  <c r="J29" i="17"/>
  <c r="K29" i="17"/>
  <c r="L29" i="17"/>
  <c r="M29" i="17"/>
  <c r="D30" i="17"/>
  <c r="E30" i="17"/>
  <c r="F30" i="17"/>
  <c r="G30" i="17"/>
  <c r="H30" i="17"/>
  <c r="I30" i="17"/>
  <c r="J30" i="17"/>
  <c r="K30" i="17"/>
  <c r="L30" i="17"/>
  <c r="M30" i="17"/>
  <c r="D13" i="17"/>
  <c r="E13" i="17"/>
  <c r="F13" i="17"/>
  <c r="G13" i="17"/>
  <c r="H13" i="17"/>
  <c r="I13" i="17"/>
  <c r="J13" i="17"/>
  <c r="K13" i="17"/>
  <c r="L13" i="17"/>
  <c r="M13" i="17"/>
  <c r="D3" i="17"/>
  <c r="E3" i="17"/>
  <c r="F3" i="17"/>
  <c r="G3" i="17"/>
  <c r="H3" i="17"/>
  <c r="I3" i="17"/>
  <c r="J3" i="17"/>
  <c r="K3" i="17"/>
  <c r="L3" i="17"/>
  <c r="M3" i="17"/>
  <c r="D4" i="17"/>
  <c r="E4" i="17"/>
  <c r="F4" i="17"/>
  <c r="G4" i="17"/>
  <c r="H4" i="17"/>
  <c r="I4" i="17"/>
  <c r="J4" i="17"/>
  <c r="K4" i="17"/>
  <c r="L4" i="17"/>
  <c r="M4" i="17"/>
  <c r="D5" i="17"/>
  <c r="E5" i="17"/>
  <c r="F5" i="17"/>
  <c r="G5" i="17"/>
  <c r="H5" i="17"/>
  <c r="I5" i="17"/>
  <c r="J5" i="17"/>
  <c r="K5" i="17"/>
  <c r="L5" i="17"/>
  <c r="M5" i="17"/>
  <c r="D6" i="17"/>
  <c r="E6" i="17"/>
  <c r="F6" i="17"/>
  <c r="G6" i="17"/>
  <c r="H6" i="17"/>
  <c r="I6" i="17"/>
  <c r="J6" i="17"/>
  <c r="K6" i="17"/>
  <c r="L6" i="17"/>
  <c r="M6" i="17"/>
  <c r="D7" i="17"/>
  <c r="E7" i="17"/>
  <c r="F7" i="17"/>
  <c r="G7" i="17"/>
  <c r="H7" i="17"/>
  <c r="I7" i="17"/>
  <c r="J7" i="17"/>
  <c r="K7" i="17"/>
  <c r="L7" i="17"/>
  <c r="M7" i="17"/>
  <c r="D8" i="17"/>
  <c r="E8" i="17"/>
  <c r="F8" i="17"/>
  <c r="G8" i="17"/>
  <c r="H8" i="17"/>
  <c r="I8" i="17"/>
  <c r="J8" i="17"/>
  <c r="K8" i="17"/>
  <c r="L8" i="17"/>
  <c r="M8" i="17"/>
  <c r="M2" i="17"/>
  <c r="L2" i="17"/>
  <c r="K2" i="17"/>
  <c r="J2" i="17"/>
  <c r="I2" i="17"/>
  <c r="H2" i="17"/>
  <c r="G2" i="17"/>
  <c r="F2" i="17"/>
  <c r="E2" i="17"/>
  <c r="D2" i="17"/>
  <c r="L24" i="28"/>
  <c r="L23" i="28"/>
  <c r="L22" i="28"/>
  <c r="L21" i="28"/>
  <c r="L20" i="28"/>
  <c r="K20" i="28" s="1"/>
  <c r="L19" i="28"/>
  <c r="L18" i="28"/>
  <c r="J15" i="28"/>
  <c r="J14" i="28"/>
  <c r="J13" i="28"/>
  <c r="K13" i="28" s="1"/>
  <c r="J12" i="28"/>
  <c r="K12" i="28" s="1"/>
  <c r="J11" i="28"/>
  <c r="J10" i="28"/>
  <c r="J9" i="28"/>
  <c r="J8" i="28"/>
  <c r="J7" i="28"/>
  <c r="J6" i="28"/>
  <c r="J5" i="28"/>
  <c r="J4" i="28"/>
  <c r="J3" i="28"/>
  <c r="L24" i="27"/>
  <c r="L23" i="27"/>
  <c r="L22" i="27"/>
  <c r="L21" i="27"/>
  <c r="K21" i="27" s="1"/>
  <c r="L20" i="27"/>
  <c r="K20" i="27" s="1"/>
  <c r="L19" i="27"/>
  <c r="L18" i="27"/>
  <c r="J15" i="27"/>
  <c r="J14" i="27"/>
  <c r="K14" i="27" s="1"/>
  <c r="J13" i="27"/>
  <c r="J12" i="27"/>
  <c r="J11" i="27"/>
  <c r="K11" i="27" s="1"/>
  <c r="J10" i="27"/>
  <c r="J9" i="27"/>
  <c r="J8" i="27"/>
  <c r="J7" i="27"/>
  <c r="J6" i="27"/>
  <c r="J5" i="27"/>
  <c r="J4" i="27"/>
  <c r="J3" i="27"/>
  <c r="L24" i="26"/>
  <c r="L23" i="26"/>
  <c r="L22" i="26"/>
  <c r="L21" i="26"/>
  <c r="L20" i="26"/>
  <c r="L19" i="26"/>
  <c r="L18" i="26"/>
  <c r="J15" i="26"/>
  <c r="J14" i="26"/>
  <c r="K14" i="26" s="1"/>
  <c r="J13" i="26"/>
  <c r="J12" i="26"/>
  <c r="J11" i="26"/>
  <c r="J10" i="26"/>
  <c r="K10" i="26" s="1"/>
  <c r="J9" i="26"/>
  <c r="J8" i="26"/>
  <c r="J7" i="26"/>
  <c r="J6" i="26"/>
  <c r="J5" i="26"/>
  <c r="J4" i="26"/>
  <c r="J3" i="26"/>
  <c r="L24" i="25"/>
  <c r="L23" i="25"/>
  <c r="L22" i="25"/>
  <c r="L21" i="25"/>
  <c r="L20" i="25"/>
  <c r="L19" i="25"/>
  <c r="L18" i="25"/>
  <c r="J15" i="25"/>
  <c r="J14" i="25"/>
  <c r="K14" i="25" s="1"/>
  <c r="J13" i="25"/>
  <c r="J12" i="25"/>
  <c r="J11" i="25"/>
  <c r="J10" i="25"/>
  <c r="J9" i="25"/>
  <c r="J8" i="25"/>
  <c r="J7" i="25"/>
  <c r="J6" i="25"/>
  <c r="J5" i="25"/>
  <c r="J4" i="25"/>
  <c r="J3" i="25"/>
  <c r="L24" i="24"/>
  <c r="L23" i="24"/>
  <c r="L22" i="24"/>
  <c r="L21" i="24"/>
  <c r="L20" i="24"/>
  <c r="L19" i="24"/>
  <c r="L18" i="24"/>
  <c r="J15" i="24"/>
  <c r="J14" i="24"/>
  <c r="K14" i="24" s="1"/>
  <c r="J13" i="24"/>
  <c r="J12" i="24"/>
  <c r="J11" i="24"/>
  <c r="J10" i="24"/>
  <c r="K10" i="24" s="1"/>
  <c r="J9" i="24"/>
  <c r="J8" i="24"/>
  <c r="J7" i="24"/>
  <c r="J6" i="24"/>
  <c r="K6" i="24" s="1"/>
  <c r="J5" i="24"/>
  <c r="J4" i="24"/>
  <c r="J3" i="24"/>
  <c r="L24" i="23"/>
  <c r="L23" i="23"/>
  <c r="L22" i="23"/>
  <c r="L21" i="23"/>
  <c r="L20" i="23"/>
  <c r="K20" i="23" s="1"/>
  <c r="L19" i="23"/>
  <c r="L18" i="23"/>
  <c r="J15" i="23"/>
  <c r="J14" i="23"/>
  <c r="J13" i="23"/>
  <c r="K13" i="23" s="1"/>
  <c r="J12" i="23"/>
  <c r="K12" i="23" s="1"/>
  <c r="J11" i="23"/>
  <c r="J10" i="23"/>
  <c r="K10" i="23" s="1"/>
  <c r="J9" i="23"/>
  <c r="J8" i="23"/>
  <c r="J7" i="23"/>
  <c r="J6" i="23"/>
  <c r="J5" i="23"/>
  <c r="J4" i="23"/>
  <c r="J3" i="23"/>
  <c r="L24" i="22"/>
  <c r="L23" i="22"/>
  <c r="L22" i="22"/>
  <c r="L21" i="22"/>
  <c r="L20" i="22"/>
  <c r="L19" i="22"/>
  <c r="L18" i="22"/>
  <c r="J15" i="22"/>
  <c r="J14" i="22"/>
  <c r="K14" i="22" s="1"/>
  <c r="J13" i="22"/>
  <c r="J12" i="22"/>
  <c r="J11" i="22"/>
  <c r="J10" i="22"/>
  <c r="J9" i="22"/>
  <c r="K9" i="22" s="1"/>
  <c r="J8" i="22"/>
  <c r="K8" i="22" s="1"/>
  <c r="J7" i="22"/>
  <c r="J6" i="22"/>
  <c r="J5" i="22"/>
  <c r="J4" i="22"/>
  <c r="J3" i="22"/>
  <c r="L24" i="21"/>
  <c r="L23" i="21"/>
  <c r="L22" i="21"/>
  <c r="L21" i="21"/>
  <c r="L20" i="21"/>
  <c r="L19" i="21"/>
  <c r="L18" i="21"/>
  <c r="J15" i="21"/>
  <c r="J14" i="21"/>
  <c r="J13" i="21"/>
  <c r="J12" i="21"/>
  <c r="J11" i="21"/>
  <c r="J10" i="21"/>
  <c r="J9" i="21"/>
  <c r="J8" i="21"/>
  <c r="J7" i="21"/>
  <c r="J6" i="21"/>
  <c r="J5" i="21"/>
  <c r="J4" i="21"/>
  <c r="J3" i="21"/>
  <c r="L24" i="20"/>
  <c r="L23" i="20"/>
  <c r="L22" i="20"/>
  <c r="L21" i="20"/>
  <c r="L20" i="20"/>
  <c r="L19" i="20"/>
  <c r="L18" i="20"/>
  <c r="J15" i="20"/>
  <c r="J14" i="20"/>
  <c r="J13" i="20"/>
  <c r="J12" i="20"/>
  <c r="J11" i="20"/>
  <c r="J10" i="20"/>
  <c r="J9" i="20"/>
  <c r="J8" i="20"/>
  <c r="J7" i="20"/>
  <c r="J6" i="20"/>
  <c r="J5" i="20"/>
  <c r="J4" i="20"/>
  <c r="J3" i="20"/>
  <c r="L24" i="19"/>
  <c r="L23" i="19"/>
  <c r="L22" i="19"/>
  <c r="L21" i="19"/>
  <c r="L20" i="19"/>
  <c r="L19" i="19"/>
  <c r="L18" i="19"/>
  <c r="J15" i="19"/>
  <c r="J14" i="19"/>
  <c r="J13" i="19"/>
  <c r="J12" i="19"/>
  <c r="J11" i="19"/>
  <c r="J10" i="19"/>
  <c r="J9" i="19"/>
  <c r="J8" i="19"/>
  <c r="J7" i="19"/>
  <c r="J6" i="19"/>
  <c r="J5" i="19"/>
  <c r="J4" i="19"/>
  <c r="J3" i="19"/>
  <c r="J29" i="28"/>
  <c r="N28" i="28"/>
  <c r="O28" i="28" s="1"/>
  <c r="J28" i="28"/>
  <c r="O27" i="28"/>
  <c r="N27" i="28"/>
  <c r="J27" i="28"/>
  <c r="N26" i="28"/>
  <c r="O26" i="28" s="1"/>
  <c r="N25" i="28"/>
  <c r="O25" i="28" s="1"/>
  <c r="N24" i="28"/>
  <c r="O24" i="28" s="1"/>
  <c r="I24" i="28"/>
  <c r="N23" i="28"/>
  <c r="O23" i="28" s="1"/>
  <c r="I23" i="28"/>
  <c r="K23" i="28" s="1"/>
  <c r="O22" i="28"/>
  <c r="N22" i="28"/>
  <c r="I22" i="28"/>
  <c r="K22" i="28" s="1"/>
  <c r="N21" i="28"/>
  <c r="O21" i="28" s="1"/>
  <c r="K21" i="28"/>
  <c r="I21" i="28"/>
  <c r="N20" i="28"/>
  <c r="O20" i="28" s="1"/>
  <c r="I20" i="28"/>
  <c r="N19" i="28"/>
  <c r="O19" i="28" s="1"/>
  <c r="I19" i="28"/>
  <c r="K19" i="28" s="1"/>
  <c r="O18" i="28"/>
  <c r="N18" i="28"/>
  <c r="I18" i="28"/>
  <c r="N17" i="28"/>
  <c r="O17" i="28" s="1"/>
  <c r="N16" i="28"/>
  <c r="O16" i="28" s="1"/>
  <c r="N15" i="28"/>
  <c r="O15" i="28" s="1"/>
  <c r="K15" i="28"/>
  <c r="I15" i="28"/>
  <c r="N14" i="28"/>
  <c r="O14" i="28" s="1"/>
  <c r="K14" i="28"/>
  <c r="I14" i="28"/>
  <c r="N13" i="28"/>
  <c r="O13" i="28" s="1"/>
  <c r="I13" i="28"/>
  <c r="O12" i="28"/>
  <c r="N12" i="28"/>
  <c r="I12" i="28"/>
  <c r="N11" i="28"/>
  <c r="O11" i="28" s="1"/>
  <c r="K11" i="28"/>
  <c r="I11" i="28"/>
  <c r="N10" i="28"/>
  <c r="O10" i="28" s="1"/>
  <c r="K10" i="28"/>
  <c r="I10" i="28"/>
  <c r="N9" i="28"/>
  <c r="O9" i="28" s="1"/>
  <c r="K9" i="28"/>
  <c r="I9" i="28"/>
  <c r="O8" i="28"/>
  <c r="N8" i="28"/>
  <c r="K8" i="28"/>
  <c r="I8" i="28"/>
  <c r="N7" i="28"/>
  <c r="O7" i="28" s="1"/>
  <c r="K7" i="28"/>
  <c r="I7" i="28"/>
  <c r="N6" i="28"/>
  <c r="O6" i="28" s="1"/>
  <c r="K6" i="28"/>
  <c r="I6" i="28"/>
  <c r="N5" i="28"/>
  <c r="O5" i="28" s="1"/>
  <c r="K5" i="28"/>
  <c r="I5" i="28"/>
  <c r="O4" i="28"/>
  <c r="N4" i="28"/>
  <c r="K4" i="28"/>
  <c r="I4" i="28"/>
  <c r="N3" i="28"/>
  <c r="O3" i="28" s="1"/>
  <c r="K3" i="28"/>
  <c r="I3" i="28"/>
  <c r="J29" i="27"/>
  <c r="N28" i="27"/>
  <c r="O28" i="27" s="1"/>
  <c r="J28" i="27"/>
  <c r="O27" i="27"/>
  <c r="N27" i="27"/>
  <c r="J27" i="27"/>
  <c r="N26" i="27"/>
  <c r="O26" i="27" s="1"/>
  <c r="N25" i="27"/>
  <c r="O25" i="27" s="1"/>
  <c r="N24" i="27"/>
  <c r="O24" i="27" s="1"/>
  <c r="I24" i="27"/>
  <c r="N23" i="27"/>
  <c r="O23" i="27" s="1"/>
  <c r="I23" i="27"/>
  <c r="K23" i="27" s="1"/>
  <c r="O22" i="27"/>
  <c r="N22" i="27"/>
  <c r="I22" i="27"/>
  <c r="K22" i="27" s="1"/>
  <c r="N21" i="27"/>
  <c r="O21" i="27" s="1"/>
  <c r="I21" i="27"/>
  <c r="N20" i="27"/>
  <c r="O20" i="27" s="1"/>
  <c r="I20" i="27"/>
  <c r="N19" i="27"/>
  <c r="O19" i="27" s="1"/>
  <c r="I19" i="27"/>
  <c r="K19" i="27" s="1"/>
  <c r="O18" i="27"/>
  <c r="N18" i="27"/>
  <c r="I18" i="27"/>
  <c r="K18" i="27" s="1"/>
  <c r="N17" i="27"/>
  <c r="O17" i="27" s="1"/>
  <c r="N16" i="27"/>
  <c r="O16" i="27" s="1"/>
  <c r="N15" i="27"/>
  <c r="O15" i="27" s="1"/>
  <c r="K15" i="27"/>
  <c r="I15" i="27"/>
  <c r="N14" i="27"/>
  <c r="O14" i="27" s="1"/>
  <c r="I14" i="27"/>
  <c r="N13" i="27"/>
  <c r="O13" i="27" s="1"/>
  <c r="K13" i="27"/>
  <c r="I13" i="27"/>
  <c r="O12" i="27"/>
  <c r="N12" i="27"/>
  <c r="K12" i="27"/>
  <c r="I12" i="27"/>
  <c r="N11" i="27"/>
  <c r="O11" i="27" s="1"/>
  <c r="I11" i="27"/>
  <c r="N10" i="27"/>
  <c r="O10" i="27" s="1"/>
  <c r="K10" i="27"/>
  <c r="I10" i="27"/>
  <c r="N9" i="27"/>
  <c r="O9" i="27" s="1"/>
  <c r="K9" i="27"/>
  <c r="I9" i="27"/>
  <c r="O8" i="27"/>
  <c r="N8" i="27"/>
  <c r="K8" i="27"/>
  <c r="I8" i="27"/>
  <c r="N7" i="27"/>
  <c r="O7" i="27" s="1"/>
  <c r="K7" i="27"/>
  <c r="I7" i="27"/>
  <c r="N6" i="27"/>
  <c r="O6" i="27" s="1"/>
  <c r="K6" i="27"/>
  <c r="I6" i="27"/>
  <c r="N5" i="27"/>
  <c r="O5" i="27" s="1"/>
  <c r="K5" i="27"/>
  <c r="I5" i="27"/>
  <c r="O4" i="27"/>
  <c r="N4" i="27"/>
  <c r="K4" i="27"/>
  <c r="I4" i="27"/>
  <c r="N3" i="27"/>
  <c r="O3" i="27" s="1"/>
  <c r="K3" i="27"/>
  <c r="I3" i="27"/>
  <c r="J29" i="26"/>
  <c r="N28" i="26"/>
  <c r="O28" i="26" s="1"/>
  <c r="J28" i="26"/>
  <c r="O27" i="26"/>
  <c r="N27" i="26"/>
  <c r="J27" i="26"/>
  <c r="N26" i="26"/>
  <c r="O26" i="26" s="1"/>
  <c r="N25" i="26"/>
  <c r="O25" i="26" s="1"/>
  <c r="N24" i="26"/>
  <c r="O24" i="26" s="1"/>
  <c r="I24" i="26"/>
  <c r="N23" i="26"/>
  <c r="O23" i="26" s="1"/>
  <c r="I23" i="26"/>
  <c r="K23" i="26" s="1"/>
  <c r="O22" i="26"/>
  <c r="N22" i="26"/>
  <c r="I22" i="26"/>
  <c r="K22" i="26" s="1"/>
  <c r="N21" i="26"/>
  <c r="O21" i="26" s="1"/>
  <c r="K21" i="26"/>
  <c r="I21" i="26"/>
  <c r="N20" i="26"/>
  <c r="O20" i="26" s="1"/>
  <c r="K20" i="26"/>
  <c r="I20" i="26"/>
  <c r="N19" i="26"/>
  <c r="O19" i="26" s="1"/>
  <c r="I19" i="26"/>
  <c r="O18" i="26"/>
  <c r="N18" i="26"/>
  <c r="I18" i="26"/>
  <c r="K18" i="26" s="1"/>
  <c r="N17" i="26"/>
  <c r="O17" i="26" s="1"/>
  <c r="N16" i="26"/>
  <c r="O16" i="26" s="1"/>
  <c r="N15" i="26"/>
  <c r="O15" i="26" s="1"/>
  <c r="K15" i="26"/>
  <c r="I15" i="26"/>
  <c r="N14" i="26"/>
  <c r="O14" i="26" s="1"/>
  <c r="I14" i="26"/>
  <c r="N13" i="26"/>
  <c r="O13" i="26" s="1"/>
  <c r="K13" i="26"/>
  <c r="I13" i="26"/>
  <c r="O12" i="26"/>
  <c r="N12" i="26"/>
  <c r="K12" i="26"/>
  <c r="I12" i="26"/>
  <c r="N11" i="26"/>
  <c r="O11" i="26" s="1"/>
  <c r="K11" i="26"/>
  <c r="I11" i="26"/>
  <c r="N10" i="26"/>
  <c r="O10" i="26" s="1"/>
  <c r="I10" i="26"/>
  <c r="N9" i="26"/>
  <c r="O9" i="26" s="1"/>
  <c r="K9" i="26"/>
  <c r="I9" i="26"/>
  <c r="O8" i="26"/>
  <c r="N8" i="26"/>
  <c r="K8" i="26"/>
  <c r="I8" i="26"/>
  <c r="N7" i="26"/>
  <c r="O7" i="26" s="1"/>
  <c r="K7" i="26"/>
  <c r="I7" i="26"/>
  <c r="N6" i="26"/>
  <c r="O6" i="26" s="1"/>
  <c r="K6" i="26"/>
  <c r="I6" i="26"/>
  <c r="N5" i="26"/>
  <c r="O5" i="26" s="1"/>
  <c r="K5" i="26"/>
  <c r="I5" i="26"/>
  <c r="O4" i="26"/>
  <c r="N4" i="26"/>
  <c r="K4" i="26"/>
  <c r="I4" i="26"/>
  <c r="N3" i="26"/>
  <c r="O3" i="26" s="1"/>
  <c r="K3" i="26"/>
  <c r="I3" i="26"/>
  <c r="J29" i="25"/>
  <c r="N28" i="25"/>
  <c r="O28" i="25" s="1"/>
  <c r="J28" i="25"/>
  <c r="O27" i="25"/>
  <c r="N27" i="25"/>
  <c r="J27" i="25"/>
  <c r="N26" i="25"/>
  <c r="O26" i="25" s="1"/>
  <c r="N25" i="25"/>
  <c r="O25" i="25" s="1"/>
  <c r="N24" i="25"/>
  <c r="O24" i="25" s="1"/>
  <c r="I24" i="25"/>
  <c r="N23" i="25"/>
  <c r="O23" i="25" s="1"/>
  <c r="I23" i="25"/>
  <c r="K23" i="25" s="1"/>
  <c r="O22" i="25"/>
  <c r="N22" i="25"/>
  <c r="I22" i="25"/>
  <c r="K22" i="25" s="1"/>
  <c r="N21" i="25"/>
  <c r="O21" i="25" s="1"/>
  <c r="K21" i="25"/>
  <c r="I21" i="25"/>
  <c r="N20" i="25"/>
  <c r="O20" i="25" s="1"/>
  <c r="K20" i="25"/>
  <c r="I20" i="25"/>
  <c r="N19" i="25"/>
  <c r="O19" i="25" s="1"/>
  <c r="I19" i="25"/>
  <c r="K19" i="25" s="1"/>
  <c r="O18" i="25"/>
  <c r="N18" i="25"/>
  <c r="I18" i="25"/>
  <c r="N17" i="25"/>
  <c r="O17" i="25" s="1"/>
  <c r="N16" i="25"/>
  <c r="O16" i="25" s="1"/>
  <c r="N15" i="25"/>
  <c r="O15" i="25" s="1"/>
  <c r="K15" i="25"/>
  <c r="I15" i="25"/>
  <c r="N14" i="25"/>
  <c r="O14" i="25" s="1"/>
  <c r="I14" i="25"/>
  <c r="N13" i="25"/>
  <c r="O13" i="25" s="1"/>
  <c r="K13" i="25"/>
  <c r="I13" i="25"/>
  <c r="O12" i="25"/>
  <c r="N12" i="25"/>
  <c r="K12" i="25"/>
  <c r="I12" i="25"/>
  <c r="N11" i="25"/>
  <c r="O11" i="25" s="1"/>
  <c r="K11" i="25"/>
  <c r="I11" i="25"/>
  <c r="N10" i="25"/>
  <c r="O10" i="25" s="1"/>
  <c r="K10" i="25"/>
  <c r="I10" i="25"/>
  <c r="N9" i="25"/>
  <c r="O9" i="25" s="1"/>
  <c r="K9" i="25"/>
  <c r="I9" i="25"/>
  <c r="O8" i="25"/>
  <c r="N8" i="25"/>
  <c r="K8" i="25"/>
  <c r="I8" i="25"/>
  <c r="N7" i="25"/>
  <c r="O7" i="25" s="1"/>
  <c r="K7" i="25"/>
  <c r="I7" i="25"/>
  <c r="N6" i="25"/>
  <c r="O6" i="25" s="1"/>
  <c r="K6" i="25"/>
  <c r="I6" i="25"/>
  <c r="N5" i="25"/>
  <c r="O5" i="25" s="1"/>
  <c r="K5" i="25"/>
  <c r="I5" i="25"/>
  <c r="O4" i="25"/>
  <c r="N4" i="25"/>
  <c r="K4" i="25"/>
  <c r="I4" i="25"/>
  <c r="N3" i="25"/>
  <c r="O3" i="25" s="1"/>
  <c r="K3" i="25"/>
  <c r="I3" i="25"/>
  <c r="J29" i="24"/>
  <c r="N28" i="24"/>
  <c r="O28" i="24" s="1"/>
  <c r="J28" i="24"/>
  <c r="O27" i="24"/>
  <c r="N27" i="24"/>
  <c r="J27" i="24"/>
  <c r="N26" i="24"/>
  <c r="O26" i="24" s="1"/>
  <c r="N25" i="24"/>
  <c r="O25" i="24" s="1"/>
  <c r="N24" i="24"/>
  <c r="O24" i="24" s="1"/>
  <c r="I24" i="24"/>
  <c r="N23" i="24"/>
  <c r="O23" i="24" s="1"/>
  <c r="I23" i="24"/>
  <c r="K23" i="24" s="1"/>
  <c r="O22" i="24"/>
  <c r="N22" i="24"/>
  <c r="I22" i="24"/>
  <c r="K22" i="24" s="1"/>
  <c r="N21" i="24"/>
  <c r="O21" i="24" s="1"/>
  <c r="K21" i="24"/>
  <c r="I21" i="24"/>
  <c r="N20" i="24"/>
  <c r="O20" i="24" s="1"/>
  <c r="K20" i="24"/>
  <c r="I20" i="24"/>
  <c r="N19" i="24"/>
  <c r="O19" i="24" s="1"/>
  <c r="I19" i="24"/>
  <c r="O18" i="24"/>
  <c r="N18" i="24"/>
  <c r="I18" i="24"/>
  <c r="K18" i="24" s="1"/>
  <c r="N17" i="24"/>
  <c r="O17" i="24" s="1"/>
  <c r="N16" i="24"/>
  <c r="O16" i="24" s="1"/>
  <c r="N15" i="24"/>
  <c r="O15" i="24" s="1"/>
  <c r="K15" i="24"/>
  <c r="I15" i="24"/>
  <c r="N14" i="24"/>
  <c r="O14" i="24" s="1"/>
  <c r="I14" i="24"/>
  <c r="N13" i="24"/>
  <c r="O13" i="24" s="1"/>
  <c r="K13" i="24"/>
  <c r="I13" i="24"/>
  <c r="O12" i="24"/>
  <c r="N12" i="24"/>
  <c r="K12" i="24"/>
  <c r="I12" i="24"/>
  <c r="N11" i="24"/>
  <c r="O11" i="24" s="1"/>
  <c r="K11" i="24"/>
  <c r="I11" i="24"/>
  <c r="N10" i="24"/>
  <c r="O10" i="24" s="1"/>
  <c r="I10" i="24"/>
  <c r="N9" i="24"/>
  <c r="O9" i="24" s="1"/>
  <c r="K9" i="24"/>
  <c r="I9" i="24"/>
  <c r="O8" i="24"/>
  <c r="N8" i="24"/>
  <c r="K8" i="24"/>
  <c r="I8" i="24"/>
  <c r="N7" i="24"/>
  <c r="O7" i="24" s="1"/>
  <c r="K7" i="24"/>
  <c r="I7" i="24"/>
  <c r="N6" i="24"/>
  <c r="O6" i="24" s="1"/>
  <c r="I6" i="24"/>
  <c r="N5" i="24"/>
  <c r="O5" i="24" s="1"/>
  <c r="K5" i="24"/>
  <c r="I5" i="24"/>
  <c r="O4" i="24"/>
  <c r="N4" i="24"/>
  <c r="K4" i="24"/>
  <c r="I4" i="24"/>
  <c r="N3" i="24"/>
  <c r="O3" i="24" s="1"/>
  <c r="K3" i="24"/>
  <c r="I3" i="24"/>
  <c r="J29" i="23"/>
  <c r="N28" i="23"/>
  <c r="O28" i="23" s="1"/>
  <c r="J28" i="23"/>
  <c r="O27" i="23"/>
  <c r="N27" i="23"/>
  <c r="J27" i="23"/>
  <c r="N26" i="23"/>
  <c r="O26" i="23" s="1"/>
  <c r="N25" i="23"/>
  <c r="O25" i="23" s="1"/>
  <c r="N24" i="23"/>
  <c r="O24" i="23" s="1"/>
  <c r="I24" i="23"/>
  <c r="N23" i="23"/>
  <c r="O23" i="23" s="1"/>
  <c r="I23" i="23"/>
  <c r="K23" i="23" s="1"/>
  <c r="O22" i="23"/>
  <c r="N22" i="23"/>
  <c r="I22" i="23"/>
  <c r="K22" i="23" s="1"/>
  <c r="N21" i="23"/>
  <c r="O21" i="23" s="1"/>
  <c r="K21" i="23"/>
  <c r="I21" i="23"/>
  <c r="N20" i="23"/>
  <c r="O20" i="23" s="1"/>
  <c r="I20" i="23"/>
  <c r="N19" i="23"/>
  <c r="O19" i="23" s="1"/>
  <c r="I19" i="23"/>
  <c r="K19" i="23" s="1"/>
  <c r="O18" i="23"/>
  <c r="N18" i="23"/>
  <c r="I18" i="23"/>
  <c r="N17" i="23"/>
  <c r="O17" i="23" s="1"/>
  <c r="N16" i="23"/>
  <c r="O16" i="23" s="1"/>
  <c r="N15" i="23"/>
  <c r="O15" i="23" s="1"/>
  <c r="K15" i="23"/>
  <c r="I15" i="23"/>
  <c r="N14" i="23"/>
  <c r="O14" i="23" s="1"/>
  <c r="K14" i="23"/>
  <c r="I14" i="23"/>
  <c r="N13" i="23"/>
  <c r="O13" i="23" s="1"/>
  <c r="I13" i="23"/>
  <c r="O12" i="23"/>
  <c r="N12" i="23"/>
  <c r="I12" i="23"/>
  <c r="N11" i="23"/>
  <c r="O11" i="23" s="1"/>
  <c r="K11" i="23"/>
  <c r="I11" i="23"/>
  <c r="N10" i="23"/>
  <c r="O10" i="23" s="1"/>
  <c r="I10" i="23"/>
  <c r="N9" i="23"/>
  <c r="O9" i="23" s="1"/>
  <c r="K9" i="23"/>
  <c r="I9" i="23"/>
  <c r="O8" i="23"/>
  <c r="N8" i="23"/>
  <c r="K8" i="23"/>
  <c r="I8" i="23"/>
  <c r="N7" i="23"/>
  <c r="O7" i="23" s="1"/>
  <c r="K7" i="23"/>
  <c r="I7" i="23"/>
  <c r="N6" i="23"/>
  <c r="O6" i="23" s="1"/>
  <c r="K6" i="23"/>
  <c r="I6" i="23"/>
  <c r="N5" i="23"/>
  <c r="O5" i="23" s="1"/>
  <c r="K5" i="23"/>
  <c r="I5" i="23"/>
  <c r="O4" i="23"/>
  <c r="N4" i="23"/>
  <c r="K4" i="23"/>
  <c r="I4" i="23"/>
  <c r="N3" i="23"/>
  <c r="O3" i="23" s="1"/>
  <c r="K3" i="23"/>
  <c r="I3" i="23"/>
  <c r="J29" i="22"/>
  <c r="N28" i="22"/>
  <c r="O28" i="22" s="1"/>
  <c r="J28" i="22"/>
  <c r="O27" i="22"/>
  <c r="N27" i="22"/>
  <c r="J27" i="22"/>
  <c r="N26" i="22"/>
  <c r="O26" i="22" s="1"/>
  <c r="N25" i="22"/>
  <c r="O25" i="22" s="1"/>
  <c r="N24" i="22"/>
  <c r="O24" i="22" s="1"/>
  <c r="I24" i="22"/>
  <c r="N23" i="22"/>
  <c r="O23" i="22" s="1"/>
  <c r="I23" i="22"/>
  <c r="K23" i="22" s="1"/>
  <c r="O22" i="22"/>
  <c r="N22" i="22"/>
  <c r="I22" i="22"/>
  <c r="K22" i="22" s="1"/>
  <c r="N21" i="22"/>
  <c r="O21" i="22" s="1"/>
  <c r="K21" i="22"/>
  <c r="I21" i="22"/>
  <c r="N20" i="22"/>
  <c r="O20" i="22" s="1"/>
  <c r="K20" i="22"/>
  <c r="I20" i="22"/>
  <c r="N19" i="22"/>
  <c r="O19" i="22" s="1"/>
  <c r="I19" i="22"/>
  <c r="K19" i="22" s="1"/>
  <c r="O18" i="22"/>
  <c r="N18" i="22"/>
  <c r="I18" i="22"/>
  <c r="N17" i="22"/>
  <c r="O17" i="22" s="1"/>
  <c r="N16" i="22"/>
  <c r="O16" i="22" s="1"/>
  <c r="N15" i="22"/>
  <c r="O15" i="22" s="1"/>
  <c r="K15" i="22"/>
  <c r="I15" i="22"/>
  <c r="N14" i="22"/>
  <c r="O14" i="22" s="1"/>
  <c r="I14" i="22"/>
  <c r="N13" i="22"/>
  <c r="O13" i="22" s="1"/>
  <c r="K13" i="22"/>
  <c r="I13" i="22"/>
  <c r="O12" i="22"/>
  <c r="N12" i="22"/>
  <c r="K12" i="22"/>
  <c r="I12" i="22"/>
  <c r="N11" i="22"/>
  <c r="O11" i="22" s="1"/>
  <c r="K11" i="22"/>
  <c r="I11" i="22"/>
  <c r="N10" i="22"/>
  <c r="O10" i="22" s="1"/>
  <c r="K10" i="22"/>
  <c r="I10" i="22"/>
  <c r="N9" i="22"/>
  <c r="O9" i="22" s="1"/>
  <c r="I9" i="22"/>
  <c r="O8" i="22"/>
  <c r="N8" i="22"/>
  <c r="I8" i="22"/>
  <c r="N7" i="22"/>
  <c r="O7" i="22" s="1"/>
  <c r="K7" i="22"/>
  <c r="I7" i="22"/>
  <c r="N6" i="22"/>
  <c r="O6" i="22" s="1"/>
  <c r="K6" i="22"/>
  <c r="I6" i="22"/>
  <c r="N5" i="22"/>
  <c r="O5" i="22" s="1"/>
  <c r="K5" i="22"/>
  <c r="I5" i="22"/>
  <c r="O4" i="22"/>
  <c r="N4" i="22"/>
  <c r="K4" i="22"/>
  <c r="I4" i="22"/>
  <c r="N3" i="22"/>
  <c r="O3" i="22" s="1"/>
  <c r="K3" i="22"/>
  <c r="I3" i="22"/>
  <c r="J29" i="21"/>
  <c r="N28" i="21"/>
  <c r="O28" i="21" s="1"/>
  <c r="J28" i="21"/>
  <c r="O27" i="21"/>
  <c r="N27" i="21"/>
  <c r="J27" i="21"/>
  <c r="N26" i="21"/>
  <c r="O26" i="21" s="1"/>
  <c r="N25" i="21"/>
  <c r="O25" i="21" s="1"/>
  <c r="N24" i="21"/>
  <c r="O24" i="21" s="1"/>
  <c r="I24" i="21"/>
  <c r="N23" i="21"/>
  <c r="O23" i="21" s="1"/>
  <c r="I23" i="21"/>
  <c r="K23" i="21" s="1"/>
  <c r="O22" i="21"/>
  <c r="N22" i="21"/>
  <c r="I22" i="21"/>
  <c r="N21" i="21"/>
  <c r="O21" i="21" s="1"/>
  <c r="K21" i="21"/>
  <c r="I21" i="21"/>
  <c r="N20" i="21"/>
  <c r="O20" i="21" s="1"/>
  <c r="K20" i="21"/>
  <c r="I20" i="21"/>
  <c r="N19" i="21"/>
  <c r="O19" i="21" s="1"/>
  <c r="I19" i="21"/>
  <c r="O18" i="21"/>
  <c r="N18" i="21"/>
  <c r="I18" i="21"/>
  <c r="K18" i="21" s="1"/>
  <c r="N17" i="21"/>
  <c r="O17" i="21" s="1"/>
  <c r="N16" i="21"/>
  <c r="O16" i="21" s="1"/>
  <c r="N15" i="21"/>
  <c r="O15" i="21" s="1"/>
  <c r="K15" i="21"/>
  <c r="I15" i="21"/>
  <c r="N14" i="21"/>
  <c r="O14" i="21" s="1"/>
  <c r="K14" i="21"/>
  <c r="I14" i="21"/>
  <c r="N13" i="21"/>
  <c r="O13" i="21" s="1"/>
  <c r="K13" i="21"/>
  <c r="I13" i="21"/>
  <c r="O12" i="21"/>
  <c r="N12" i="21"/>
  <c r="K12" i="21"/>
  <c r="I12" i="21"/>
  <c r="N11" i="21"/>
  <c r="O11" i="21" s="1"/>
  <c r="K11" i="21"/>
  <c r="I11" i="21"/>
  <c r="N10" i="21"/>
  <c r="O10" i="21" s="1"/>
  <c r="K10" i="21"/>
  <c r="I10" i="21"/>
  <c r="N9" i="21"/>
  <c r="O9" i="21" s="1"/>
  <c r="K9" i="21"/>
  <c r="I9" i="21"/>
  <c r="O8" i="21"/>
  <c r="N8" i="21"/>
  <c r="K8" i="21"/>
  <c r="I8" i="21"/>
  <c r="N7" i="21"/>
  <c r="O7" i="21" s="1"/>
  <c r="K7" i="21"/>
  <c r="I7" i="21"/>
  <c r="N6" i="21"/>
  <c r="O6" i="21" s="1"/>
  <c r="K6" i="21"/>
  <c r="I6" i="21"/>
  <c r="N5" i="21"/>
  <c r="O5" i="21" s="1"/>
  <c r="K5" i="21"/>
  <c r="I5" i="21"/>
  <c r="O4" i="21"/>
  <c r="N4" i="21"/>
  <c r="K4" i="21"/>
  <c r="I4" i="21"/>
  <c r="N3" i="21"/>
  <c r="O3" i="21" s="1"/>
  <c r="K3" i="21"/>
  <c r="I3" i="21"/>
  <c r="J29" i="20"/>
  <c r="N28" i="20"/>
  <c r="O28" i="20" s="1"/>
  <c r="J28" i="20"/>
  <c r="O27" i="20"/>
  <c r="N27" i="20"/>
  <c r="J27" i="20"/>
  <c r="N26" i="20"/>
  <c r="O26" i="20" s="1"/>
  <c r="N25" i="20"/>
  <c r="O25" i="20" s="1"/>
  <c r="N24" i="20"/>
  <c r="O24" i="20" s="1"/>
  <c r="I24" i="20"/>
  <c r="N23" i="20"/>
  <c r="O23" i="20" s="1"/>
  <c r="I23" i="20"/>
  <c r="K23" i="20" s="1"/>
  <c r="O22" i="20"/>
  <c r="N22" i="20"/>
  <c r="I22" i="20"/>
  <c r="K22" i="20" s="1"/>
  <c r="N21" i="20"/>
  <c r="O21" i="20" s="1"/>
  <c r="K21" i="20"/>
  <c r="I21" i="20"/>
  <c r="N20" i="20"/>
  <c r="O20" i="20" s="1"/>
  <c r="K20" i="20"/>
  <c r="I20" i="20"/>
  <c r="N19" i="20"/>
  <c r="O19" i="20" s="1"/>
  <c r="I19" i="20"/>
  <c r="K19" i="20" s="1"/>
  <c r="O18" i="20"/>
  <c r="N18" i="20"/>
  <c r="I18" i="20"/>
  <c r="N17" i="20"/>
  <c r="O17" i="20" s="1"/>
  <c r="N16" i="20"/>
  <c r="O16" i="20" s="1"/>
  <c r="N15" i="20"/>
  <c r="O15" i="20" s="1"/>
  <c r="K15" i="20"/>
  <c r="I15" i="20"/>
  <c r="N14" i="20"/>
  <c r="O14" i="20" s="1"/>
  <c r="K14" i="20"/>
  <c r="I14" i="20"/>
  <c r="N13" i="20"/>
  <c r="O13" i="20" s="1"/>
  <c r="K13" i="20"/>
  <c r="I13" i="20"/>
  <c r="O12" i="20"/>
  <c r="N12" i="20"/>
  <c r="K12" i="20"/>
  <c r="I12" i="20"/>
  <c r="N11" i="20"/>
  <c r="O11" i="20" s="1"/>
  <c r="K11" i="20"/>
  <c r="I11" i="20"/>
  <c r="N10" i="20"/>
  <c r="O10" i="20" s="1"/>
  <c r="K10" i="20"/>
  <c r="I10" i="20"/>
  <c r="N9" i="20"/>
  <c r="O9" i="20" s="1"/>
  <c r="K9" i="20"/>
  <c r="I9" i="20"/>
  <c r="O8" i="20"/>
  <c r="N8" i="20"/>
  <c r="K8" i="20"/>
  <c r="I8" i="20"/>
  <c r="N7" i="20"/>
  <c r="O7" i="20" s="1"/>
  <c r="K7" i="20"/>
  <c r="I7" i="20"/>
  <c r="N6" i="20"/>
  <c r="O6" i="20" s="1"/>
  <c r="K6" i="20"/>
  <c r="I6" i="20"/>
  <c r="N5" i="20"/>
  <c r="O5" i="20" s="1"/>
  <c r="K5" i="20"/>
  <c r="I5" i="20"/>
  <c r="O4" i="20"/>
  <c r="N4" i="20"/>
  <c r="K4" i="20"/>
  <c r="I4" i="20"/>
  <c r="N3" i="20"/>
  <c r="O3" i="20" s="1"/>
  <c r="K3" i="20"/>
  <c r="I3" i="20"/>
  <c r="J29" i="19"/>
  <c r="N28" i="19"/>
  <c r="O28" i="19" s="1"/>
  <c r="J28" i="19"/>
  <c r="O27" i="19"/>
  <c r="N27" i="19"/>
  <c r="J27" i="19"/>
  <c r="N26" i="19"/>
  <c r="O26" i="19" s="1"/>
  <c r="N25" i="19"/>
  <c r="O25" i="19" s="1"/>
  <c r="N24" i="19"/>
  <c r="O24" i="19" s="1"/>
  <c r="I24" i="19"/>
  <c r="N23" i="19"/>
  <c r="O23" i="19" s="1"/>
  <c r="I23" i="19"/>
  <c r="K23" i="19" s="1"/>
  <c r="O22" i="19"/>
  <c r="N22" i="19"/>
  <c r="I22" i="19"/>
  <c r="K22" i="19" s="1"/>
  <c r="N21" i="19"/>
  <c r="O21" i="19" s="1"/>
  <c r="K21" i="19"/>
  <c r="I21" i="19"/>
  <c r="N20" i="19"/>
  <c r="O20" i="19" s="1"/>
  <c r="K20" i="19"/>
  <c r="I20" i="19"/>
  <c r="N19" i="19"/>
  <c r="O19" i="19" s="1"/>
  <c r="I19" i="19"/>
  <c r="O18" i="19"/>
  <c r="N18" i="19"/>
  <c r="I18" i="19"/>
  <c r="N17" i="19"/>
  <c r="O17" i="19" s="1"/>
  <c r="N16" i="19"/>
  <c r="O16" i="19" s="1"/>
  <c r="N15" i="19"/>
  <c r="O15" i="19" s="1"/>
  <c r="K15" i="19"/>
  <c r="I15" i="19"/>
  <c r="N14" i="19"/>
  <c r="O14" i="19" s="1"/>
  <c r="K14" i="19"/>
  <c r="I14" i="19"/>
  <c r="N13" i="19"/>
  <c r="O13" i="19" s="1"/>
  <c r="K13" i="19"/>
  <c r="I13" i="19"/>
  <c r="O12" i="19"/>
  <c r="N12" i="19"/>
  <c r="K12" i="19"/>
  <c r="I12" i="19"/>
  <c r="N11" i="19"/>
  <c r="O11" i="19" s="1"/>
  <c r="K11" i="19"/>
  <c r="I11" i="19"/>
  <c r="N10" i="19"/>
  <c r="O10" i="19" s="1"/>
  <c r="K10" i="19"/>
  <c r="I10" i="19"/>
  <c r="N9" i="19"/>
  <c r="O9" i="19" s="1"/>
  <c r="K9" i="19"/>
  <c r="I9" i="19"/>
  <c r="O8" i="19"/>
  <c r="N8" i="19"/>
  <c r="K8" i="19"/>
  <c r="I8" i="19"/>
  <c r="N7" i="19"/>
  <c r="O7" i="19" s="1"/>
  <c r="K7" i="19"/>
  <c r="I7" i="19"/>
  <c r="N6" i="19"/>
  <c r="O6" i="19" s="1"/>
  <c r="K6" i="19"/>
  <c r="I6" i="19"/>
  <c r="N5" i="19"/>
  <c r="O5" i="19" s="1"/>
  <c r="K5" i="19"/>
  <c r="I5" i="19"/>
  <c r="O4" i="19"/>
  <c r="N4" i="19"/>
  <c r="K4" i="19"/>
  <c r="I4" i="19"/>
  <c r="N3" i="19"/>
  <c r="O3" i="19" s="1"/>
  <c r="K3" i="19"/>
  <c r="I3" i="19"/>
  <c r="K15" i="6"/>
  <c r="C10" i="17"/>
  <c r="D10" i="17"/>
  <c r="E10" i="17"/>
  <c r="F10" i="17"/>
  <c r="H10" i="17"/>
  <c r="I10" i="17"/>
  <c r="J10" i="17"/>
  <c r="K10" i="17"/>
  <c r="L10" i="17"/>
  <c r="M10" i="17"/>
  <c r="C2" i="17"/>
  <c r="C14" i="17"/>
  <c r="C15" i="17"/>
  <c r="C16" i="17"/>
  <c r="C17" i="17"/>
  <c r="C18" i="17"/>
  <c r="C19" i="17"/>
  <c r="C20" i="17"/>
  <c r="C21" i="17"/>
  <c r="C22" i="17"/>
  <c r="C23" i="17"/>
  <c r="C24" i="17"/>
  <c r="C25" i="17"/>
  <c r="C26" i="17"/>
  <c r="C27" i="17"/>
  <c r="C28" i="17"/>
  <c r="C29" i="17"/>
  <c r="C30" i="17"/>
  <c r="C13" i="17"/>
  <c r="C3" i="17"/>
  <c r="C4" i="17"/>
  <c r="C5" i="17"/>
  <c r="C6" i="17"/>
  <c r="C7" i="17"/>
  <c r="C8" i="17"/>
  <c r="O4" i="6"/>
  <c r="O5" i="6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O4" i="5"/>
  <c r="B3" i="17" s="1"/>
  <c r="O5" i="5"/>
  <c r="B4" i="17" s="1"/>
  <c r="O6" i="5"/>
  <c r="B5" i="17" s="1"/>
  <c r="O7" i="5"/>
  <c r="B6" i="17" s="1"/>
  <c r="O8" i="5"/>
  <c r="B7" i="17" s="1"/>
  <c r="O9" i="5"/>
  <c r="B8" i="17" s="1"/>
  <c r="O10" i="5"/>
  <c r="B13" i="17" s="1"/>
  <c r="O11" i="5"/>
  <c r="B14" i="17" s="1"/>
  <c r="O12" i="5"/>
  <c r="B15" i="17" s="1"/>
  <c r="O13" i="5"/>
  <c r="B16" i="17" s="1"/>
  <c r="O14" i="5"/>
  <c r="B17" i="17" s="1"/>
  <c r="O15" i="5"/>
  <c r="B18" i="17" s="1"/>
  <c r="O16" i="5"/>
  <c r="B19" i="17" s="1"/>
  <c r="O17" i="5"/>
  <c r="B20" i="17" s="1"/>
  <c r="O18" i="5"/>
  <c r="B21" i="17" s="1"/>
  <c r="O19" i="5"/>
  <c r="B22" i="17" s="1"/>
  <c r="O20" i="5"/>
  <c r="B23" i="17" s="1"/>
  <c r="O21" i="5"/>
  <c r="B24" i="17" s="1"/>
  <c r="O22" i="5"/>
  <c r="B25" i="17" s="1"/>
  <c r="O23" i="5"/>
  <c r="B26" i="17" s="1"/>
  <c r="O24" i="5"/>
  <c r="B27" i="17" s="1"/>
  <c r="O25" i="5"/>
  <c r="B28" i="17" s="1"/>
  <c r="O26" i="5"/>
  <c r="B29" i="17" s="1"/>
  <c r="O27" i="5"/>
  <c r="B30" i="17" s="1"/>
  <c r="O28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A14" i="17"/>
  <c r="A15" i="17"/>
  <c r="A16" i="17"/>
  <c r="A17" i="17"/>
  <c r="A18" i="17"/>
  <c r="A19" i="17"/>
  <c r="A20" i="17"/>
  <c r="A21" i="17"/>
  <c r="A22" i="17"/>
  <c r="A23" i="17"/>
  <c r="A24" i="17"/>
  <c r="A25" i="17"/>
  <c r="A26" i="17"/>
  <c r="A27" i="17"/>
  <c r="A28" i="17"/>
  <c r="A29" i="17"/>
  <c r="A30" i="17"/>
  <c r="A8" i="17"/>
  <c r="A3" i="17"/>
  <c r="A4" i="17"/>
  <c r="A5" i="17"/>
  <c r="A6" i="17"/>
  <c r="A7" i="17"/>
  <c r="A13" i="17"/>
  <c r="A2" i="17"/>
  <c r="L18" i="4" l="1"/>
  <c r="D20" i="4"/>
  <c r="D18" i="4"/>
  <c r="H20" i="4"/>
  <c r="H18" i="4"/>
  <c r="E18" i="4"/>
  <c r="I20" i="4"/>
  <c r="I18" i="4"/>
  <c r="M18" i="4"/>
  <c r="M20" i="4"/>
  <c r="L20" i="4"/>
  <c r="B18" i="4"/>
  <c r="B20" i="4"/>
  <c r="F18" i="4"/>
  <c r="J20" i="4"/>
  <c r="J18" i="4"/>
  <c r="F20" i="4"/>
  <c r="C20" i="4"/>
  <c r="C18" i="4"/>
  <c r="G18" i="4"/>
  <c r="G20" i="4"/>
  <c r="K20" i="4"/>
  <c r="K18" i="4"/>
  <c r="E20" i="4"/>
  <c r="G10" i="17"/>
  <c r="K18" i="28"/>
  <c r="K19" i="26"/>
  <c r="K18" i="25"/>
  <c r="K19" i="24"/>
  <c r="K18" i="23"/>
  <c r="K18" i="22"/>
  <c r="K19" i="21"/>
  <c r="K22" i="21"/>
  <c r="K18" i="20"/>
  <c r="K18" i="19"/>
  <c r="K19" i="19"/>
  <c r="J33" i="28"/>
  <c r="J31" i="28"/>
  <c r="J33" i="27"/>
  <c r="J31" i="27"/>
  <c r="J33" i="26"/>
  <c r="J31" i="26"/>
  <c r="J33" i="25"/>
  <c r="J31" i="25"/>
  <c r="J33" i="24"/>
  <c r="J31" i="24"/>
  <c r="J33" i="23"/>
  <c r="J31" i="23"/>
  <c r="J33" i="22"/>
  <c r="J31" i="22"/>
  <c r="J33" i="21"/>
  <c r="J31" i="21"/>
  <c r="J33" i="20"/>
  <c r="J31" i="20"/>
  <c r="J33" i="19"/>
  <c r="J31" i="19"/>
  <c r="J29" i="6"/>
  <c r="J28" i="6"/>
  <c r="J27" i="6"/>
  <c r="I24" i="6"/>
  <c r="I23" i="6"/>
  <c r="I22" i="6"/>
  <c r="I21" i="6"/>
  <c r="I20" i="6"/>
  <c r="I19" i="6"/>
  <c r="I18" i="6"/>
  <c r="I15" i="6"/>
  <c r="I14" i="6"/>
  <c r="I13" i="6"/>
  <c r="I12" i="6"/>
  <c r="I11" i="6"/>
  <c r="I10" i="6"/>
  <c r="I9" i="6"/>
  <c r="I8" i="6"/>
  <c r="I7" i="6"/>
  <c r="I6" i="6"/>
  <c r="I5" i="6"/>
  <c r="I4" i="6"/>
  <c r="N3" i="6"/>
  <c r="O3" i="6" s="1"/>
  <c r="I3" i="6"/>
  <c r="K4" i="5"/>
  <c r="J4" i="6" s="1"/>
  <c r="K8" i="5"/>
  <c r="J8" i="6" s="1"/>
  <c r="K12" i="5"/>
  <c r="J12" i="6" s="1"/>
  <c r="I4" i="5"/>
  <c r="I5" i="5"/>
  <c r="K5" i="5" s="1"/>
  <c r="J5" i="6" s="1"/>
  <c r="I6" i="5"/>
  <c r="K6" i="5" s="1"/>
  <c r="J6" i="6" s="1"/>
  <c r="I7" i="5"/>
  <c r="K7" i="5" s="1"/>
  <c r="J7" i="6" s="1"/>
  <c r="I8" i="5"/>
  <c r="I9" i="5"/>
  <c r="K9" i="5" s="1"/>
  <c r="J9" i="6" s="1"/>
  <c r="I10" i="5"/>
  <c r="K10" i="5" s="1"/>
  <c r="J10" i="6" s="1"/>
  <c r="I11" i="5"/>
  <c r="K11" i="5" s="1"/>
  <c r="J11" i="6" s="1"/>
  <c r="I12" i="5"/>
  <c r="I13" i="5"/>
  <c r="K13" i="5" s="1"/>
  <c r="J13" i="6" s="1"/>
  <c r="I14" i="5"/>
  <c r="K14" i="5" s="1"/>
  <c r="J14" i="6" s="1"/>
  <c r="I15" i="5"/>
  <c r="K15" i="5" s="1"/>
  <c r="J15" i="6" s="1"/>
  <c r="J28" i="5"/>
  <c r="J29" i="5"/>
  <c r="J27" i="5"/>
  <c r="K4" i="6" l="1"/>
  <c r="K6" i="6"/>
  <c r="K8" i="6"/>
  <c r="K10" i="6"/>
  <c r="K12" i="6"/>
  <c r="K14" i="6"/>
  <c r="K5" i="6"/>
  <c r="K7" i="6"/>
  <c r="K9" i="6"/>
  <c r="K11" i="6"/>
  <c r="K13" i="6"/>
  <c r="I24" i="5"/>
  <c r="L24" i="5" s="1"/>
  <c r="L24" i="6" s="1"/>
  <c r="I23" i="5"/>
  <c r="L23" i="5" s="1"/>
  <c r="K23" i="5" l="1"/>
  <c r="L23" i="6"/>
  <c r="I21" i="5"/>
  <c r="L21" i="5" s="1"/>
  <c r="I22" i="5"/>
  <c r="L22" i="5" s="1"/>
  <c r="I20" i="5"/>
  <c r="L20" i="5" s="1"/>
  <c r="I19" i="5"/>
  <c r="L19" i="5" s="1"/>
  <c r="I18" i="5"/>
  <c r="L18" i="5" s="1"/>
  <c r="N3" i="5"/>
  <c r="O3" i="5" s="1"/>
  <c r="B2" i="17" s="1"/>
  <c r="B10" i="17" s="1"/>
  <c r="I3" i="5"/>
  <c r="K3" i="5" s="1"/>
  <c r="K19" i="5" l="1"/>
  <c r="L19" i="6"/>
  <c r="K20" i="5"/>
  <c r="L20" i="6"/>
  <c r="J3" i="6"/>
  <c r="K3" i="6" s="1"/>
  <c r="J31" i="5"/>
  <c r="J33" i="5"/>
  <c r="K22" i="5"/>
  <c r="L22" i="6"/>
  <c r="K23" i="6"/>
  <c r="K18" i="5"/>
  <c r="L18" i="6"/>
  <c r="K21" i="5"/>
  <c r="L21" i="6"/>
  <c r="K20" i="6" l="1"/>
  <c r="K21" i="6"/>
  <c r="J31" i="6"/>
  <c r="K18" i="6"/>
  <c r="K22" i="6"/>
  <c r="K19" i="6"/>
  <c r="J33" i="6"/>
</calcChain>
</file>

<file path=xl/sharedStrings.xml><?xml version="1.0" encoding="utf-8"?>
<sst xmlns="http://schemas.openxmlformats.org/spreadsheetml/2006/main" count="437" uniqueCount="134">
  <si>
    <t>钱包设置：</t>
    <phoneticPr fontId="2" type="noConversion"/>
  </si>
  <si>
    <t>现金</t>
    <phoneticPr fontId="2" type="noConversion"/>
  </si>
  <si>
    <t>支付宝余额</t>
    <phoneticPr fontId="2" type="noConversion"/>
  </si>
  <si>
    <t>支付宝余额宝</t>
    <phoneticPr fontId="2" type="noConversion"/>
  </si>
  <si>
    <t>微信钱包</t>
    <phoneticPr fontId="2" type="noConversion"/>
  </si>
  <si>
    <t>微信零钱通</t>
    <phoneticPr fontId="2" type="noConversion"/>
  </si>
  <si>
    <t>京东余额</t>
    <phoneticPr fontId="2" type="noConversion"/>
  </si>
  <si>
    <t>京东小金库</t>
    <phoneticPr fontId="2" type="noConversion"/>
  </si>
  <si>
    <t>QQ钱包</t>
    <phoneticPr fontId="2" type="noConversion"/>
  </si>
  <si>
    <t>支付宝花呗</t>
    <phoneticPr fontId="2" type="noConversion"/>
  </si>
  <si>
    <t>京东白条</t>
    <phoneticPr fontId="2" type="noConversion"/>
  </si>
  <si>
    <t>银行卡1</t>
    <phoneticPr fontId="2" type="noConversion"/>
  </si>
  <si>
    <t>银行卡2</t>
  </si>
  <si>
    <t>银行卡3</t>
  </si>
  <si>
    <t>信用卡1</t>
    <phoneticPr fontId="2" type="noConversion"/>
  </si>
  <si>
    <t>信用卡2</t>
  </si>
  <si>
    <t>信用卡3</t>
  </si>
  <si>
    <t>我借</t>
    <phoneticPr fontId="2" type="noConversion"/>
  </si>
  <si>
    <t>借我</t>
    <phoneticPr fontId="2" type="noConversion"/>
  </si>
  <si>
    <t>费用</t>
    <phoneticPr fontId="2" type="noConversion"/>
  </si>
  <si>
    <t>社交</t>
    <phoneticPr fontId="2" type="noConversion"/>
  </si>
  <si>
    <t>理财账户</t>
    <phoneticPr fontId="2" type="noConversion"/>
  </si>
  <si>
    <t>零食饮料</t>
    <phoneticPr fontId="2" type="noConversion"/>
  </si>
  <si>
    <t>鞋服饰品</t>
    <phoneticPr fontId="2" type="noConversion"/>
  </si>
  <si>
    <t>其他支出</t>
    <phoneticPr fontId="2" type="noConversion"/>
  </si>
  <si>
    <t>类别</t>
    <phoneticPr fontId="2" type="noConversion"/>
  </si>
  <si>
    <t>借方</t>
    <phoneticPr fontId="2" type="noConversion"/>
  </si>
  <si>
    <t>贷方</t>
    <phoneticPr fontId="2" type="noConversion"/>
  </si>
  <si>
    <t>金额</t>
    <phoneticPr fontId="2" type="noConversion"/>
  </si>
  <si>
    <t>消费类型</t>
    <phoneticPr fontId="2" type="noConversion"/>
  </si>
  <si>
    <t>备注</t>
    <phoneticPr fontId="2" type="noConversion"/>
  </si>
  <si>
    <t>期初余额</t>
    <phoneticPr fontId="2" type="noConversion"/>
  </si>
  <si>
    <t>期末余额</t>
    <phoneticPr fontId="2" type="noConversion"/>
  </si>
  <si>
    <t>本月金额</t>
    <phoneticPr fontId="2" type="noConversion"/>
  </si>
  <si>
    <t>总额度</t>
    <phoneticPr fontId="2" type="noConversion"/>
  </si>
  <si>
    <t>剩余额度</t>
    <phoneticPr fontId="2" type="noConversion"/>
  </si>
  <si>
    <t>待还</t>
    <phoneticPr fontId="2" type="noConversion"/>
  </si>
  <si>
    <t>流水账</t>
    <phoneticPr fontId="2" type="noConversion"/>
  </si>
  <si>
    <t>必要</t>
    <phoneticPr fontId="2" type="noConversion"/>
  </si>
  <si>
    <t>需要</t>
    <phoneticPr fontId="2" type="noConversion"/>
  </si>
  <si>
    <t>想要</t>
    <phoneticPr fontId="2" type="noConversion"/>
  </si>
  <si>
    <t>消费金额</t>
    <phoneticPr fontId="2" type="noConversion"/>
  </si>
  <si>
    <t>副职酬劳</t>
    <phoneticPr fontId="2" type="noConversion"/>
  </si>
  <si>
    <t>日期</t>
    <phoneticPr fontId="2" type="noConversion"/>
  </si>
  <si>
    <t>三种消费：</t>
    <phoneticPr fontId="2" type="noConversion"/>
  </si>
  <si>
    <t>必要：维持基本生活所需的东西。</t>
  </si>
  <si>
    <t>需要：可以在必要之上，稍微改善生活质量的</t>
  </si>
  <si>
    <t>想要：我们欲望的写照</t>
  </si>
  <si>
    <t>正职酬劳</t>
    <phoneticPr fontId="2" type="noConversion"/>
  </si>
  <si>
    <t>家人</t>
    <phoneticPr fontId="2" type="noConversion"/>
  </si>
  <si>
    <t>信用借</t>
    <phoneticPr fontId="2" type="noConversion"/>
  </si>
  <si>
    <t>理财盈亏</t>
    <phoneticPr fontId="2" type="noConversion"/>
  </si>
  <si>
    <t>其他收入</t>
    <phoneticPr fontId="2" type="noConversion"/>
  </si>
  <si>
    <t>日常饮食</t>
    <phoneticPr fontId="2" type="noConversion"/>
  </si>
  <si>
    <t>交通出行</t>
    <phoneticPr fontId="2" type="noConversion"/>
  </si>
  <si>
    <t>居家物业</t>
    <phoneticPr fontId="2" type="noConversion"/>
  </si>
  <si>
    <t>文化教育</t>
    <phoneticPr fontId="2" type="noConversion"/>
  </si>
  <si>
    <t>娱乐</t>
    <phoneticPr fontId="2" type="noConversion"/>
  </si>
  <si>
    <t>医疗健康</t>
    <phoneticPr fontId="2" type="noConversion"/>
  </si>
  <si>
    <t>护肤保健</t>
    <phoneticPr fontId="2" type="noConversion"/>
  </si>
  <si>
    <t>通讯充值</t>
    <phoneticPr fontId="2" type="noConversion"/>
  </si>
  <si>
    <t>信用还</t>
    <phoneticPr fontId="2" type="noConversion"/>
  </si>
  <si>
    <t>旅行</t>
    <phoneticPr fontId="2" type="noConversion"/>
  </si>
  <si>
    <t>购物</t>
    <phoneticPr fontId="2" type="noConversion"/>
  </si>
  <si>
    <t>汽车</t>
    <phoneticPr fontId="2" type="noConversion"/>
  </si>
  <si>
    <t>投资理财</t>
    <phoneticPr fontId="2" type="noConversion"/>
  </si>
  <si>
    <t>内部转账</t>
    <phoneticPr fontId="2" type="noConversion"/>
  </si>
  <si>
    <t>：工资、奖金、报销、补贴等</t>
    <phoneticPr fontId="2" type="noConversion"/>
  </si>
  <si>
    <t>：兼职、外快等</t>
    <phoneticPr fontId="2" type="noConversion"/>
  </si>
  <si>
    <t>：生活费、家人红包等</t>
    <phoneticPr fontId="2" type="noConversion"/>
  </si>
  <si>
    <t>：花呗、白条、信用卡套现、从别人那里借的钱、网贷等</t>
    <phoneticPr fontId="2" type="noConversion"/>
  </si>
  <si>
    <t>：实业、收藏品、外汇期货、贵金属、p2p、信托、基金、股票、企业债、货币基金、国债逆回购、地方政府债、国债、定期存款、保险等</t>
    <phoneticPr fontId="2" type="noConversion"/>
  </si>
  <si>
    <t>：意外所得（中奖、捡到）、退款、礼金人情、二手闲置、抢红包</t>
    <phoneticPr fontId="2" type="noConversion"/>
  </si>
  <si>
    <t>：一日三餐、油盐酱醋、食材</t>
    <phoneticPr fontId="2" type="noConversion"/>
  </si>
  <si>
    <t>：零食、饮料、酒水、水果、香烟、甜点、茶水等</t>
    <phoneticPr fontId="2" type="noConversion"/>
  </si>
  <si>
    <t>：礼金、礼品、请客、红包、礼物、孝敬、人情世故、份子钱、招待费、打赏、过节费、借出等</t>
    <phoneticPr fontId="2" type="noConversion"/>
  </si>
  <si>
    <t>：打车、地铁、火车、公交车、机票、船票等</t>
    <phoneticPr fontId="2" type="noConversion"/>
  </si>
  <si>
    <t>：家居、家纺、物业水电煤、燃气、暖气、装修、房租、房贷、家政清洁、电器、生活日用</t>
    <phoneticPr fontId="2" type="noConversion"/>
  </si>
  <si>
    <t>：帽、衣服、鞋子、衣着打扮</t>
    <phoneticPr fontId="2" type="noConversion"/>
  </si>
  <si>
    <t>：学费、书籍、文具、考试费、培训费、辅导班、会费、网络课程等</t>
    <phoneticPr fontId="2" type="noConversion"/>
  </si>
  <si>
    <t>：电影、游戏、追星、KTV、酒吧、洗浴、打牌、游泳、演出、聚会、棋牌桌游、玩吧、游戏充值等</t>
    <phoneticPr fontId="2" type="noConversion"/>
  </si>
  <si>
    <t>：住院、就诊、药品、诊疗费、药品费、住院费、理疗</t>
    <phoneticPr fontId="2" type="noConversion"/>
  </si>
  <si>
    <t>：美妆、运动用品、化妆护肤、美容美发美甲、按摩</t>
    <phoneticPr fontId="2" type="noConversion"/>
  </si>
  <si>
    <t>：手机话费、网络宽带费</t>
    <phoneticPr fontId="2" type="noConversion"/>
  </si>
  <si>
    <t>：花呗、白条、信用卡、贷款等还款</t>
    <phoneticPr fontId="2" type="noConversion"/>
  </si>
  <si>
    <t>：团费、景点门票、纪念品、旅行路费、酒店、饮食</t>
    <phoneticPr fontId="2" type="noConversion"/>
  </si>
  <si>
    <t>：饰品、数码、玩具、虚拟物品、包包、电器</t>
    <phoneticPr fontId="2" type="noConversion"/>
  </si>
  <si>
    <t>：保养、停车、加油、维修、罚款、车险、租车等</t>
    <phoneticPr fontId="2" type="noConversion"/>
  </si>
  <si>
    <t>：慈善捐助、罚款赔偿、丢失、物流、手续费、会费</t>
    <phoneticPr fontId="2" type="noConversion"/>
  </si>
  <si>
    <t>收入</t>
    <phoneticPr fontId="2" type="noConversion"/>
  </si>
  <si>
    <t>类别定义：</t>
    <phoneticPr fontId="2" type="noConversion"/>
  </si>
  <si>
    <t>支出</t>
    <phoneticPr fontId="2" type="noConversion"/>
  </si>
  <si>
    <t>12月待还</t>
    <phoneticPr fontId="2" type="noConversion"/>
  </si>
  <si>
    <t>总资产</t>
    <phoneticPr fontId="2" type="noConversion"/>
  </si>
  <si>
    <t>可支配资产</t>
    <phoneticPr fontId="2" type="noConversion"/>
  </si>
  <si>
    <t>净资产</t>
    <phoneticPr fontId="2" type="noConversion"/>
  </si>
  <si>
    <t>银行卡3</t>
    <phoneticPr fontId="2" type="noConversion"/>
  </si>
  <si>
    <t>1月</t>
    <phoneticPr fontId="2" type="noConversion"/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</si>
  <si>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</si>
  <si>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</si>
  <si>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</si>
  <si>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</si>
  <si>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</si>
  <si>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</si>
  <si>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</si>
  <si>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</si>
  <si>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</si>
  <si>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</si>
  <si>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</si>
  <si>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债务回收</t>
    <phoneticPr fontId="2" type="noConversion"/>
  </si>
  <si>
    <t>：收债</t>
    <phoneticPr fontId="2" type="noConversion"/>
  </si>
  <si>
    <t>债务支出</t>
    <phoneticPr fontId="2" type="noConversion"/>
  </si>
  <si>
    <t>：借钱给别人，帮别人预支付</t>
    <phoneticPr fontId="2" type="noConversion"/>
  </si>
  <si>
    <t>总收入</t>
    <phoneticPr fontId="2" type="noConversion"/>
  </si>
  <si>
    <t>总支出</t>
    <phoneticPr fontId="2" type="noConversion"/>
  </si>
  <si>
    <t>月度结余</t>
    <phoneticPr fontId="2" type="noConversion"/>
  </si>
  <si>
    <t>借入</t>
    <phoneticPr fontId="2" type="noConversion"/>
  </si>
  <si>
    <t>借出</t>
    <phoneticPr fontId="2" type="noConversion"/>
  </si>
  <si>
    <t>Author</t>
    <phoneticPr fontId="2" type="noConversion"/>
  </si>
  <si>
    <t>Ackerven Sagiri</t>
    <phoneticPr fontId="2" type="noConversion"/>
  </si>
  <si>
    <t>Link</t>
    <phoneticPr fontId="2" type="noConversion"/>
  </si>
  <si>
    <t>https://ackerven.com</t>
    <phoneticPr fontId="2" type="noConversion"/>
  </si>
  <si>
    <t>Version</t>
    <phoneticPr fontId="2" type="noConversion"/>
  </si>
  <si>
    <t>项目地址</t>
    <phoneticPr fontId="2" type="noConversion"/>
  </si>
  <si>
    <t>使用说明</t>
    <phoneticPr fontId="2" type="noConversion"/>
  </si>
  <si>
    <t>1. 使用前请阅读 项目地址 的使用说明</t>
    <phoneticPr fontId="2" type="noConversion"/>
  </si>
  <si>
    <t>2. 为了获得更好的使用体验，请详细了解本文件的记账逻辑，手动进行适配</t>
    <phoneticPr fontId="2" type="noConversion"/>
  </si>
  <si>
    <t>https://github.com/Ackerven/Ledger</t>
    <phoneticPr fontId="2" type="noConversion"/>
  </si>
  <si>
    <t>3. 尽量不要修改钱包设置的个数，修改后请自行重新适配统计函数</t>
    <phoneticPr fontId="2" type="noConversion"/>
  </si>
  <si>
    <t>4. 钱包设置的名称可随意更改，注意底层和选项这两张表都要改</t>
    <phoneticPr fontId="2" type="noConversion"/>
  </si>
  <si>
    <t>更多使用说明请查看Github项目地址</t>
    <phoneticPr fontId="2" type="noConversion"/>
  </si>
  <si>
    <t>有问题请到Github提交Issue</t>
    <phoneticPr fontId="2" type="noConversion"/>
  </si>
  <si>
    <t>借入：包括花呗、白条、信用卡、从他人借来的金额</t>
    <phoneticPr fontId="2" type="noConversion"/>
  </si>
  <si>
    <t>借出：你借给别人的钱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</si>
</sst>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等线"/>
      <family val="2"/>
      <charset val="134"/>
      <scheme val="minor"/>
    </font>
    <font>
      <sz val="12"/>
      <color theme="1"/>
      <name val="仿宋"/>
      <family val="3"/>
      <charset val="134"/>
    </font>
    <font>
      <sz val="9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599963377788628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right" vertical="center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right" vertical="center"/>
    </xf>
    <xf numFmtId="0" fontId="1" fillId="5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left" vertical="center"/>
    </xf>
    <xf numFmtId="0" fontId="1" fillId="0" borderId="0" xfId="0" applyFont="1">
      <alignment vertical="center"/>
    </xf>
    <xf numFmtId="0" fontId="1" fillId="7" borderId="1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left" vertical="center"/>
    </xf>
    <xf numFmtId="0" fontId="1" fillId="7" borderId="4" xfId="0" applyFont="1" applyFill="1" applyBorder="1" applyAlignment="1">
      <alignment horizontal="left" vertical="center"/>
    </xf>
    <xf numFmtId="0" fontId="1" fillId="7" borderId="3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3" fillId="2" borderId="2" xfId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3" fillId="2" borderId="2" xfId="1" applyFill="1" applyBorder="1" applyAlignment="1">
      <alignment horizontal="left" vertical="center"/>
    </xf>
    <xf numFmtId="0" fontId="1" fillId="2" borderId="4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github.com/Ackerven/Ledger" TargetMode="External"/><Relationship Id="rId1" Type="http://schemas.openxmlformats.org/officeDocument/2006/relationships/hyperlink" Target="https://ackerven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B94C4-B0D0-E14B-88FA-DD93C5353C78}">
  <dimension ref="A2:H44"/>
  <sheetViews>
    <sheetView tabSelected="1" zoomScaleNormal="100" workbookViewId="0">
      <selection sqref="A1:XFD1048576"/>
    </sheetView>
  </sheetViews>
  <sheetFormatPr baseColWidth="10" defaultRowHeight="15"/>
  <cols>
    <col min="1" max="2" width="10.83203125" style="2"/>
    <col min="3" max="3" width="13.83203125" style="2" customWidth="1"/>
    <col min="4" max="7" width="10.83203125" style="2"/>
    <col min="8" max="8" width="120.83203125" style="2" customWidth="1"/>
    <col min="9" max="16384" width="10.83203125" style="2"/>
  </cols>
  <sheetData>
    <row r="2" spans="2:8">
      <c r="B2" s="3" t="s">
        <v>0</v>
      </c>
      <c r="C2" s="3" t="s">
        <v>1</v>
      </c>
      <c r="E2" s="6" t="s">
        <v>90</v>
      </c>
      <c r="F2" s="6" t="s">
        <v>89</v>
      </c>
      <c r="G2" s="4" t="s">
        <v>48</v>
      </c>
      <c r="H2" s="5" t="s">
        <v>67</v>
      </c>
    </row>
    <row r="3" spans="2:8">
      <c r="C3" s="3" t="s">
        <v>2</v>
      </c>
      <c r="G3" s="4" t="s">
        <v>42</v>
      </c>
      <c r="H3" s="5" t="s">
        <v>68</v>
      </c>
    </row>
    <row r="4" spans="2:8">
      <c r="C4" s="3" t="s">
        <v>3</v>
      </c>
      <c r="G4" s="4" t="s">
        <v>49</v>
      </c>
      <c r="H4" s="5" t="s">
        <v>69</v>
      </c>
    </row>
    <row r="5" spans="2:8">
      <c r="C5" s="3" t="s">
        <v>4</v>
      </c>
      <c r="G5" s="4" t="s">
        <v>50</v>
      </c>
      <c r="H5" s="5" t="s">
        <v>70</v>
      </c>
    </row>
    <row r="6" spans="2:8">
      <c r="C6" s="3" t="s">
        <v>5</v>
      </c>
      <c r="G6" s="4" t="s">
        <v>51</v>
      </c>
      <c r="H6" s="5" t="s">
        <v>71</v>
      </c>
    </row>
    <row r="7" spans="2:8">
      <c r="C7" s="3" t="s">
        <v>6</v>
      </c>
      <c r="G7" s="4" t="s">
        <v>109</v>
      </c>
      <c r="H7" s="5" t="s">
        <v>110</v>
      </c>
    </row>
    <row r="8" spans="2:8">
      <c r="C8" s="3" t="s">
        <v>7</v>
      </c>
      <c r="G8" s="4" t="s">
        <v>52</v>
      </c>
      <c r="H8" s="5" t="s">
        <v>72</v>
      </c>
    </row>
    <row r="9" spans="2:8">
      <c r="C9" s="3" t="s">
        <v>8</v>
      </c>
      <c r="F9" s="9" t="s">
        <v>91</v>
      </c>
      <c r="G9" s="7" t="s">
        <v>53</v>
      </c>
      <c r="H9" s="8" t="s">
        <v>73</v>
      </c>
    </row>
    <row r="10" spans="2:8">
      <c r="C10" s="3" t="s">
        <v>11</v>
      </c>
      <c r="G10" s="7" t="s">
        <v>22</v>
      </c>
      <c r="H10" s="8" t="s">
        <v>74</v>
      </c>
    </row>
    <row r="11" spans="2:8">
      <c r="C11" s="3" t="s">
        <v>12</v>
      </c>
      <c r="G11" s="7" t="s">
        <v>20</v>
      </c>
      <c r="H11" s="8" t="s">
        <v>75</v>
      </c>
    </row>
    <row r="12" spans="2:8">
      <c r="C12" s="3" t="s">
        <v>96</v>
      </c>
      <c r="G12" s="7" t="s">
        <v>54</v>
      </c>
      <c r="H12" s="8" t="s">
        <v>76</v>
      </c>
    </row>
    <row r="13" spans="2:8">
      <c r="C13" s="3" t="s">
        <v>21</v>
      </c>
      <c r="G13" s="7" t="s">
        <v>55</v>
      </c>
      <c r="H13" s="8" t="s">
        <v>77</v>
      </c>
    </row>
    <row r="14" spans="2:8">
      <c r="C14" s="3" t="s">
        <v>19</v>
      </c>
      <c r="G14" s="7" t="s">
        <v>23</v>
      </c>
      <c r="H14" s="8" t="s">
        <v>78</v>
      </c>
    </row>
    <row r="15" spans="2:8">
      <c r="G15" s="7" t="s">
        <v>56</v>
      </c>
      <c r="H15" s="8" t="s">
        <v>79</v>
      </c>
    </row>
    <row r="16" spans="2:8">
      <c r="C16" s="3" t="s">
        <v>9</v>
      </c>
      <c r="G16" s="7" t="s">
        <v>57</v>
      </c>
      <c r="H16" s="8" t="s">
        <v>80</v>
      </c>
    </row>
    <row r="17" spans="1:8">
      <c r="C17" s="3" t="s">
        <v>10</v>
      </c>
      <c r="G17" s="7" t="s">
        <v>58</v>
      </c>
      <c r="H17" s="8" t="s">
        <v>81</v>
      </c>
    </row>
    <row r="18" spans="1:8">
      <c r="C18" s="3" t="s">
        <v>14</v>
      </c>
      <c r="G18" s="7" t="s">
        <v>59</v>
      </c>
      <c r="H18" s="8" t="s">
        <v>82</v>
      </c>
    </row>
    <row r="19" spans="1:8">
      <c r="C19" s="3" t="s">
        <v>15</v>
      </c>
      <c r="G19" s="7" t="s">
        <v>60</v>
      </c>
      <c r="H19" s="8" t="s">
        <v>83</v>
      </c>
    </row>
    <row r="20" spans="1:8">
      <c r="C20" s="3" t="s">
        <v>16</v>
      </c>
      <c r="G20" s="7" t="s">
        <v>61</v>
      </c>
      <c r="H20" s="8" t="s">
        <v>84</v>
      </c>
    </row>
    <row r="21" spans="1:8">
      <c r="C21" s="3" t="s">
        <v>17</v>
      </c>
      <c r="G21" s="7" t="s">
        <v>111</v>
      </c>
      <c r="H21" s="8" t="s">
        <v>112</v>
      </c>
    </row>
    <row r="22" spans="1:8">
      <c r="C22" s="3" t="s">
        <v>18</v>
      </c>
      <c r="G22" s="7" t="s">
        <v>62</v>
      </c>
      <c r="H22" s="8" t="s">
        <v>85</v>
      </c>
    </row>
    <row r="23" spans="1:8">
      <c r="G23" s="7" t="s">
        <v>63</v>
      </c>
      <c r="H23" s="8" t="s">
        <v>86</v>
      </c>
    </row>
    <row r="24" spans="1:8">
      <c r="G24" s="7" t="s">
        <v>64</v>
      </c>
      <c r="H24" s="8" t="s">
        <v>87</v>
      </c>
    </row>
    <row r="25" spans="1:8">
      <c r="A25" s="6" t="s">
        <v>118</v>
      </c>
      <c r="B25" s="17" t="s">
        <v>119</v>
      </c>
      <c r="C25" s="17"/>
      <c r="G25" s="7" t="s">
        <v>65</v>
      </c>
      <c r="H25" s="8" t="s">
        <v>71</v>
      </c>
    </row>
    <row r="26" spans="1:8" ht="16">
      <c r="A26" s="6" t="s">
        <v>120</v>
      </c>
      <c r="B26" s="18" t="s">
        <v>121</v>
      </c>
      <c r="C26" s="19"/>
      <c r="G26" s="7" t="s">
        <v>24</v>
      </c>
      <c r="H26" s="8" t="s">
        <v>88</v>
      </c>
    </row>
    <row r="27" spans="1:8">
      <c r="A27" s="6" t="s">
        <v>122</v>
      </c>
      <c r="B27" s="20">
        <v>0.3</v>
      </c>
      <c r="C27" s="21"/>
      <c r="G27" s="7" t="s">
        <v>66</v>
      </c>
      <c r="H27" s="8"/>
    </row>
    <row r="28" spans="1:8" ht="16">
      <c r="A28" s="6" t="s">
        <v>123</v>
      </c>
      <c r="B28" s="22" t="s">
        <v>127</v>
      </c>
      <c r="C28" s="23"/>
      <c r="D28" s="24"/>
    </row>
    <row r="29" spans="1:8">
      <c r="A29" s="25" t="s">
        <v>131</v>
      </c>
      <c r="B29" s="26"/>
      <c r="C29" s="19"/>
      <c r="F29" s="10" t="s">
        <v>44</v>
      </c>
      <c r="G29" s="10" t="s">
        <v>38</v>
      </c>
      <c r="H29" s="11" t="s">
        <v>45</v>
      </c>
    </row>
    <row r="30" spans="1:8">
      <c r="G30" s="10" t="s">
        <v>39</v>
      </c>
      <c r="H30" s="11" t="s">
        <v>46</v>
      </c>
    </row>
    <row r="31" spans="1:8">
      <c r="G31" s="10" t="s">
        <v>40</v>
      </c>
      <c r="H31" s="11" t="s">
        <v>47</v>
      </c>
    </row>
    <row r="34" spans="1:7">
      <c r="A34" s="13" t="s">
        <v>124</v>
      </c>
      <c r="B34" s="14" t="s">
        <v>125</v>
      </c>
      <c r="C34" s="15"/>
      <c r="D34" s="15"/>
      <c r="E34" s="15"/>
      <c r="F34" s="15"/>
      <c r="G34" s="16"/>
    </row>
    <row r="35" spans="1:7">
      <c r="A35" s="13"/>
      <c r="B35" s="14" t="s">
        <v>126</v>
      </c>
      <c r="C35" s="15"/>
      <c r="D35" s="15"/>
      <c r="E35" s="15"/>
      <c r="F35" s="15"/>
      <c r="G35" s="16"/>
    </row>
    <row r="36" spans="1:7">
      <c r="A36" s="13"/>
      <c r="B36" s="14" t="s">
        <v>128</v>
      </c>
      <c r="C36" s="15"/>
      <c r="D36" s="15"/>
      <c r="E36" s="15"/>
      <c r="F36" s="15"/>
      <c r="G36" s="16"/>
    </row>
    <row r="37" spans="1:7">
      <c r="A37" s="13"/>
      <c r="B37" s="14" t="s">
        <v>129</v>
      </c>
      <c r="C37" s="15"/>
      <c r="D37" s="15"/>
      <c r="E37" s="15"/>
      <c r="F37" s="15"/>
      <c r="G37" s="16"/>
    </row>
    <row r="38" spans="1:7">
      <c r="A38" s="13"/>
      <c r="B38" s="14" t="s">
        <v>130</v>
      </c>
      <c r="C38" s="15"/>
      <c r="D38" s="15"/>
      <c r="E38" s="15"/>
      <c r="F38" s="15"/>
      <c r="G38" s="16"/>
    </row>
    <row r="39" spans="1:7">
      <c r="A39" s="13"/>
      <c r="B39" s="14"/>
      <c r="C39" s="15"/>
      <c r="D39" s="15"/>
      <c r="E39" s="15"/>
      <c r="F39" s="15"/>
      <c r="G39" s="16"/>
    </row>
    <row r="40" spans="1:7">
      <c r="A40" s="13"/>
      <c r="B40" s="14"/>
      <c r="C40" s="15"/>
      <c r="D40" s="15"/>
      <c r="E40" s="15"/>
      <c r="F40" s="15"/>
      <c r="G40" s="16"/>
    </row>
    <row r="41" spans="1:7">
      <c r="A41" s="13"/>
      <c r="B41" s="14"/>
      <c r="C41" s="15"/>
      <c r="D41" s="15"/>
      <c r="E41" s="15"/>
      <c r="F41" s="15"/>
      <c r="G41" s="16"/>
    </row>
    <row r="42" spans="1:7">
      <c r="A42" s="13"/>
      <c r="B42" s="14"/>
      <c r="C42" s="15"/>
      <c r="D42" s="15"/>
      <c r="E42" s="15"/>
      <c r="F42" s="15"/>
      <c r="G42" s="16"/>
    </row>
    <row r="43" spans="1:7">
      <c r="A43" s="13"/>
      <c r="B43" s="14"/>
      <c r="C43" s="15"/>
      <c r="D43" s="15"/>
      <c r="E43" s="15"/>
      <c r="F43" s="15"/>
      <c r="G43" s="16"/>
    </row>
    <row r="44" spans="1:7">
      <c r="A44" s="13"/>
      <c r="B44" s="14"/>
      <c r="C44" s="15"/>
      <c r="D44" s="15"/>
      <c r="E44" s="15"/>
      <c r="F44" s="15"/>
      <c r="G44" s="16"/>
    </row>
  </sheetData>
  <mergeCells count="16">
    <mergeCell ref="B44:G44"/>
    <mergeCell ref="B25:C25"/>
    <mergeCell ref="B26:C26"/>
    <mergeCell ref="B27:C27"/>
    <mergeCell ref="B28:D28"/>
    <mergeCell ref="A29:C29"/>
    <mergeCell ref="B39:G39"/>
    <mergeCell ref="B40:G40"/>
    <mergeCell ref="B41:G41"/>
    <mergeCell ref="B42:G42"/>
    <mergeCell ref="B43:G43"/>
    <mergeCell ref="B34:G34"/>
    <mergeCell ref="B35:G35"/>
    <mergeCell ref="B36:G36"/>
    <mergeCell ref="B37:G37"/>
    <mergeCell ref="B38:G38"/>
  </mergeCells>
  <phoneticPr fontId="2" type="noConversion"/>
  <hyperlinks>
    <hyperlink ref="B26" r:id="rId1" xr:uid="{C27ABBAC-37F3-F944-B491-939DCF26062F}"/>
    <hyperlink ref="B28" r:id="rId2" xr:uid="{60AD4539-C848-2843-ADD5-E23CC1174BA8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00D9C-052A-9F4D-A850-8529080C7AA2}">
  <dimension ref="A1:O33"/>
  <sheetViews>
    <sheetView workbookViewId="0">
      <pane ySplit="2" topLeftCell="A3" activePane="bottomLeft" state="frozen"/>
      <selection pane="bottomLeft" sqref="A1:XFD1048576"/>
    </sheetView>
  </sheetViews>
  <sheetFormatPr baseColWidth="10" defaultRowHeight="15"/>
  <cols>
    <col min="1" max="2" width="10.83203125" style="1"/>
    <col min="3" max="4" width="12.83203125" style="1" customWidth="1"/>
    <col min="5" max="6" width="10.83203125" style="1"/>
    <col min="7" max="7" width="40.83203125" style="1" customWidth="1"/>
    <col min="8" max="8" width="2.33203125" style="1" customWidth="1"/>
    <col min="9" max="9" width="12.83203125" style="1" customWidth="1"/>
    <col min="10" max="16384" width="10.83203125" style="1"/>
  </cols>
  <sheetData>
    <row r="1" spans="1:15">
      <c r="A1" s="1" t="s">
        <v>37</v>
      </c>
    </row>
    <row r="2" spans="1:15">
      <c r="A2" s="1" t="s">
        <v>43</v>
      </c>
      <c r="B2" s="1" t="s">
        <v>25</v>
      </c>
      <c r="C2" s="1" t="s">
        <v>26</v>
      </c>
      <c r="D2" s="1" t="s">
        <v>27</v>
      </c>
      <c r="E2" s="1" t="s">
        <v>28</v>
      </c>
      <c r="F2" s="1" t="s">
        <v>29</v>
      </c>
      <c r="G2" s="1" t="s">
        <v>30</v>
      </c>
      <c r="J2" s="1" t="s">
        <v>31</v>
      </c>
      <c r="K2" s="1" t="s">
        <v>32</v>
      </c>
      <c r="O2" s="1" t="s">
        <v>33</v>
      </c>
    </row>
    <row r="3" spans="1:15">
      <c r="I3" s="1" t="str">
        <f>底层!C2</f>
        <v>现金</v>
      </c>
      <c r="J3" s="1">
        <f>'5月'!K3</f>
        <v>0</v>
      </c>
      <c r="K3" s="1">
        <f>SUM(J3+SUMIFS(E:E,C:C,I3))-SUMIFS(E:E,D:D,I3)</f>
        <v>0</v>
      </c>
      <c r="N3" s="1" t="str">
        <f>底层!G2</f>
        <v>正职酬劳</v>
      </c>
      <c r="O3" s="1">
        <f>SUMIFS(E:E,B:B,N3)</f>
        <v>0</v>
      </c>
    </row>
    <row r="4" spans="1:15">
      <c r="I4" s="1" t="str">
        <f>底层!C3</f>
        <v>支付宝余额</v>
      </c>
      <c r="J4" s="1">
        <f>'5月'!K4</f>
        <v>0</v>
      </c>
      <c r="K4" s="1">
        <f t="shared" ref="K4:K14" si="0">SUM(J4+SUMIFS(E:E,C:C,I4))-SUMIFS(E:E,D:D,I4)</f>
        <v>0</v>
      </c>
      <c r="N4" s="1" t="str">
        <f>底层!G3</f>
        <v>副职酬劳</v>
      </c>
      <c r="O4" s="1">
        <f t="shared" ref="O4:O28" si="1">SUMIFS(E:E,B:B,N4)</f>
        <v>0</v>
      </c>
    </row>
    <row r="5" spans="1:15">
      <c r="I5" s="1" t="str">
        <f>底层!C4</f>
        <v>支付宝余额宝</v>
      </c>
      <c r="J5" s="1">
        <f>'5月'!K5</f>
        <v>0</v>
      </c>
      <c r="K5" s="1">
        <f t="shared" si="0"/>
        <v>0</v>
      </c>
      <c r="N5" s="1" t="str">
        <f>底层!G4</f>
        <v>家人</v>
      </c>
      <c r="O5" s="1">
        <f t="shared" si="1"/>
        <v>0</v>
      </c>
    </row>
    <row r="6" spans="1:15">
      <c r="I6" s="1" t="str">
        <f>底层!C5</f>
        <v>微信钱包</v>
      </c>
      <c r="J6" s="1">
        <f>'5月'!K6</f>
        <v>0</v>
      </c>
      <c r="K6" s="1">
        <f t="shared" si="0"/>
        <v>0</v>
      </c>
      <c r="N6" s="1" t="str">
        <f>底层!G5</f>
        <v>信用借</v>
      </c>
      <c r="O6" s="1">
        <f t="shared" si="1"/>
        <v>0</v>
      </c>
    </row>
    <row r="7" spans="1:15">
      <c r="I7" s="1" t="str">
        <f>底层!C6</f>
        <v>微信零钱通</v>
      </c>
      <c r="J7" s="1">
        <f>'5月'!K7</f>
        <v>0</v>
      </c>
      <c r="K7" s="1">
        <f t="shared" si="0"/>
        <v>0</v>
      </c>
      <c r="N7" s="1" t="str">
        <f>底层!G6</f>
        <v>理财盈亏</v>
      </c>
      <c r="O7" s="1">
        <f t="shared" si="1"/>
        <v>0</v>
      </c>
    </row>
    <row r="8" spans="1:15">
      <c r="I8" s="1" t="str">
        <f>底层!C7</f>
        <v>京东余额</v>
      </c>
      <c r="J8" s="1">
        <f>'5月'!K8</f>
        <v>0</v>
      </c>
      <c r="K8" s="1">
        <f t="shared" si="0"/>
        <v>0</v>
      </c>
      <c r="N8" s="1" t="str">
        <f>底层!G7</f>
        <v>债务回收</v>
      </c>
      <c r="O8" s="1">
        <f t="shared" si="1"/>
        <v>0</v>
      </c>
    </row>
    <row r="9" spans="1:15">
      <c r="I9" s="1" t="str">
        <f>底层!C8</f>
        <v>京东小金库</v>
      </c>
      <c r="J9" s="1">
        <f>'5月'!K9</f>
        <v>0</v>
      </c>
      <c r="K9" s="1">
        <f t="shared" si="0"/>
        <v>0</v>
      </c>
      <c r="N9" s="1" t="str">
        <f>底层!G8</f>
        <v>其他收入</v>
      </c>
      <c r="O9" s="1">
        <f t="shared" si="1"/>
        <v>0</v>
      </c>
    </row>
    <row r="10" spans="1:15">
      <c r="I10" s="1" t="str">
        <f>底层!C9</f>
        <v>QQ钱包</v>
      </c>
      <c r="J10" s="1">
        <f>'5月'!K10</f>
        <v>0</v>
      </c>
      <c r="K10" s="1">
        <f t="shared" si="0"/>
        <v>0</v>
      </c>
      <c r="N10" s="1" t="str">
        <f>底层!G9</f>
        <v>日常饮食</v>
      </c>
      <c r="O10" s="1">
        <f t="shared" si="1"/>
        <v>0</v>
      </c>
    </row>
    <row r="11" spans="1:15">
      <c r="I11" s="1" t="str">
        <f>底层!C10</f>
        <v>银行卡1</v>
      </c>
      <c r="J11" s="1">
        <f>'5月'!K11</f>
        <v>0</v>
      </c>
      <c r="K11" s="1">
        <f t="shared" si="0"/>
        <v>0</v>
      </c>
      <c r="N11" s="1" t="str">
        <f>底层!G10</f>
        <v>零食饮料</v>
      </c>
      <c r="O11" s="1">
        <f t="shared" si="1"/>
        <v>0</v>
      </c>
    </row>
    <row r="12" spans="1:15">
      <c r="I12" s="1" t="str">
        <f>底层!C11</f>
        <v>银行卡2</v>
      </c>
      <c r="J12" s="1">
        <f>'5月'!K12</f>
        <v>0</v>
      </c>
      <c r="K12" s="1">
        <f t="shared" si="0"/>
        <v>0</v>
      </c>
      <c r="N12" s="1" t="str">
        <f>底层!G11</f>
        <v>社交</v>
      </c>
      <c r="O12" s="1">
        <f t="shared" si="1"/>
        <v>0</v>
      </c>
    </row>
    <row r="13" spans="1:15">
      <c r="I13" s="1" t="str">
        <f>底层!C12</f>
        <v>银行卡3</v>
      </c>
      <c r="J13" s="1">
        <f>'5月'!K13</f>
        <v>0</v>
      </c>
      <c r="K13" s="1">
        <f t="shared" si="0"/>
        <v>0</v>
      </c>
      <c r="N13" s="1" t="str">
        <f>底层!G12</f>
        <v>交通出行</v>
      </c>
      <c r="O13" s="1">
        <f t="shared" si="1"/>
        <v>0</v>
      </c>
    </row>
    <row r="14" spans="1:15">
      <c r="I14" s="1" t="str">
        <f>底层!C13</f>
        <v>理财账户</v>
      </c>
      <c r="J14" s="1">
        <f>'5月'!K14</f>
        <v>0</v>
      </c>
      <c r="K14" s="1">
        <f t="shared" si="0"/>
        <v>0</v>
      </c>
      <c r="N14" s="1" t="str">
        <f>底层!G13</f>
        <v>居家物业</v>
      </c>
      <c r="O14" s="1">
        <f t="shared" si="1"/>
        <v>0</v>
      </c>
    </row>
    <row r="15" spans="1:15">
      <c r="I15" s="1" t="str">
        <f>底层!C14</f>
        <v>费用</v>
      </c>
      <c r="J15" s="1">
        <f>'5月'!K15</f>
        <v>0</v>
      </c>
      <c r="K15" s="1">
        <f>SUMIFS(E:E,C:C,I15)-SUMIFS(E:E,D:D,I15)</f>
        <v>0</v>
      </c>
      <c r="N15" s="1" t="str">
        <f>底层!G14</f>
        <v>鞋服饰品</v>
      </c>
      <c r="O15" s="1">
        <f t="shared" si="1"/>
        <v>0</v>
      </c>
    </row>
    <row r="16" spans="1:15">
      <c r="N16" s="1" t="str">
        <f>底层!G15</f>
        <v>文化教育</v>
      </c>
      <c r="O16" s="1">
        <f t="shared" si="1"/>
        <v>0</v>
      </c>
    </row>
    <row r="17" spans="9:15">
      <c r="J17" s="1" t="s">
        <v>34</v>
      </c>
      <c r="K17" s="1" t="s">
        <v>35</v>
      </c>
      <c r="L17" s="1" t="s">
        <v>36</v>
      </c>
      <c r="N17" s="1" t="str">
        <f>底层!G16</f>
        <v>娱乐</v>
      </c>
      <c r="O17" s="1">
        <f t="shared" si="1"/>
        <v>0</v>
      </c>
    </row>
    <row r="18" spans="9:15">
      <c r="I18" s="1" t="str">
        <f>底层!C16</f>
        <v>支付宝花呗</v>
      </c>
      <c r="J18" s="1">
        <v>0</v>
      </c>
      <c r="K18" s="1">
        <f>J18-L18</f>
        <v>0</v>
      </c>
      <c r="L18" s="1">
        <f>SUM('5月'!L18+SUMIFS(E:E,D:D,I18))-SUMIFS(E:E,C:C,I18)</f>
        <v>0</v>
      </c>
      <c r="N18" s="1" t="str">
        <f>底层!G17</f>
        <v>医疗健康</v>
      </c>
      <c r="O18" s="1">
        <f t="shared" si="1"/>
        <v>0</v>
      </c>
    </row>
    <row r="19" spans="9:15">
      <c r="I19" s="1" t="str">
        <f>底层!C17</f>
        <v>京东白条</v>
      </c>
      <c r="J19" s="1">
        <v>0</v>
      </c>
      <c r="K19" s="1">
        <f>J19-L19</f>
        <v>0</v>
      </c>
      <c r="L19" s="1">
        <f>SUM('5月'!L19+SUMIFS(E:E,D:D,I19))-SUMIFS(E:E,C:C,I19)</f>
        <v>0</v>
      </c>
      <c r="N19" s="1" t="str">
        <f>底层!G18</f>
        <v>护肤保健</v>
      </c>
      <c r="O19" s="1">
        <f t="shared" si="1"/>
        <v>0</v>
      </c>
    </row>
    <row r="20" spans="9:15">
      <c r="I20" s="1" t="str">
        <f>底层!C18</f>
        <v>信用卡1</v>
      </c>
      <c r="J20" s="1">
        <v>0</v>
      </c>
      <c r="K20" s="1">
        <f t="shared" ref="K20:K23" si="2">J20-L20</f>
        <v>0</v>
      </c>
      <c r="L20" s="1">
        <f>SUM('5月'!L20+SUMIFS(E:E,D:D,I20))-SUMIFS(E:E,C:C,I20)</f>
        <v>0</v>
      </c>
      <c r="N20" s="1" t="str">
        <f>底层!G19</f>
        <v>通讯充值</v>
      </c>
      <c r="O20" s="1">
        <f t="shared" si="1"/>
        <v>0</v>
      </c>
    </row>
    <row r="21" spans="9:15">
      <c r="I21" s="1" t="str">
        <f>底层!C19</f>
        <v>信用卡2</v>
      </c>
      <c r="J21" s="1">
        <v>0</v>
      </c>
      <c r="K21" s="1">
        <f t="shared" si="2"/>
        <v>0</v>
      </c>
      <c r="L21" s="1">
        <f>SUM('5月'!L21+SUMIFS(E:E,D:D,I21))-SUMIFS(E:E,C:C,I21)</f>
        <v>0</v>
      </c>
      <c r="N21" s="1" t="str">
        <f>底层!G20</f>
        <v>信用还</v>
      </c>
      <c r="O21" s="1">
        <f t="shared" si="1"/>
        <v>0</v>
      </c>
    </row>
    <row r="22" spans="9:15">
      <c r="I22" s="1" t="str">
        <f>底层!C20</f>
        <v>信用卡3</v>
      </c>
      <c r="J22" s="1">
        <v>0</v>
      </c>
      <c r="K22" s="1">
        <f t="shared" si="2"/>
        <v>0</v>
      </c>
      <c r="L22" s="1">
        <f>SUM('5月'!L22+SUMIFS(E:E,D:D,I22))-SUMIFS(E:E,C:C,I22)</f>
        <v>0</v>
      </c>
      <c r="N22" s="1" t="str">
        <f>底层!G21</f>
        <v>债务支出</v>
      </c>
      <c r="O22" s="1">
        <f t="shared" si="1"/>
        <v>0</v>
      </c>
    </row>
    <row r="23" spans="9:15">
      <c r="I23" s="1" t="str">
        <f>底层!C21</f>
        <v>我借</v>
      </c>
      <c r="K23" s="1">
        <f t="shared" si="2"/>
        <v>0</v>
      </c>
      <c r="L23" s="1">
        <f>SUM('5月'!L23+SUMIFS(E:E,D:D,I23))-SUMIFS(E:E,C:C,I23)</f>
        <v>0</v>
      </c>
      <c r="N23" s="1" t="str">
        <f>底层!G22</f>
        <v>旅行</v>
      </c>
      <c r="O23" s="1">
        <f t="shared" si="1"/>
        <v>0</v>
      </c>
    </row>
    <row r="24" spans="9:15">
      <c r="I24" s="1" t="str">
        <f>底层!C22</f>
        <v>借我</v>
      </c>
      <c r="L24" s="1">
        <f>SUM('5月'!L24+SUMIFS(E:E,C:C,I24))-SUMIFS(E:E,D:D,I24)</f>
        <v>0</v>
      </c>
      <c r="N24" s="1" t="str">
        <f>底层!G23</f>
        <v>购物</v>
      </c>
      <c r="O24" s="1">
        <f t="shared" si="1"/>
        <v>0</v>
      </c>
    </row>
    <row r="25" spans="9:15">
      <c r="N25" s="1" t="str">
        <f>底层!G24</f>
        <v>汽车</v>
      </c>
      <c r="O25" s="1">
        <f t="shared" si="1"/>
        <v>0</v>
      </c>
    </row>
    <row r="26" spans="9:15">
      <c r="J26" s="1" t="s">
        <v>41</v>
      </c>
      <c r="N26" s="1" t="str">
        <f>底层!G25</f>
        <v>投资理财</v>
      </c>
      <c r="O26" s="1">
        <f t="shared" si="1"/>
        <v>0</v>
      </c>
    </row>
    <row r="27" spans="9:15">
      <c r="I27" s="1" t="s">
        <v>38</v>
      </c>
      <c r="J27" s="1">
        <f>SUMIFS(E:E,F:F,I27)</f>
        <v>0</v>
      </c>
      <c r="N27" s="1" t="str">
        <f>底层!G26</f>
        <v>其他支出</v>
      </c>
      <c r="O27" s="1">
        <f t="shared" si="1"/>
        <v>0</v>
      </c>
    </row>
    <row r="28" spans="9:15">
      <c r="I28" s="1" t="s">
        <v>39</v>
      </c>
      <c r="J28" s="1">
        <f>SUMIFS(E:E,F:F,I28)</f>
        <v>0</v>
      </c>
      <c r="N28" s="1" t="str">
        <f>底层!G27</f>
        <v>内部转账</v>
      </c>
      <c r="O28" s="1">
        <f t="shared" si="1"/>
        <v>0</v>
      </c>
    </row>
    <row r="29" spans="9:15">
      <c r="I29" s="1" t="s">
        <v>40</v>
      </c>
      <c r="J29" s="1">
        <f>SUMIFS(E:E,F:F,I29)</f>
        <v>0</v>
      </c>
    </row>
    <row r="31" spans="9:15">
      <c r="I31" s="1" t="s">
        <v>93</v>
      </c>
      <c r="J31" s="1">
        <f>SUM(K3:K14,L24)-SUM(L18:L23)</f>
        <v>0</v>
      </c>
    </row>
    <row r="32" spans="9:15">
      <c r="I32" s="1" t="s">
        <v>94</v>
      </c>
      <c r="J32" s="1">
        <f>SUM(K3:K14)</f>
        <v>0</v>
      </c>
    </row>
    <row r="33" spans="9:10">
      <c r="I33" s="1" t="s">
        <v>95</v>
      </c>
      <c r="J33" s="1">
        <f>SUM(K3:K14)-SUM(L18:L23)</f>
        <v>0</v>
      </c>
    </row>
  </sheetData>
  <phoneticPr fontId="2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20D442E1-A2B8-0C4C-BE9A-9BEC0A49FC14}">
          <x14:formula1>
            <xm:f>选项!$C$2:$C$21</xm:f>
          </x14:formula1>
          <xm:sqref>C3:D500 C1</xm:sqref>
        </x14:dataValidation>
        <x14:dataValidation type="list" allowBlank="1" showInputMessage="1" showErrorMessage="1" xr:uid="{8CE35047-918F-D346-B3D9-22A33635BD8A}">
          <x14:formula1>
            <xm:f>选项!$G$2:$G$27</xm:f>
          </x14:formula1>
          <xm:sqref>B1:B1048576</xm:sqref>
        </x14:dataValidation>
        <x14:dataValidation type="list" allowBlank="1" showInputMessage="1" showErrorMessage="1" xr:uid="{4AC13E30-689E-F14E-9410-F67B0704344E}">
          <x14:formula1>
            <xm:f>选项!$G$29:$G$31</xm:f>
          </x14:formula1>
          <xm:sqref>F1:F1048576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76E73-D517-EC44-9238-5392DDE2E792}">
  <dimension ref="A1:O33"/>
  <sheetViews>
    <sheetView workbookViewId="0">
      <pane ySplit="2" topLeftCell="A3" activePane="bottomLeft" state="frozen"/>
      <selection pane="bottomLeft" sqref="A1:XFD1048576"/>
    </sheetView>
  </sheetViews>
  <sheetFormatPr baseColWidth="10" defaultRowHeight="15"/>
  <cols>
    <col min="1" max="2" width="10.83203125" style="1"/>
    <col min="3" max="4" width="12.83203125" style="1" customWidth="1"/>
    <col min="5" max="6" width="10.83203125" style="1"/>
    <col min="7" max="7" width="40.83203125" style="1" customWidth="1"/>
    <col min="8" max="8" width="2.33203125" style="1" customWidth="1"/>
    <col min="9" max="9" width="12.83203125" style="1" customWidth="1"/>
    <col min="10" max="16384" width="10.83203125" style="1"/>
  </cols>
  <sheetData>
    <row r="1" spans="1:15">
      <c r="A1" s="1" t="s">
        <v>37</v>
      </c>
    </row>
    <row r="2" spans="1:15">
      <c r="A2" s="1" t="s">
        <v>43</v>
      </c>
      <c r="B2" s="1" t="s">
        <v>25</v>
      </c>
      <c r="C2" s="1" t="s">
        <v>26</v>
      </c>
      <c r="D2" s="1" t="s">
        <v>27</v>
      </c>
      <c r="E2" s="1" t="s">
        <v>28</v>
      </c>
      <c r="F2" s="1" t="s">
        <v>29</v>
      </c>
      <c r="G2" s="1" t="s">
        <v>30</v>
      </c>
      <c r="J2" s="1" t="s">
        <v>31</v>
      </c>
      <c r="K2" s="1" t="s">
        <v>32</v>
      </c>
      <c r="O2" s="1" t="s">
        <v>33</v>
      </c>
    </row>
    <row r="3" spans="1:15">
      <c r="I3" s="1" t="str">
        <f>底层!C2</f>
        <v>现金</v>
      </c>
      <c r="J3" s="1">
        <f>'6月'!K3</f>
        <v>0</v>
      </c>
      <c r="K3" s="1">
        <f>SUM(J3+SUMIFS(E:E,C:C,I3))-SUMIFS(E:E,D:D,I3)</f>
        <v>0</v>
      </c>
      <c r="N3" s="1" t="str">
        <f>底层!G2</f>
        <v>正职酬劳</v>
      </c>
      <c r="O3" s="1">
        <f>SUMIFS(E:E,B:B,N3)</f>
        <v>0</v>
      </c>
    </row>
    <row r="4" spans="1:15">
      <c r="I4" s="1" t="str">
        <f>底层!C3</f>
        <v>支付宝余额</v>
      </c>
      <c r="J4" s="1">
        <f>'6月'!K4</f>
        <v>0</v>
      </c>
      <c r="K4" s="1">
        <f t="shared" ref="K4:K14" si="0">SUM(J4+SUMIFS(E:E,C:C,I4))-SUMIFS(E:E,D:D,I4)</f>
        <v>0</v>
      </c>
      <c r="N4" s="1" t="str">
        <f>底层!G3</f>
        <v>副职酬劳</v>
      </c>
      <c r="O4" s="1">
        <f t="shared" ref="O4:O28" si="1">SUMIFS(E:E,B:B,N4)</f>
        <v>0</v>
      </c>
    </row>
    <row r="5" spans="1:15">
      <c r="I5" s="1" t="str">
        <f>底层!C4</f>
        <v>支付宝余额宝</v>
      </c>
      <c r="J5" s="1">
        <f>'6月'!K5</f>
        <v>0</v>
      </c>
      <c r="K5" s="1">
        <f t="shared" si="0"/>
        <v>0</v>
      </c>
      <c r="N5" s="1" t="str">
        <f>底层!G4</f>
        <v>家人</v>
      </c>
      <c r="O5" s="1">
        <f t="shared" si="1"/>
        <v>0</v>
      </c>
    </row>
    <row r="6" spans="1:15">
      <c r="I6" s="1" t="str">
        <f>底层!C5</f>
        <v>微信钱包</v>
      </c>
      <c r="J6" s="1">
        <f>'6月'!K6</f>
        <v>0</v>
      </c>
      <c r="K6" s="1">
        <f t="shared" si="0"/>
        <v>0</v>
      </c>
      <c r="N6" s="1" t="str">
        <f>底层!G5</f>
        <v>信用借</v>
      </c>
      <c r="O6" s="1">
        <f t="shared" si="1"/>
        <v>0</v>
      </c>
    </row>
    <row r="7" spans="1:15">
      <c r="I7" s="1" t="str">
        <f>底层!C6</f>
        <v>微信零钱通</v>
      </c>
      <c r="J7" s="1">
        <f>'6月'!K7</f>
        <v>0</v>
      </c>
      <c r="K7" s="1">
        <f t="shared" si="0"/>
        <v>0</v>
      </c>
      <c r="N7" s="1" t="str">
        <f>底层!G6</f>
        <v>理财盈亏</v>
      </c>
      <c r="O7" s="1">
        <f t="shared" si="1"/>
        <v>0</v>
      </c>
    </row>
    <row r="8" spans="1:15">
      <c r="I8" s="1" t="str">
        <f>底层!C7</f>
        <v>京东余额</v>
      </c>
      <c r="J8" s="1">
        <f>'6月'!K8</f>
        <v>0</v>
      </c>
      <c r="K8" s="1">
        <f t="shared" si="0"/>
        <v>0</v>
      </c>
      <c r="N8" s="1" t="str">
        <f>底层!G7</f>
        <v>债务回收</v>
      </c>
      <c r="O8" s="1">
        <f t="shared" si="1"/>
        <v>0</v>
      </c>
    </row>
    <row r="9" spans="1:15">
      <c r="I9" s="1" t="str">
        <f>底层!C8</f>
        <v>京东小金库</v>
      </c>
      <c r="J9" s="1">
        <f>'6月'!K9</f>
        <v>0</v>
      </c>
      <c r="K9" s="1">
        <f t="shared" si="0"/>
        <v>0</v>
      </c>
      <c r="N9" s="1" t="str">
        <f>底层!G8</f>
        <v>其他收入</v>
      </c>
      <c r="O9" s="1">
        <f t="shared" si="1"/>
        <v>0</v>
      </c>
    </row>
    <row r="10" spans="1:15">
      <c r="I10" s="1" t="str">
        <f>底层!C9</f>
        <v>QQ钱包</v>
      </c>
      <c r="J10" s="1">
        <f>'6月'!K10</f>
        <v>0</v>
      </c>
      <c r="K10" s="1">
        <f t="shared" si="0"/>
        <v>0</v>
      </c>
      <c r="N10" s="1" t="str">
        <f>底层!G9</f>
        <v>日常饮食</v>
      </c>
      <c r="O10" s="1">
        <f t="shared" si="1"/>
        <v>0</v>
      </c>
    </row>
    <row r="11" spans="1:15">
      <c r="I11" s="1" t="str">
        <f>底层!C10</f>
        <v>银行卡1</v>
      </c>
      <c r="J11" s="1">
        <f>'6月'!K11</f>
        <v>0</v>
      </c>
      <c r="K11" s="1">
        <f t="shared" si="0"/>
        <v>0</v>
      </c>
      <c r="N11" s="1" t="str">
        <f>底层!G10</f>
        <v>零食饮料</v>
      </c>
      <c r="O11" s="1">
        <f t="shared" si="1"/>
        <v>0</v>
      </c>
    </row>
    <row r="12" spans="1:15">
      <c r="I12" s="1" t="str">
        <f>底层!C11</f>
        <v>银行卡2</v>
      </c>
      <c r="J12" s="1">
        <f>'6月'!K12</f>
        <v>0</v>
      </c>
      <c r="K12" s="1">
        <f t="shared" si="0"/>
        <v>0</v>
      </c>
      <c r="N12" s="1" t="str">
        <f>底层!G11</f>
        <v>社交</v>
      </c>
      <c r="O12" s="1">
        <f t="shared" si="1"/>
        <v>0</v>
      </c>
    </row>
    <row r="13" spans="1:15">
      <c r="I13" s="1" t="str">
        <f>底层!C12</f>
        <v>银行卡3</v>
      </c>
      <c r="J13" s="1">
        <f>'6月'!K13</f>
        <v>0</v>
      </c>
      <c r="K13" s="1">
        <f t="shared" si="0"/>
        <v>0</v>
      </c>
      <c r="N13" s="1" t="str">
        <f>底层!G12</f>
        <v>交通出行</v>
      </c>
      <c r="O13" s="1">
        <f t="shared" si="1"/>
        <v>0</v>
      </c>
    </row>
    <row r="14" spans="1:15">
      <c r="I14" s="1" t="str">
        <f>底层!C13</f>
        <v>理财账户</v>
      </c>
      <c r="J14" s="1">
        <f>'6月'!K14</f>
        <v>0</v>
      </c>
      <c r="K14" s="1">
        <f t="shared" si="0"/>
        <v>0</v>
      </c>
      <c r="N14" s="1" t="str">
        <f>底层!G13</f>
        <v>居家物业</v>
      </c>
      <c r="O14" s="1">
        <f t="shared" si="1"/>
        <v>0</v>
      </c>
    </row>
    <row r="15" spans="1:15">
      <c r="I15" s="1" t="str">
        <f>底层!C14</f>
        <v>费用</v>
      </c>
      <c r="J15" s="1">
        <f>'6月'!K15</f>
        <v>0</v>
      </c>
      <c r="K15" s="1">
        <f>SUMIFS(E:E,C:C,I15)-SUMIFS(E:E,D:D,I15)</f>
        <v>0</v>
      </c>
      <c r="N15" s="1" t="str">
        <f>底层!G14</f>
        <v>鞋服饰品</v>
      </c>
      <c r="O15" s="1">
        <f t="shared" si="1"/>
        <v>0</v>
      </c>
    </row>
    <row r="16" spans="1:15">
      <c r="N16" s="1" t="str">
        <f>底层!G15</f>
        <v>文化教育</v>
      </c>
      <c r="O16" s="1">
        <f t="shared" si="1"/>
        <v>0</v>
      </c>
    </row>
    <row r="17" spans="9:15">
      <c r="J17" s="1" t="s">
        <v>34</v>
      </c>
      <c r="K17" s="1" t="s">
        <v>35</v>
      </c>
      <c r="L17" s="1" t="s">
        <v>36</v>
      </c>
      <c r="N17" s="1" t="str">
        <f>底层!G16</f>
        <v>娱乐</v>
      </c>
      <c r="O17" s="1">
        <f t="shared" si="1"/>
        <v>0</v>
      </c>
    </row>
    <row r="18" spans="9:15">
      <c r="I18" s="1" t="str">
        <f>底层!C16</f>
        <v>支付宝花呗</v>
      </c>
      <c r="J18" s="1">
        <v>0</v>
      </c>
      <c r="K18" s="1">
        <f>J18-L18</f>
        <v>0</v>
      </c>
      <c r="L18" s="1">
        <f>SUM('6月'!L18+SUMIFS(E:E,D:D,I18))-SUMIFS(E:E,C:C,I18)</f>
        <v>0</v>
      </c>
      <c r="N18" s="1" t="str">
        <f>底层!G17</f>
        <v>医疗健康</v>
      </c>
      <c r="O18" s="1">
        <f t="shared" si="1"/>
        <v>0</v>
      </c>
    </row>
    <row r="19" spans="9:15">
      <c r="I19" s="1" t="str">
        <f>底层!C17</f>
        <v>京东白条</v>
      </c>
      <c r="J19" s="1">
        <v>0</v>
      </c>
      <c r="K19" s="1">
        <f>J19-L19</f>
        <v>0</v>
      </c>
      <c r="L19" s="1">
        <f>SUM('6月'!L19+SUMIFS(E:E,D:D,I19))-SUMIFS(E:E,C:C,I19)</f>
        <v>0</v>
      </c>
      <c r="N19" s="1" t="str">
        <f>底层!G18</f>
        <v>护肤保健</v>
      </c>
      <c r="O19" s="1">
        <f t="shared" si="1"/>
        <v>0</v>
      </c>
    </row>
    <row r="20" spans="9:15">
      <c r="I20" s="1" t="str">
        <f>底层!C18</f>
        <v>信用卡1</v>
      </c>
      <c r="J20" s="1">
        <v>0</v>
      </c>
      <c r="K20" s="1">
        <f t="shared" ref="K20:K23" si="2">J20-L20</f>
        <v>0</v>
      </c>
      <c r="L20" s="1">
        <f>SUM('6月'!L20+SUMIFS(E:E,D:D,I20))-SUMIFS(E:E,C:C,I20)</f>
        <v>0</v>
      </c>
      <c r="N20" s="1" t="str">
        <f>底层!G19</f>
        <v>通讯充值</v>
      </c>
      <c r="O20" s="1">
        <f t="shared" si="1"/>
        <v>0</v>
      </c>
    </row>
    <row r="21" spans="9:15">
      <c r="I21" s="1" t="str">
        <f>底层!C19</f>
        <v>信用卡2</v>
      </c>
      <c r="J21" s="1">
        <v>0</v>
      </c>
      <c r="K21" s="1">
        <f t="shared" si="2"/>
        <v>0</v>
      </c>
      <c r="L21" s="1">
        <f>SUM('6月'!L21+SUMIFS(E:E,D:D,I21))-SUMIFS(E:E,C:C,I21)</f>
        <v>0</v>
      </c>
      <c r="N21" s="1" t="str">
        <f>底层!G20</f>
        <v>信用还</v>
      </c>
      <c r="O21" s="1">
        <f t="shared" si="1"/>
        <v>0</v>
      </c>
    </row>
    <row r="22" spans="9:15">
      <c r="I22" s="1" t="str">
        <f>底层!C20</f>
        <v>信用卡3</v>
      </c>
      <c r="J22" s="1">
        <v>0</v>
      </c>
      <c r="K22" s="1">
        <f t="shared" si="2"/>
        <v>0</v>
      </c>
      <c r="L22" s="1">
        <f>SUM('6月'!L22+SUMIFS(E:E,D:D,I22))-SUMIFS(E:E,C:C,I22)</f>
        <v>0</v>
      </c>
      <c r="N22" s="1" t="str">
        <f>底层!G21</f>
        <v>债务支出</v>
      </c>
      <c r="O22" s="1">
        <f t="shared" si="1"/>
        <v>0</v>
      </c>
    </row>
    <row r="23" spans="9:15">
      <c r="I23" s="1" t="str">
        <f>底层!C21</f>
        <v>我借</v>
      </c>
      <c r="K23" s="1">
        <f t="shared" si="2"/>
        <v>0</v>
      </c>
      <c r="L23" s="1">
        <f>SUM('6月'!L23+SUMIFS(E:E,D:D,I23))-SUMIFS(E:E,C:C,I23)</f>
        <v>0</v>
      </c>
      <c r="N23" s="1" t="str">
        <f>底层!G22</f>
        <v>旅行</v>
      </c>
      <c r="O23" s="1">
        <f t="shared" si="1"/>
        <v>0</v>
      </c>
    </row>
    <row r="24" spans="9:15">
      <c r="I24" s="1" t="str">
        <f>底层!C22</f>
        <v>借我</v>
      </c>
      <c r="L24" s="1">
        <f>SUM('6月'!L24+SUMIFS(E:E,C:C,I24))-SUMIFS(E:E,D:D,I24)</f>
        <v>0</v>
      </c>
      <c r="N24" s="1" t="str">
        <f>底层!G23</f>
        <v>购物</v>
      </c>
      <c r="O24" s="1">
        <f t="shared" si="1"/>
        <v>0</v>
      </c>
    </row>
    <row r="25" spans="9:15">
      <c r="N25" s="1" t="str">
        <f>底层!G24</f>
        <v>汽车</v>
      </c>
      <c r="O25" s="1">
        <f t="shared" si="1"/>
        <v>0</v>
      </c>
    </row>
    <row r="26" spans="9:15">
      <c r="J26" s="1" t="s">
        <v>41</v>
      </c>
      <c r="N26" s="1" t="str">
        <f>底层!G25</f>
        <v>投资理财</v>
      </c>
      <c r="O26" s="1">
        <f t="shared" si="1"/>
        <v>0</v>
      </c>
    </row>
    <row r="27" spans="9:15">
      <c r="I27" s="1" t="s">
        <v>38</v>
      </c>
      <c r="J27" s="1">
        <f>SUMIFS(E:E,F:F,I27)</f>
        <v>0</v>
      </c>
      <c r="N27" s="1" t="str">
        <f>底层!G26</f>
        <v>其他支出</v>
      </c>
      <c r="O27" s="1">
        <f t="shared" si="1"/>
        <v>0</v>
      </c>
    </row>
    <row r="28" spans="9:15">
      <c r="I28" s="1" t="s">
        <v>39</v>
      </c>
      <c r="J28" s="1">
        <f>SUMIFS(E:E,F:F,I28)</f>
        <v>0</v>
      </c>
      <c r="N28" s="1" t="str">
        <f>底层!G27</f>
        <v>内部转账</v>
      </c>
      <c r="O28" s="1">
        <f t="shared" si="1"/>
        <v>0</v>
      </c>
    </row>
    <row r="29" spans="9:15">
      <c r="I29" s="1" t="s">
        <v>40</v>
      </c>
      <c r="J29" s="1">
        <f>SUMIFS(E:E,F:F,I29)</f>
        <v>0</v>
      </c>
    </row>
    <row r="31" spans="9:15">
      <c r="I31" s="1" t="s">
        <v>93</v>
      </c>
      <c r="J31" s="1">
        <f>SUM(K3:K14,L24)-SUM(L18:L23)</f>
        <v>0</v>
      </c>
    </row>
    <row r="32" spans="9:15">
      <c r="I32" s="1" t="s">
        <v>94</v>
      </c>
      <c r="J32" s="1">
        <f>SUM(K3:K14)</f>
        <v>0</v>
      </c>
    </row>
    <row r="33" spans="9:10">
      <c r="I33" s="1" t="s">
        <v>95</v>
      </c>
      <c r="J33" s="1">
        <f>SUM(K3:K14)-SUM(L18:L23)</f>
        <v>0</v>
      </c>
    </row>
  </sheetData>
  <phoneticPr fontId="2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AFF125A6-A5A9-F54C-89A3-23C07264822F}">
          <x14:formula1>
            <xm:f>选项!$C$2:$C$21</xm:f>
          </x14:formula1>
          <xm:sqref>C3:D500 C1</xm:sqref>
        </x14:dataValidation>
        <x14:dataValidation type="list" allowBlank="1" showInputMessage="1" showErrorMessage="1" xr:uid="{69EC2484-1ABE-1245-9EB8-552EF252F3E6}">
          <x14:formula1>
            <xm:f>选项!$G$2:$G$27</xm:f>
          </x14:formula1>
          <xm:sqref>B1:B1048576</xm:sqref>
        </x14:dataValidation>
        <x14:dataValidation type="list" allowBlank="1" showInputMessage="1" showErrorMessage="1" xr:uid="{3D3FD65C-F9AD-1241-B2C8-8FCC155AC937}">
          <x14:formula1>
            <xm:f>选项!$G$29:$G$31</xm:f>
          </x14:formula1>
          <xm:sqref>F1:F1048576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763F6-AF7C-7349-91F6-405D176F34E3}">
  <dimension ref="A1:O33"/>
  <sheetViews>
    <sheetView workbookViewId="0">
      <pane ySplit="2" topLeftCell="A3" activePane="bottomLeft" state="frozen"/>
      <selection pane="bottomLeft" sqref="A1:XFD1048576"/>
    </sheetView>
  </sheetViews>
  <sheetFormatPr baseColWidth="10" defaultRowHeight="15"/>
  <cols>
    <col min="1" max="2" width="10.83203125" style="1"/>
    <col min="3" max="4" width="12.83203125" style="1" customWidth="1"/>
    <col min="5" max="6" width="10.83203125" style="1"/>
    <col min="7" max="7" width="40.83203125" style="1" customWidth="1"/>
    <col min="8" max="8" width="2.33203125" style="1" customWidth="1"/>
    <col min="9" max="9" width="12.83203125" style="1" customWidth="1"/>
    <col min="10" max="16384" width="10.83203125" style="1"/>
  </cols>
  <sheetData>
    <row r="1" spans="1:15">
      <c r="A1" s="1" t="s">
        <v>37</v>
      </c>
    </row>
    <row r="2" spans="1:15">
      <c r="A2" s="1" t="s">
        <v>43</v>
      </c>
      <c r="B2" s="1" t="s">
        <v>25</v>
      </c>
      <c r="C2" s="1" t="s">
        <v>26</v>
      </c>
      <c r="D2" s="1" t="s">
        <v>27</v>
      </c>
      <c r="E2" s="1" t="s">
        <v>28</v>
      </c>
      <c r="F2" s="1" t="s">
        <v>29</v>
      </c>
      <c r="G2" s="1" t="s">
        <v>30</v>
      </c>
      <c r="J2" s="1" t="s">
        <v>31</v>
      </c>
      <c r="K2" s="1" t="s">
        <v>32</v>
      </c>
      <c r="O2" s="1" t="s">
        <v>33</v>
      </c>
    </row>
    <row r="3" spans="1:15">
      <c r="I3" s="1" t="str">
        <f>底层!C2</f>
        <v>现金</v>
      </c>
      <c r="J3" s="1">
        <f>'7月'!K3</f>
        <v>0</v>
      </c>
      <c r="K3" s="1">
        <f>SUM(J3+SUMIFS(E:E,C:C,I3))-SUMIFS(E:E,D:D,I3)</f>
        <v>0</v>
      </c>
      <c r="N3" s="1" t="str">
        <f>底层!G2</f>
        <v>正职酬劳</v>
      </c>
      <c r="O3" s="1">
        <f>SUMIFS(E:E,B:B,N3)</f>
        <v>0</v>
      </c>
    </row>
    <row r="4" spans="1:15">
      <c r="I4" s="1" t="str">
        <f>底层!C3</f>
        <v>支付宝余额</v>
      </c>
      <c r="J4" s="1">
        <f>'7月'!K4</f>
        <v>0</v>
      </c>
      <c r="K4" s="1">
        <f t="shared" ref="K4:K14" si="0">SUM(J4+SUMIFS(E:E,C:C,I4))-SUMIFS(E:E,D:D,I4)</f>
        <v>0</v>
      </c>
      <c r="N4" s="1" t="str">
        <f>底层!G3</f>
        <v>副职酬劳</v>
      </c>
      <c r="O4" s="1">
        <f t="shared" ref="O4:O28" si="1">SUMIFS(E:E,B:B,N4)</f>
        <v>0</v>
      </c>
    </row>
    <row r="5" spans="1:15">
      <c r="I5" s="1" t="str">
        <f>底层!C4</f>
        <v>支付宝余额宝</v>
      </c>
      <c r="J5" s="1">
        <f>'7月'!K5</f>
        <v>0</v>
      </c>
      <c r="K5" s="1">
        <f t="shared" si="0"/>
        <v>0</v>
      </c>
      <c r="N5" s="1" t="str">
        <f>底层!G4</f>
        <v>家人</v>
      </c>
      <c r="O5" s="1">
        <f t="shared" si="1"/>
        <v>0</v>
      </c>
    </row>
    <row r="6" spans="1:15">
      <c r="I6" s="1" t="str">
        <f>底层!C5</f>
        <v>微信钱包</v>
      </c>
      <c r="J6" s="1">
        <f>'7月'!K6</f>
        <v>0</v>
      </c>
      <c r="K6" s="1">
        <f t="shared" si="0"/>
        <v>0</v>
      </c>
      <c r="N6" s="1" t="str">
        <f>底层!G5</f>
        <v>信用借</v>
      </c>
      <c r="O6" s="1">
        <f t="shared" si="1"/>
        <v>0</v>
      </c>
    </row>
    <row r="7" spans="1:15">
      <c r="I7" s="1" t="str">
        <f>底层!C6</f>
        <v>微信零钱通</v>
      </c>
      <c r="J7" s="1">
        <f>'7月'!K7</f>
        <v>0</v>
      </c>
      <c r="K7" s="1">
        <f t="shared" si="0"/>
        <v>0</v>
      </c>
      <c r="N7" s="1" t="str">
        <f>底层!G6</f>
        <v>理财盈亏</v>
      </c>
      <c r="O7" s="1">
        <f t="shared" si="1"/>
        <v>0</v>
      </c>
    </row>
    <row r="8" spans="1:15">
      <c r="I8" s="1" t="str">
        <f>底层!C7</f>
        <v>京东余额</v>
      </c>
      <c r="J8" s="1">
        <f>'7月'!K8</f>
        <v>0</v>
      </c>
      <c r="K8" s="1">
        <f t="shared" si="0"/>
        <v>0</v>
      </c>
      <c r="N8" s="1" t="str">
        <f>底层!G7</f>
        <v>债务回收</v>
      </c>
      <c r="O8" s="1">
        <f t="shared" si="1"/>
        <v>0</v>
      </c>
    </row>
    <row r="9" spans="1:15">
      <c r="I9" s="1" t="str">
        <f>底层!C8</f>
        <v>京东小金库</v>
      </c>
      <c r="J9" s="1">
        <f>'7月'!K9</f>
        <v>0</v>
      </c>
      <c r="K9" s="1">
        <f t="shared" si="0"/>
        <v>0</v>
      </c>
      <c r="N9" s="1" t="str">
        <f>底层!G8</f>
        <v>其他收入</v>
      </c>
      <c r="O9" s="1">
        <f t="shared" si="1"/>
        <v>0</v>
      </c>
    </row>
    <row r="10" spans="1:15">
      <c r="I10" s="1" t="str">
        <f>底层!C9</f>
        <v>QQ钱包</v>
      </c>
      <c r="J10" s="1">
        <f>'7月'!K10</f>
        <v>0</v>
      </c>
      <c r="K10" s="1">
        <f t="shared" si="0"/>
        <v>0</v>
      </c>
      <c r="N10" s="1" t="str">
        <f>底层!G9</f>
        <v>日常饮食</v>
      </c>
      <c r="O10" s="1">
        <f t="shared" si="1"/>
        <v>0</v>
      </c>
    </row>
    <row r="11" spans="1:15">
      <c r="I11" s="1" t="str">
        <f>底层!C10</f>
        <v>银行卡1</v>
      </c>
      <c r="J11" s="1">
        <f>'7月'!K11</f>
        <v>0</v>
      </c>
      <c r="K11" s="1">
        <f t="shared" si="0"/>
        <v>0</v>
      </c>
      <c r="N11" s="1" t="str">
        <f>底层!G10</f>
        <v>零食饮料</v>
      </c>
      <c r="O11" s="1">
        <f t="shared" si="1"/>
        <v>0</v>
      </c>
    </row>
    <row r="12" spans="1:15">
      <c r="I12" s="1" t="str">
        <f>底层!C11</f>
        <v>银行卡2</v>
      </c>
      <c r="J12" s="1">
        <f>'7月'!K12</f>
        <v>0</v>
      </c>
      <c r="K12" s="1">
        <f t="shared" si="0"/>
        <v>0</v>
      </c>
      <c r="N12" s="1" t="str">
        <f>底层!G11</f>
        <v>社交</v>
      </c>
      <c r="O12" s="1">
        <f t="shared" si="1"/>
        <v>0</v>
      </c>
    </row>
    <row r="13" spans="1:15">
      <c r="I13" s="1" t="str">
        <f>底层!C12</f>
        <v>银行卡3</v>
      </c>
      <c r="J13" s="1">
        <f>'7月'!K13</f>
        <v>0</v>
      </c>
      <c r="K13" s="1">
        <f t="shared" si="0"/>
        <v>0</v>
      </c>
      <c r="N13" s="1" t="str">
        <f>底层!G12</f>
        <v>交通出行</v>
      </c>
      <c r="O13" s="1">
        <f t="shared" si="1"/>
        <v>0</v>
      </c>
    </row>
    <row r="14" spans="1:15">
      <c r="I14" s="1" t="str">
        <f>底层!C13</f>
        <v>理财账户</v>
      </c>
      <c r="J14" s="1">
        <f>'7月'!K14</f>
        <v>0</v>
      </c>
      <c r="K14" s="1">
        <f t="shared" si="0"/>
        <v>0</v>
      </c>
      <c r="N14" s="1" t="str">
        <f>底层!G13</f>
        <v>居家物业</v>
      </c>
      <c r="O14" s="1">
        <f t="shared" si="1"/>
        <v>0</v>
      </c>
    </row>
    <row r="15" spans="1:15">
      <c r="I15" s="1" t="str">
        <f>底层!C14</f>
        <v>费用</v>
      </c>
      <c r="J15" s="1">
        <f>'7月'!K15</f>
        <v>0</v>
      </c>
      <c r="K15" s="1">
        <f>SUMIFS(E:E,C:C,I15)-SUMIFS(E:E,D:D,I15)</f>
        <v>0</v>
      </c>
      <c r="N15" s="1" t="str">
        <f>底层!G14</f>
        <v>鞋服饰品</v>
      </c>
      <c r="O15" s="1">
        <f t="shared" si="1"/>
        <v>0</v>
      </c>
    </row>
    <row r="16" spans="1:15">
      <c r="N16" s="1" t="str">
        <f>底层!G15</f>
        <v>文化教育</v>
      </c>
      <c r="O16" s="1">
        <f t="shared" si="1"/>
        <v>0</v>
      </c>
    </row>
    <row r="17" spans="9:15">
      <c r="J17" s="1" t="s">
        <v>34</v>
      </c>
      <c r="K17" s="1" t="s">
        <v>35</v>
      </c>
      <c r="L17" s="1" t="s">
        <v>36</v>
      </c>
      <c r="N17" s="1" t="str">
        <f>底层!G16</f>
        <v>娱乐</v>
      </c>
      <c r="O17" s="1">
        <f t="shared" si="1"/>
        <v>0</v>
      </c>
    </row>
    <row r="18" spans="9:15">
      <c r="I18" s="1" t="str">
        <f>底层!C16</f>
        <v>支付宝花呗</v>
      </c>
      <c r="J18" s="1">
        <v>0</v>
      </c>
      <c r="K18" s="1">
        <f>J18-L18</f>
        <v>0</v>
      </c>
      <c r="L18" s="1">
        <f>SUM('7月'!L18+SUMIFS(E:E,D:D,I18))-SUMIFS(E:E,C:C,I18)</f>
        <v>0</v>
      </c>
      <c r="N18" s="1" t="str">
        <f>底层!G17</f>
        <v>医疗健康</v>
      </c>
      <c r="O18" s="1">
        <f t="shared" si="1"/>
        <v>0</v>
      </c>
    </row>
    <row r="19" spans="9:15">
      <c r="I19" s="1" t="str">
        <f>底层!C17</f>
        <v>京东白条</v>
      </c>
      <c r="J19" s="1">
        <v>0</v>
      </c>
      <c r="K19" s="1">
        <f>J19-L19</f>
        <v>0</v>
      </c>
      <c r="L19" s="1">
        <f>SUM('7月'!L19+SUMIFS(E:E,D:D,I19))-SUMIFS(E:E,C:C,I19)</f>
        <v>0</v>
      </c>
      <c r="N19" s="1" t="str">
        <f>底层!G18</f>
        <v>护肤保健</v>
      </c>
      <c r="O19" s="1">
        <f t="shared" si="1"/>
        <v>0</v>
      </c>
    </row>
    <row r="20" spans="9:15">
      <c r="I20" s="1" t="str">
        <f>底层!C18</f>
        <v>信用卡1</v>
      </c>
      <c r="J20" s="1">
        <v>0</v>
      </c>
      <c r="K20" s="1">
        <f t="shared" ref="K20:K23" si="2">J20-L20</f>
        <v>0</v>
      </c>
      <c r="L20" s="1">
        <f>SUM('7月'!L20+SUMIFS(E:E,D:D,I20))-SUMIFS(E:E,C:C,I20)</f>
        <v>0</v>
      </c>
      <c r="N20" s="1" t="str">
        <f>底层!G19</f>
        <v>通讯充值</v>
      </c>
      <c r="O20" s="1">
        <f t="shared" si="1"/>
        <v>0</v>
      </c>
    </row>
    <row r="21" spans="9:15">
      <c r="I21" s="1" t="str">
        <f>底层!C19</f>
        <v>信用卡2</v>
      </c>
      <c r="J21" s="1">
        <v>0</v>
      </c>
      <c r="K21" s="1">
        <f t="shared" si="2"/>
        <v>0</v>
      </c>
      <c r="L21" s="1">
        <f>SUM('7月'!L21+SUMIFS(E:E,D:D,I21))-SUMIFS(E:E,C:C,I21)</f>
        <v>0</v>
      </c>
      <c r="N21" s="1" t="str">
        <f>底层!G20</f>
        <v>信用还</v>
      </c>
      <c r="O21" s="1">
        <f t="shared" si="1"/>
        <v>0</v>
      </c>
    </row>
    <row r="22" spans="9:15">
      <c r="I22" s="1" t="str">
        <f>底层!C20</f>
        <v>信用卡3</v>
      </c>
      <c r="J22" s="1">
        <v>0</v>
      </c>
      <c r="K22" s="1">
        <f t="shared" si="2"/>
        <v>0</v>
      </c>
      <c r="L22" s="1">
        <f>SUM('7月'!L22+SUMIFS(E:E,D:D,I22))-SUMIFS(E:E,C:C,I22)</f>
        <v>0</v>
      </c>
      <c r="N22" s="1" t="str">
        <f>底层!G21</f>
        <v>债务支出</v>
      </c>
      <c r="O22" s="1">
        <f t="shared" si="1"/>
        <v>0</v>
      </c>
    </row>
    <row r="23" spans="9:15">
      <c r="I23" s="1" t="str">
        <f>底层!C21</f>
        <v>我借</v>
      </c>
      <c r="K23" s="1">
        <f t="shared" si="2"/>
        <v>0</v>
      </c>
      <c r="L23" s="1">
        <f>SUM('7月'!L23+SUMIFS(E:E,D:D,I23))-SUMIFS(E:E,C:C,I23)</f>
        <v>0</v>
      </c>
      <c r="N23" s="1" t="str">
        <f>底层!G22</f>
        <v>旅行</v>
      </c>
      <c r="O23" s="1">
        <f t="shared" si="1"/>
        <v>0</v>
      </c>
    </row>
    <row r="24" spans="9:15">
      <c r="I24" s="1" t="str">
        <f>底层!C22</f>
        <v>借我</v>
      </c>
      <c r="L24" s="1">
        <f>SUM('7月'!L24+SUMIFS(E:E,C:C,I24))-SUMIFS(E:E,D:D,I24)</f>
        <v>0</v>
      </c>
      <c r="N24" s="1" t="str">
        <f>底层!G23</f>
        <v>购物</v>
      </c>
      <c r="O24" s="1">
        <f t="shared" si="1"/>
        <v>0</v>
      </c>
    </row>
    <row r="25" spans="9:15">
      <c r="N25" s="1" t="str">
        <f>底层!G24</f>
        <v>汽车</v>
      </c>
      <c r="O25" s="1">
        <f t="shared" si="1"/>
        <v>0</v>
      </c>
    </row>
    <row r="26" spans="9:15">
      <c r="J26" s="1" t="s">
        <v>41</v>
      </c>
      <c r="N26" s="1" t="str">
        <f>底层!G25</f>
        <v>投资理财</v>
      </c>
      <c r="O26" s="1">
        <f t="shared" si="1"/>
        <v>0</v>
      </c>
    </row>
    <row r="27" spans="9:15">
      <c r="I27" s="1" t="s">
        <v>38</v>
      </c>
      <c r="J27" s="1">
        <f>SUMIFS(E:E,F:F,I27)</f>
        <v>0</v>
      </c>
      <c r="N27" s="1" t="str">
        <f>底层!G26</f>
        <v>其他支出</v>
      </c>
      <c r="O27" s="1">
        <f t="shared" si="1"/>
        <v>0</v>
      </c>
    </row>
    <row r="28" spans="9:15">
      <c r="I28" s="1" t="s">
        <v>39</v>
      </c>
      <c r="J28" s="1">
        <f>SUMIFS(E:E,F:F,I28)</f>
        <v>0</v>
      </c>
      <c r="N28" s="1" t="str">
        <f>底层!G27</f>
        <v>内部转账</v>
      </c>
      <c r="O28" s="1">
        <f t="shared" si="1"/>
        <v>0</v>
      </c>
    </row>
    <row r="29" spans="9:15">
      <c r="I29" s="1" t="s">
        <v>40</v>
      </c>
      <c r="J29" s="1">
        <f>SUMIFS(E:E,F:F,I29)</f>
        <v>0</v>
      </c>
    </row>
    <row r="31" spans="9:15">
      <c r="I31" s="1" t="s">
        <v>93</v>
      </c>
      <c r="J31" s="1">
        <f>SUM(K3:K14,L24)-SUM(L18:L23)</f>
        <v>0</v>
      </c>
    </row>
    <row r="32" spans="9:15">
      <c r="I32" s="1" t="s">
        <v>94</v>
      </c>
      <c r="J32" s="1">
        <f>SUM(K3:K14)</f>
        <v>0</v>
      </c>
    </row>
    <row r="33" spans="9:10">
      <c r="I33" s="1" t="s">
        <v>95</v>
      </c>
      <c r="J33" s="1">
        <f>SUM(K3:K14)-SUM(L18:L23)</f>
        <v>0</v>
      </c>
    </row>
  </sheetData>
  <phoneticPr fontId="2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33318C97-F772-534A-B33D-F63989F7BDF5}">
          <x14:formula1>
            <xm:f>选项!$C$2:$C$21</xm:f>
          </x14:formula1>
          <xm:sqref>C3:D500 C1</xm:sqref>
        </x14:dataValidation>
        <x14:dataValidation type="list" allowBlank="1" showInputMessage="1" showErrorMessage="1" xr:uid="{B0836AA8-9C0C-144D-AE98-482E8642F55B}">
          <x14:formula1>
            <xm:f>选项!$G$2:$G$27</xm:f>
          </x14:formula1>
          <xm:sqref>B1:B1048576</xm:sqref>
        </x14:dataValidation>
        <x14:dataValidation type="list" allowBlank="1" showInputMessage="1" showErrorMessage="1" xr:uid="{62A55E8A-F441-0442-8388-D96225BEEE19}">
          <x14:formula1>
            <xm:f>选项!$G$29:$G$31</xm:f>
          </x14:formula1>
          <xm:sqref>F1:F1048576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AB30A-F7B2-1D47-A76F-75F4533D1A3D}">
  <dimension ref="A1:O33"/>
  <sheetViews>
    <sheetView workbookViewId="0">
      <pane ySplit="2" topLeftCell="A3" activePane="bottomLeft" state="frozen"/>
      <selection pane="bottomLeft" sqref="A1:XFD1048576"/>
    </sheetView>
  </sheetViews>
  <sheetFormatPr baseColWidth="10" defaultRowHeight="15"/>
  <cols>
    <col min="1" max="2" width="10.83203125" style="1"/>
    <col min="3" max="4" width="12.83203125" style="1" customWidth="1"/>
    <col min="5" max="6" width="10.83203125" style="1"/>
    <col min="7" max="7" width="40.83203125" style="1" customWidth="1"/>
    <col min="8" max="8" width="2.33203125" style="1" customWidth="1"/>
    <col min="9" max="9" width="12.83203125" style="1" customWidth="1"/>
    <col min="10" max="16384" width="10.83203125" style="1"/>
  </cols>
  <sheetData>
    <row r="1" spans="1:15">
      <c r="A1" s="1" t="s">
        <v>37</v>
      </c>
    </row>
    <row r="2" spans="1:15">
      <c r="A2" s="1" t="s">
        <v>43</v>
      </c>
      <c r="B2" s="1" t="s">
        <v>25</v>
      </c>
      <c r="C2" s="1" t="s">
        <v>26</v>
      </c>
      <c r="D2" s="1" t="s">
        <v>27</v>
      </c>
      <c r="E2" s="1" t="s">
        <v>28</v>
      </c>
      <c r="F2" s="1" t="s">
        <v>29</v>
      </c>
      <c r="G2" s="1" t="s">
        <v>30</v>
      </c>
      <c r="J2" s="1" t="s">
        <v>31</v>
      </c>
      <c r="K2" s="1" t="s">
        <v>32</v>
      </c>
      <c r="O2" s="1" t="s">
        <v>33</v>
      </c>
    </row>
    <row r="3" spans="1:15">
      <c r="I3" s="1" t="str">
        <f>底层!C2</f>
        <v>现金</v>
      </c>
      <c r="J3" s="1">
        <f>'8月'!K3</f>
        <v>0</v>
      </c>
      <c r="K3" s="1">
        <f>SUM(J3+SUMIFS(E:E,C:C,I3))-SUMIFS(E:E,D:D,I3)</f>
        <v>0</v>
      </c>
      <c r="N3" s="1" t="str">
        <f>底层!G2</f>
        <v>正职酬劳</v>
      </c>
      <c r="O3" s="1">
        <f>SUMIFS(E:E,B:B,N3)</f>
        <v>0</v>
      </c>
    </row>
    <row r="4" spans="1:15">
      <c r="I4" s="1" t="str">
        <f>底层!C3</f>
        <v>支付宝余额</v>
      </c>
      <c r="J4" s="1">
        <f>'8月'!K4</f>
        <v>0</v>
      </c>
      <c r="K4" s="1">
        <f t="shared" ref="K4:K14" si="0">SUM(J4+SUMIFS(E:E,C:C,I4))-SUMIFS(E:E,D:D,I4)</f>
        <v>0</v>
      </c>
      <c r="N4" s="1" t="str">
        <f>底层!G3</f>
        <v>副职酬劳</v>
      </c>
      <c r="O4" s="1">
        <f t="shared" ref="O4:O28" si="1">SUMIFS(E:E,B:B,N4)</f>
        <v>0</v>
      </c>
    </row>
    <row r="5" spans="1:15">
      <c r="I5" s="1" t="str">
        <f>底层!C4</f>
        <v>支付宝余额宝</v>
      </c>
      <c r="J5" s="1">
        <f>'8月'!K5</f>
        <v>0</v>
      </c>
      <c r="K5" s="1">
        <f t="shared" si="0"/>
        <v>0</v>
      </c>
      <c r="N5" s="1" t="str">
        <f>底层!G4</f>
        <v>家人</v>
      </c>
      <c r="O5" s="1">
        <f t="shared" si="1"/>
        <v>0</v>
      </c>
    </row>
    <row r="6" spans="1:15">
      <c r="I6" s="1" t="str">
        <f>底层!C5</f>
        <v>微信钱包</v>
      </c>
      <c r="J6" s="1">
        <f>'8月'!K6</f>
        <v>0</v>
      </c>
      <c r="K6" s="1">
        <f t="shared" si="0"/>
        <v>0</v>
      </c>
      <c r="N6" s="1" t="str">
        <f>底层!G5</f>
        <v>信用借</v>
      </c>
      <c r="O6" s="1">
        <f t="shared" si="1"/>
        <v>0</v>
      </c>
    </row>
    <row r="7" spans="1:15">
      <c r="I7" s="1" t="str">
        <f>底层!C6</f>
        <v>微信零钱通</v>
      </c>
      <c r="J7" s="1">
        <f>'8月'!K7</f>
        <v>0</v>
      </c>
      <c r="K7" s="1">
        <f t="shared" si="0"/>
        <v>0</v>
      </c>
      <c r="N7" s="1" t="str">
        <f>底层!G6</f>
        <v>理财盈亏</v>
      </c>
      <c r="O7" s="1">
        <f t="shared" si="1"/>
        <v>0</v>
      </c>
    </row>
    <row r="8" spans="1:15">
      <c r="I8" s="1" t="str">
        <f>底层!C7</f>
        <v>京东余额</v>
      </c>
      <c r="J8" s="1">
        <f>'8月'!K8</f>
        <v>0</v>
      </c>
      <c r="K8" s="1">
        <f t="shared" si="0"/>
        <v>0</v>
      </c>
      <c r="N8" s="1" t="str">
        <f>底层!G7</f>
        <v>债务回收</v>
      </c>
      <c r="O8" s="1">
        <f t="shared" si="1"/>
        <v>0</v>
      </c>
    </row>
    <row r="9" spans="1:15">
      <c r="I9" s="1" t="str">
        <f>底层!C8</f>
        <v>京东小金库</v>
      </c>
      <c r="J9" s="1">
        <f>'8月'!K9</f>
        <v>0</v>
      </c>
      <c r="K9" s="1">
        <f t="shared" si="0"/>
        <v>0</v>
      </c>
      <c r="N9" s="1" t="str">
        <f>底层!G8</f>
        <v>其他收入</v>
      </c>
      <c r="O9" s="1">
        <f t="shared" si="1"/>
        <v>0</v>
      </c>
    </row>
    <row r="10" spans="1:15">
      <c r="I10" s="1" t="str">
        <f>底层!C9</f>
        <v>QQ钱包</v>
      </c>
      <c r="J10" s="1">
        <f>'8月'!K10</f>
        <v>0</v>
      </c>
      <c r="K10" s="1">
        <f t="shared" si="0"/>
        <v>0</v>
      </c>
      <c r="N10" s="1" t="str">
        <f>底层!G9</f>
        <v>日常饮食</v>
      </c>
      <c r="O10" s="1">
        <f t="shared" si="1"/>
        <v>0</v>
      </c>
    </row>
    <row r="11" spans="1:15">
      <c r="I11" s="1" t="str">
        <f>底层!C10</f>
        <v>银行卡1</v>
      </c>
      <c r="J11" s="1">
        <f>'8月'!K11</f>
        <v>0</v>
      </c>
      <c r="K11" s="1">
        <f t="shared" si="0"/>
        <v>0</v>
      </c>
      <c r="N11" s="1" t="str">
        <f>底层!G10</f>
        <v>零食饮料</v>
      </c>
      <c r="O11" s="1">
        <f t="shared" si="1"/>
        <v>0</v>
      </c>
    </row>
    <row r="12" spans="1:15">
      <c r="I12" s="1" t="str">
        <f>底层!C11</f>
        <v>银行卡2</v>
      </c>
      <c r="J12" s="1">
        <f>'8月'!K12</f>
        <v>0</v>
      </c>
      <c r="K12" s="1">
        <f t="shared" si="0"/>
        <v>0</v>
      </c>
      <c r="N12" s="1" t="str">
        <f>底层!G11</f>
        <v>社交</v>
      </c>
      <c r="O12" s="1">
        <f t="shared" si="1"/>
        <v>0</v>
      </c>
    </row>
    <row r="13" spans="1:15">
      <c r="I13" s="1" t="str">
        <f>底层!C12</f>
        <v>银行卡3</v>
      </c>
      <c r="J13" s="1">
        <f>'8月'!K13</f>
        <v>0</v>
      </c>
      <c r="K13" s="1">
        <f t="shared" si="0"/>
        <v>0</v>
      </c>
      <c r="N13" s="1" t="str">
        <f>底层!G12</f>
        <v>交通出行</v>
      </c>
      <c r="O13" s="1">
        <f t="shared" si="1"/>
        <v>0</v>
      </c>
    </row>
    <row r="14" spans="1:15">
      <c r="I14" s="1" t="str">
        <f>底层!C13</f>
        <v>理财账户</v>
      </c>
      <c r="J14" s="1">
        <f>'8月'!K14</f>
        <v>0</v>
      </c>
      <c r="K14" s="1">
        <f t="shared" si="0"/>
        <v>0</v>
      </c>
      <c r="N14" s="1" t="str">
        <f>底层!G13</f>
        <v>居家物业</v>
      </c>
      <c r="O14" s="1">
        <f t="shared" si="1"/>
        <v>0</v>
      </c>
    </row>
    <row r="15" spans="1:15">
      <c r="I15" s="1" t="str">
        <f>底层!C14</f>
        <v>费用</v>
      </c>
      <c r="J15" s="1">
        <f>'8月'!K15</f>
        <v>0</v>
      </c>
      <c r="K15" s="1">
        <f>SUMIFS(E:E,C:C,I15)-SUMIFS(E:E,D:D,I15)</f>
        <v>0</v>
      </c>
      <c r="N15" s="1" t="str">
        <f>底层!G14</f>
        <v>鞋服饰品</v>
      </c>
      <c r="O15" s="1">
        <f t="shared" si="1"/>
        <v>0</v>
      </c>
    </row>
    <row r="16" spans="1:15">
      <c r="N16" s="1" t="str">
        <f>底层!G15</f>
        <v>文化教育</v>
      </c>
      <c r="O16" s="1">
        <f t="shared" si="1"/>
        <v>0</v>
      </c>
    </row>
    <row r="17" spans="9:15">
      <c r="J17" s="1" t="s">
        <v>34</v>
      </c>
      <c r="K17" s="1" t="s">
        <v>35</v>
      </c>
      <c r="L17" s="1" t="s">
        <v>36</v>
      </c>
      <c r="N17" s="1" t="str">
        <f>底层!G16</f>
        <v>娱乐</v>
      </c>
      <c r="O17" s="1">
        <f t="shared" si="1"/>
        <v>0</v>
      </c>
    </row>
    <row r="18" spans="9:15">
      <c r="I18" s="1" t="str">
        <f>底层!C16</f>
        <v>支付宝花呗</v>
      </c>
      <c r="J18" s="1">
        <v>0</v>
      </c>
      <c r="K18" s="1">
        <f>J18-L18</f>
        <v>0</v>
      </c>
      <c r="L18" s="1">
        <f>SUM('8月'!L18+SUMIFS(E:E,D:D,I18))-SUMIFS(E:E,C:C,I18)</f>
        <v>0</v>
      </c>
      <c r="N18" s="1" t="str">
        <f>底层!G17</f>
        <v>医疗健康</v>
      </c>
      <c r="O18" s="1">
        <f t="shared" si="1"/>
        <v>0</v>
      </c>
    </row>
    <row r="19" spans="9:15">
      <c r="I19" s="1" t="str">
        <f>底层!C17</f>
        <v>京东白条</v>
      </c>
      <c r="J19" s="1">
        <v>0</v>
      </c>
      <c r="K19" s="1">
        <f>J19-L19</f>
        <v>0</v>
      </c>
      <c r="L19" s="1">
        <f>SUM('8月'!L19+SUMIFS(E:E,D:D,I19))-SUMIFS(E:E,C:C,I19)</f>
        <v>0</v>
      </c>
      <c r="N19" s="1" t="str">
        <f>底层!G18</f>
        <v>护肤保健</v>
      </c>
      <c r="O19" s="1">
        <f t="shared" si="1"/>
        <v>0</v>
      </c>
    </row>
    <row r="20" spans="9:15">
      <c r="I20" s="1" t="str">
        <f>底层!C18</f>
        <v>信用卡1</v>
      </c>
      <c r="J20" s="1">
        <v>0</v>
      </c>
      <c r="K20" s="1">
        <f t="shared" ref="K20:K23" si="2">J20-L20</f>
        <v>0</v>
      </c>
      <c r="L20" s="1">
        <f>SUM('8月'!L20+SUMIFS(E:E,D:D,I20))-SUMIFS(E:E,C:C,I20)</f>
        <v>0</v>
      </c>
      <c r="N20" s="1" t="str">
        <f>底层!G19</f>
        <v>通讯充值</v>
      </c>
      <c r="O20" s="1">
        <f t="shared" si="1"/>
        <v>0</v>
      </c>
    </row>
    <row r="21" spans="9:15">
      <c r="I21" s="1" t="str">
        <f>底层!C19</f>
        <v>信用卡2</v>
      </c>
      <c r="J21" s="1">
        <v>0</v>
      </c>
      <c r="K21" s="1">
        <f t="shared" si="2"/>
        <v>0</v>
      </c>
      <c r="L21" s="1">
        <f>SUM('8月'!L21+SUMIFS(E:E,D:D,I21))-SUMIFS(E:E,C:C,I21)</f>
        <v>0</v>
      </c>
      <c r="N21" s="1" t="str">
        <f>底层!G20</f>
        <v>信用还</v>
      </c>
      <c r="O21" s="1">
        <f t="shared" si="1"/>
        <v>0</v>
      </c>
    </row>
    <row r="22" spans="9:15">
      <c r="I22" s="1" t="str">
        <f>底层!C20</f>
        <v>信用卡3</v>
      </c>
      <c r="J22" s="1">
        <v>0</v>
      </c>
      <c r="K22" s="1">
        <f t="shared" si="2"/>
        <v>0</v>
      </c>
      <c r="L22" s="1">
        <f>SUM('8月'!L22+SUMIFS(E:E,D:D,I22))-SUMIFS(E:E,C:C,I22)</f>
        <v>0</v>
      </c>
      <c r="N22" s="1" t="str">
        <f>底层!G21</f>
        <v>债务支出</v>
      </c>
      <c r="O22" s="1">
        <f t="shared" si="1"/>
        <v>0</v>
      </c>
    </row>
    <row r="23" spans="9:15">
      <c r="I23" s="1" t="str">
        <f>底层!C21</f>
        <v>我借</v>
      </c>
      <c r="K23" s="1">
        <f t="shared" si="2"/>
        <v>0</v>
      </c>
      <c r="L23" s="1">
        <f>SUM('8月'!L23+SUMIFS(E:E,D:D,I23))-SUMIFS(E:E,C:C,I23)</f>
        <v>0</v>
      </c>
      <c r="N23" s="1" t="str">
        <f>底层!G22</f>
        <v>旅行</v>
      </c>
      <c r="O23" s="1">
        <f t="shared" si="1"/>
        <v>0</v>
      </c>
    </row>
    <row r="24" spans="9:15">
      <c r="I24" s="1" t="str">
        <f>底层!C22</f>
        <v>借我</v>
      </c>
      <c r="L24" s="1">
        <f>SUM('8月'!L24+SUMIFS(E:E,C:C,I24))-SUMIFS(E:E,D:D,I24)</f>
        <v>0</v>
      </c>
      <c r="N24" s="1" t="str">
        <f>底层!G23</f>
        <v>购物</v>
      </c>
      <c r="O24" s="1">
        <f t="shared" si="1"/>
        <v>0</v>
      </c>
    </row>
    <row r="25" spans="9:15">
      <c r="N25" s="1" t="str">
        <f>底层!G24</f>
        <v>汽车</v>
      </c>
      <c r="O25" s="1">
        <f t="shared" si="1"/>
        <v>0</v>
      </c>
    </row>
    <row r="26" spans="9:15">
      <c r="J26" s="1" t="s">
        <v>41</v>
      </c>
      <c r="N26" s="1" t="str">
        <f>底层!G25</f>
        <v>投资理财</v>
      </c>
      <c r="O26" s="1">
        <f t="shared" si="1"/>
        <v>0</v>
      </c>
    </row>
    <row r="27" spans="9:15">
      <c r="I27" s="1" t="s">
        <v>38</v>
      </c>
      <c r="J27" s="1">
        <f>SUMIFS(E:E,F:F,I27)</f>
        <v>0</v>
      </c>
      <c r="N27" s="1" t="str">
        <f>底层!G26</f>
        <v>其他支出</v>
      </c>
      <c r="O27" s="1">
        <f t="shared" si="1"/>
        <v>0</v>
      </c>
    </row>
    <row r="28" spans="9:15">
      <c r="I28" s="1" t="s">
        <v>39</v>
      </c>
      <c r="J28" s="1">
        <f>SUMIFS(E:E,F:F,I28)</f>
        <v>0</v>
      </c>
      <c r="N28" s="1" t="str">
        <f>底层!G27</f>
        <v>内部转账</v>
      </c>
      <c r="O28" s="1">
        <f t="shared" si="1"/>
        <v>0</v>
      </c>
    </row>
    <row r="29" spans="9:15">
      <c r="I29" s="1" t="s">
        <v>40</v>
      </c>
      <c r="J29" s="1">
        <f>SUMIFS(E:E,F:F,I29)</f>
        <v>0</v>
      </c>
    </row>
    <row r="31" spans="9:15">
      <c r="I31" s="1" t="s">
        <v>93</v>
      </c>
      <c r="J31" s="1">
        <f>SUM(K3:K14,L24)-SUM(L18:L23)</f>
        <v>0</v>
      </c>
    </row>
    <row r="32" spans="9:15">
      <c r="I32" s="1" t="s">
        <v>94</v>
      </c>
      <c r="J32" s="1">
        <f>SUM(K3:K14)</f>
        <v>0</v>
      </c>
    </row>
    <row r="33" spans="9:10">
      <c r="I33" s="1" t="s">
        <v>95</v>
      </c>
      <c r="J33" s="1">
        <f>SUM(K3:K14)-SUM(L18:L23)</f>
        <v>0</v>
      </c>
    </row>
  </sheetData>
  <phoneticPr fontId="2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CB369618-2F0A-D04E-AE0E-A425260F8BFE}">
          <x14:formula1>
            <xm:f>选项!$C$2:$C$21</xm:f>
          </x14:formula1>
          <xm:sqref>C3:D500 C1</xm:sqref>
        </x14:dataValidation>
        <x14:dataValidation type="list" allowBlank="1" showInputMessage="1" showErrorMessage="1" xr:uid="{029F2737-13B2-5F49-923B-554B8F177785}">
          <x14:formula1>
            <xm:f>选项!$G$2:$G$27</xm:f>
          </x14:formula1>
          <xm:sqref>B1:B1048576</xm:sqref>
        </x14:dataValidation>
        <x14:dataValidation type="list" allowBlank="1" showInputMessage="1" showErrorMessage="1" xr:uid="{60A811CE-CCB7-504F-A77C-1080AA3BC21A}">
          <x14:formula1>
            <xm:f>选项!$G$29:$G$31</xm:f>
          </x14:formula1>
          <xm:sqref>F1:F1048576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58B7C-BF85-B346-BEAD-8841B8313FE8}">
  <dimension ref="A1:O33"/>
  <sheetViews>
    <sheetView workbookViewId="0">
      <pane ySplit="2" topLeftCell="A3" activePane="bottomLeft" state="frozen"/>
      <selection pane="bottomLeft" sqref="A1:XFD1048576"/>
    </sheetView>
  </sheetViews>
  <sheetFormatPr baseColWidth="10" defaultRowHeight="15"/>
  <cols>
    <col min="1" max="2" width="10.83203125" style="1"/>
    <col min="3" max="4" width="12.83203125" style="1" customWidth="1"/>
    <col min="5" max="6" width="10.83203125" style="1"/>
    <col min="7" max="7" width="40.83203125" style="1" customWidth="1"/>
    <col min="8" max="8" width="2.33203125" style="1" customWidth="1"/>
    <col min="9" max="9" width="12.83203125" style="1" customWidth="1"/>
    <col min="10" max="16384" width="10.83203125" style="1"/>
  </cols>
  <sheetData>
    <row r="1" spans="1:15">
      <c r="A1" s="1" t="s">
        <v>37</v>
      </c>
    </row>
    <row r="2" spans="1:15">
      <c r="A2" s="1" t="s">
        <v>43</v>
      </c>
      <c r="B2" s="1" t="s">
        <v>25</v>
      </c>
      <c r="C2" s="1" t="s">
        <v>26</v>
      </c>
      <c r="D2" s="1" t="s">
        <v>27</v>
      </c>
      <c r="E2" s="1" t="s">
        <v>28</v>
      </c>
      <c r="F2" s="1" t="s">
        <v>29</v>
      </c>
      <c r="G2" s="1" t="s">
        <v>30</v>
      </c>
      <c r="J2" s="1" t="s">
        <v>31</v>
      </c>
      <c r="K2" s="1" t="s">
        <v>32</v>
      </c>
      <c r="O2" s="1" t="s">
        <v>33</v>
      </c>
    </row>
    <row r="3" spans="1:15">
      <c r="I3" s="1" t="str">
        <f>底层!C2</f>
        <v>现金</v>
      </c>
      <c r="J3" s="1">
        <f>'9月'!K3</f>
        <v>0</v>
      </c>
      <c r="K3" s="1">
        <f>SUM(J3+SUMIFS(E:E,C:C,I3))-SUMIFS(E:E,D:D,I3)</f>
        <v>0</v>
      </c>
      <c r="N3" s="1" t="str">
        <f>底层!G2</f>
        <v>正职酬劳</v>
      </c>
      <c r="O3" s="1">
        <f>SUMIFS(E:E,B:B,N3)</f>
        <v>0</v>
      </c>
    </row>
    <row r="4" spans="1:15">
      <c r="I4" s="1" t="str">
        <f>底层!C3</f>
        <v>支付宝余额</v>
      </c>
      <c r="J4" s="1">
        <f>'9月'!K4</f>
        <v>0</v>
      </c>
      <c r="K4" s="1">
        <f t="shared" ref="K4:K14" si="0">SUM(J4+SUMIFS(E:E,C:C,I4))-SUMIFS(E:E,D:D,I4)</f>
        <v>0</v>
      </c>
      <c r="N4" s="1" t="str">
        <f>底层!G3</f>
        <v>副职酬劳</v>
      </c>
      <c r="O4" s="1">
        <f t="shared" ref="O4:O28" si="1">SUMIFS(E:E,B:B,N4)</f>
        <v>0</v>
      </c>
    </row>
    <row r="5" spans="1:15">
      <c r="I5" s="1" t="str">
        <f>底层!C4</f>
        <v>支付宝余额宝</v>
      </c>
      <c r="J5" s="1">
        <f>'9月'!K5</f>
        <v>0</v>
      </c>
      <c r="K5" s="1">
        <f t="shared" si="0"/>
        <v>0</v>
      </c>
      <c r="N5" s="1" t="str">
        <f>底层!G4</f>
        <v>家人</v>
      </c>
      <c r="O5" s="1">
        <f t="shared" si="1"/>
        <v>0</v>
      </c>
    </row>
    <row r="6" spans="1:15">
      <c r="I6" s="1" t="str">
        <f>底层!C5</f>
        <v>微信钱包</v>
      </c>
      <c r="J6" s="1">
        <f>'9月'!K6</f>
        <v>0</v>
      </c>
      <c r="K6" s="1">
        <f t="shared" si="0"/>
        <v>0</v>
      </c>
      <c r="N6" s="1" t="str">
        <f>底层!G5</f>
        <v>信用借</v>
      </c>
      <c r="O6" s="1">
        <f t="shared" si="1"/>
        <v>0</v>
      </c>
    </row>
    <row r="7" spans="1:15">
      <c r="I7" s="1" t="str">
        <f>底层!C6</f>
        <v>微信零钱通</v>
      </c>
      <c r="J7" s="1">
        <f>'9月'!K7</f>
        <v>0</v>
      </c>
      <c r="K7" s="1">
        <f t="shared" si="0"/>
        <v>0</v>
      </c>
      <c r="N7" s="1" t="str">
        <f>底层!G6</f>
        <v>理财盈亏</v>
      </c>
      <c r="O7" s="1">
        <f t="shared" si="1"/>
        <v>0</v>
      </c>
    </row>
    <row r="8" spans="1:15">
      <c r="I8" s="1" t="str">
        <f>底层!C7</f>
        <v>京东余额</v>
      </c>
      <c r="J8" s="1">
        <f>'9月'!K8</f>
        <v>0</v>
      </c>
      <c r="K8" s="1">
        <f t="shared" si="0"/>
        <v>0</v>
      </c>
      <c r="N8" s="1" t="str">
        <f>底层!G7</f>
        <v>债务回收</v>
      </c>
      <c r="O8" s="1">
        <f t="shared" si="1"/>
        <v>0</v>
      </c>
    </row>
    <row r="9" spans="1:15">
      <c r="I9" s="1" t="str">
        <f>底层!C8</f>
        <v>京东小金库</v>
      </c>
      <c r="J9" s="1">
        <f>'9月'!K9</f>
        <v>0</v>
      </c>
      <c r="K9" s="1">
        <f t="shared" si="0"/>
        <v>0</v>
      </c>
      <c r="N9" s="1" t="str">
        <f>底层!G8</f>
        <v>其他收入</v>
      </c>
      <c r="O9" s="1">
        <f t="shared" si="1"/>
        <v>0</v>
      </c>
    </row>
    <row r="10" spans="1:15">
      <c r="I10" s="1" t="str">
        <f>底层!C9</f>
        <v>QQ钱包</v>
      </c>
      <c r="J10" s="1">
        <f>'9月'!K10</f>
        <v>0</v>
      </c>
      <c r="K10" s="1">
        <f t="shared" si="0"/>
        <v>0</v>
      </c>
      <c r="N10" s="1" t="str">
        <f>底层!G9</f>
        <v>日常饮食</v>
      </c>
      <c r="O10" s="1">
        <f t="shared" si="1"/>
        <v>0</v>
      </c>
    </row>
    <row r="11" spans="1:15">
      <c r="I11" s="1" t="str">
        <f>底层!C10</f>
        <v>银行卡1</v>
      </c>
      <c r="J11" s="1">
        <f>'9月'!K11</f>
        <v>0</v>
      </c>
      <c r="K11" s="1">
        <f t="shared" si="0"/>
        <v>0</v>
      </c>
      <c r="N11" s="1" t="str">
        <f>底层!G10</f>
        <v>零食饮料</v>
      </c>
      <c r="O11" s="1">
        <f t="shared" si="1"/>
        <v>0</v>
      </c>
    </row>
    <row r="12" spans="1:15">
      <c r="I12" s="1" t="str">
        <f>底层!C11</f>
        <v>银行卡2</v>
      </c>
      <c r="J12" s="1">
        <f>'9月'!K12</f>
        <v>0</v>
      </c>
      <c r="K12" s="1">
        <f t="shared" si="0"/>
        <v>0</v>
      </c>
      <c r="N12" s="1" t="str">
        <f>底层!G11</f>
        <v>社交</v>
      </c>
      <c r="O12" s="1">
        <f t="shared" si="1"/>
        <v>0</v>
      </c>
    </row>
    <row r="13" spans="1:15">
      <c r="I13" s="1" t="str">
        <f>底层!C12</f>
        <v>银行卡3</v>
      </c>
      <c r="J13" s="1">
        <f>'9月'!K13</f>
        <v>0</v>
      </c>
      <c r="K13" s="1">
        <f t="shared" si="0"/>
        <v>0</v>
      </c>
      <c r="N13" s="1" t="str">
        <f>底层!G12</f>
        <v>交通出行</v>
      </c>
      <c r="O13" s="1">
        <f t="shared" si="1"/>
        <v>0</v>
      </c>
    </row>
    <row r="14" spans="1:15">
      <c r="I14" s="1" t="str">
        <f>底层!C13</f>
        <v>理财账户</v>
      </c>
      <c r="J14" s="1">
        <f>'9月'!K14</f>
        <v>0</v>
      </c>
      <c r="K14" s="1">
        <f t="shared" si="0"/>
        <v>0</v>
      </c>
      <c r="N14" s="1" t="str">
        <f>底层!G13</f>
        <v>居家物业</v>
      </c>
      <c r="O14" s="1">
        <f t="shared" si="1"/>
        <v>0</v>
      </c>
    </row>
    <row r="15" spans="1:15">
      <c r="I15" s="1" t="str">
        <f>底层!C14</f>
        <v>费用</v>
      </c>
      <c r="J15" s="1">
        <f>'9月'!K15</f>
        <v>0</v>
      </c>
      <c r="K15" s="1">
        <f>SUMIFS(E:E,C:C,I15)-SUMIFS(E:E,D:D,I15)</f>
        <v>0</v>
      </c>
      <c r="N15" s="1" t="str">
        <f>底层!G14</f>
        <v>鞋服饰品</v>
      </c>
      <c r="O15" s="1">
        <f t="shared" si="1"/>
        <v>0</v>
      </c>
    </row>
    <row r="16" spans="1:15">
      <c r="N16" s="1" t="str">
        <f>底层!G15</f>
        <v>文化教育</v>
      </c>
      <c r="O16" s="1">
        <f t="shared" si="1"/>
        <v>0</v>
      </c>
    </row>
    <row r="17" spans="9:15">
      <c r="J17" s="1" t="s">
        <v>34</v>
      </c>
      <c r="K17" s="1" t="s">
        <v>35</v>
      </c>
      <c r="L17" s="1" t="s">
        <v>36</v>
      </c>
      <c r="N17" s="1" t="str">
        <f>底层!G16</f>
        <v>娱乐</v>
      </c>
      <c r="O17" s="1">
        <f t="shared" si="1"/>
        <v>0</v>
      </c>
    </row>
    <row r="18" spans="9:15">
      <c r="I18" s="1" t="str">
        <f>底层!C16</f>
        <v>支付宝花呗</v>
      </c>
      <c r="J18" s="1">
        <v>0</v>
      </c>
      <c r="K18" s="1">
        <f>J18-L18</f>
        <v>0</v>
      </c>
      <c r="L18" s="1">
        <f>SUM('9月'!L18+SUMIFS(E:E,D:D,I18))-SUMIFS(E:E,C:C,I18)</f>
        <v>0</v>
      </c>
      <c r="N18" s="1" t="str">
        <f>底层!G17</f>
        <v>医疗健康</v>
      </c>
      <c r="O18" s="1">
        <f t="shared" si="1"/>
        <v>0</v>
      </c>
    </row>
    <row r="19" spans="9:15">
      <c r="I19" s="1" t="str">
        <f>底层!C17</f>
        <v>京东白条</v>
      </c>
      <c r="J19" s="1">
        <v>0</v>
      </c>
      <c r="K19" s="1">
        <f>J19-L19</f>
        <v>0</v>
      </c>
      <c r="L19" s="1">
        <f>SUM('9月'!L19+SUMIFS(E:E,D:D,I19))-SUMIFS(E:E,C:C,I19)</f>
        <v>0</v>
      </c>
      <c r="N19" s="1" t="str">
        <f>底层!G18</f>
        <v>护肤保健</v>
      </c>
      <c r="O19" s="1">
        <f t="shared" si="1"/>
        <v>0</v>
      </c>
    </row>
    <row r="20" spans="9:15">
      <c r="I20" s="1" t="str">
        <f>底层!C18</f>
        <v>信用卡1</v>
      </c>
      <c r="J20" s="1">
        <v>0</v>
      </c>
      <c r="K20" s="1">
        <f t="shared" ref="K20:K23" si="2">J20-L20</f>
        <v>0</v>
      </c>
      <c r="L20" s="1">
        <f>SUM('9月'!L20+SUMIFS(E:E,D:D,I20))-SUMIFS(E:E,C:C,I20)</f>
        <v>0</v>
      </c>
      <c r="N20" s="1" t="str">
        <f>底层!G19</f>
        <v>通讯充值</v>
      </c>
      <c r="O20" s="1">
        <f t="shared" si="1"/>
        <v>0</v>
      </c>
    </row>
    <row r="21" spans="9:15">
      <c r="I21" s="1" t="str">
        <f>底层!C19</f>
        <v>信用卡2</v>
      </c>
      <c r="J21" s="1">
        <v>0</v>
      </c>
      <c r="K21" s="1">
        <f t="shared" si="2"/>
        <v>0</v>
      </c>
      <c r="L21" s="1">
        <f>SUM('9月'!L21+SUMIFS(E:E,D:D,I21))-SUMIFS(E:E,C:C,I21)</f>
        <v>0</v>
      </c>
      <c r="N21" s="1" t="str">
        <f>底层!G20</f>
        <v>信用还</v>
      </c>
      <c r="O21" s="1">
        <f t="shared" si="1"/>
        <v>0</v>
      </c>
    </row>
    <row r="22" spans="9:15">
      <c r="I22" s="1" t="str">
        <f>底层!C20</f>
        <v>信用卡3</v>
      </c>
      <c r="J22" s="1">
        <v>0</v>
      </c>
      <c r="K22" s="1">
        <f t="shared" si="2"/>
        <v>0</v>
      </c>
      <c r="L22" s="1">
        <f>SUM('9月'!L22+SUMIFS(E:E,D:D,I22))-SUMIFS(E:E,C:C,I22)</f>
        <v>0</v>
      </c>
      <c r="N22" s="1" t="str">
        <f>底层!G21</f>
        <v>债务支出</v>
      </c>
      <c r="O22" s="1">
        <f t="shared" si="1"/>
        <v>0</v>
      </c>
    </row>
    <row r="23" spans="9:15">
      <c r="I23" s="1" t="str">
        <f>底层!C21</f>
        <v>我借</v>
      </c>
      <c r="K23" s="1">
        <f t="shared" si="2"/>
        <v>0</v>
      </c>
      <c r="L23" s="1">
        <f>SUM('9月'!L23+SUMIFS(E:E,D:D,I23))-SUMIFS(E:E,C:C,I23)</f>
        <v>0</v>
      </c>
      <c r="N23" s="1" t="str">
        <f>底层!G22</f>
        <v>旅行</v>
      </c>
      <c r="O23" s="1">
        <f t="shared" si="1"/>
        <v>0</v>
      </c>
    </row>
    <row r="24" spans="9:15">
      <c r="I24" s="1" t="str">
        <f>底层!C22</f>
        <v>借我</v>
      </c>
      <c r="L24" s="1">
        <f>SUM('9月'!L24+SUMIFS(E:E,C:C,I24))-SUMIFS(E:E,D:D,I24)</f>
        <v>0</v>
      </c>
      <c r="N24" s="1" t="str">
        <f>底层!G23</f>
        <v>购物</v>
      </c>
      <c r="O24" s="1">
        <f t="shared" si="1"/>
        <v>0</v>
      </c>
    </row>
    <row r="25" spans="9:15">
      <c r="N25" s="1" t="str">
        <f>底层!G24</f>
        <v>汽车</v>
      </c>
      <c r="O25" s="1">
        <f t="shared" si="1"/>
        <v>0</v>
      </c>
    </row>
    <row r="26" spans="9:15">
      <c r="J26" s="1" t="s">
        <v>41</v>
      </c>
      <c r="N26" s="1" t="str">
        <f>底层!G25</f>
        <v>投资理财</v>
      </c>
      <c r="O26" s="1">
        <f t="shared" si="1"/>
        <v>0</v>
      </c>
    </row>
    <row r="27" spans="9:15">
      <c r="I27" s="1" t="s">
        <v>38</v>
      </c>
      <c r="J27" s="1">
        <f>SUMIFS(E:E,F:F,I27)</f>
        <v>0</v>
      </c>
      <c r="N27" s="1" t="str">
        <f>底层!G26</f>
        <v>其他支出</v>
      </c>
      <c r="O27" s="1">
        <f t="shared" si="1"/>
        <v>0</v>
      </c>
    </row>
    <row r="28" spans="9:15">
      <c r="I28" s="1" t="s">
        <v>39</v>
      </c>
      <c r="J28" s="1">
        <f>SUMIFS(E:E,F:F,I28)</f>
        <v>0</v>
      </c>
      <c r="N28" s="1" t="str">
        <f>底层!G27</f>
        <v>内部转账</v>
      </c>
      <c r="O28" s="1">
        <f t="shared" si="1"/>
        <v>0</v>
      </c>
    </row>
    <row r="29" spans="9:15">
      <c r="I29" s="1" t="s">
        <v>40</v>
      </c>
      <c r="J29" s="1">
        <f>SUMIFS(E:E,F:F,I29)</f>
        <v>0</v>
      </c>
    </row>
    <row r="31" spans="9:15">
      <c r="I31" s="1" t="s">
        <v>93</v>
      </c>
      <c r="J31" s="1">
        <f>SUM(K3:K14,L24)-SUM(L18:L23)</f>
        <v>0</v>
      </c>
    </row>
    <row r="32" spans="9:15">
      <c r="I32" s="1" t="s">
        <v>94</v>
      </c>
      <c r="J32" s="1">
        <f>SUM(K3:K14)</f>
        <v>0</v>
      </c>
    </row>
    <row r="33" spans="9:10">
      <c r="I33" s="1" t="s">
        <v>95</v>
      </c>
      <c r="J33" s="1">
        <f>SUM(K3:K14)-SUM(L18:L23)</f>
        <v>0</v>
      </c>
    </row>
  </sheetData>
  <phoneticPr fontId="2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9CAF0E87-CC94-6B4B-9BCF-B0E8CAEA6187}">
          <x14:formula1>
            <xm:f>选项!$C$2:$C$21</xm:f>
          </x14:formula1>
          <xm:sqref>C3:D500 C1</xm:sqref>
        </x14:dataValidation>
        <x14:dataValidation type="list" allowBlank="1" showInputMessage="1" showErrorMessage="1" xr:uid="{3977BE56-6AFB-8A40-9C14-53E62A8FD938}">
          <x14:formula1>
            <xm:f>选项!$G$2:$G$27</xm:f>
          </x14:formula1>
          <xm:sqref>B1:B1048576</xm:sqref>
        </x14:dataValidation>
        <x14:dataValidation type="list" allowBlank="1" showInputMessage="1" showErrorMessage="1" xr:uid="{21DBC56E-75B2-2A43-AC32-F10CE2DD37C4}">
          <x14:formula1>
            <xm:f>选项!$G$29:$G$31</xm:f>
          </x14:formula1>
          <xm:sqref>F1:F1048576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A8AC9-00B1-E64C-98A9-4C5791B75A8A}">
  <dimension ref="A1:O33"/>
  <sheetViews>
    <sheetView workbookViewId="0">
      <pane ySplit="2" topLeftCell="A3" activePane="bottomLeft" state="frozen"/>
      <selection pane="bottomLeft" sqref="A1:XFD1048576"/>
    </sheetView>
  </sheetViews>
  <sheetFormatPr baseColWidth="10" defaultRowHeight="15"/>
  <cols>
    <col min="1" max="2" width="10.83203125" style="1"/>
    <col min="3" max="4" width="12.83203125" style="1" customWidth="1"/>
    <col min="5" max="6" width="10.83203125" style="1"/>
    <col min="7" max="7" width="40.83203125" style="1" customWidth="1"/>
    <col min="8" max="8" width="2.33203125" style="1" customWidth="1"/>
    <col min="9" max="9" width="12.83203125" style="1" customWidth="1"/>
    <col min="10" max="16384" width="10.83203125" style="1"/>
  </cols>
  <sheetData>
    <row r="1" spans="1:15">
      <c r="A1" s="1" t="s">
        <v>37</v>
      </c>
    </row>
    <row r="2" spans="1:15">
      <c r="A2" s="1" t="s">
        <v>43</v>
      </c>
      <c r="B2" s="1" t="s">
        <v>25</v>
      </c>
      <c r="C2" s="1" t="s">
        <v>26</v>
      </c>
      <c r="D2" s="1" t="s">
        <v>27</v>
      </c>
      <c r="E2" s="1" t="s">
        <v>28</v>
      </c>
      <c r="F2" s="1" t="s">
        <v>29</v>
      </c>
      <c r="G2" s="1" t="s">
        <v>30</v>
      </c>
      <c r="J2" s="1" t="s">
        <v>31</v>
      </c>
      <c r="K2" s="1" t="s">
        <v>32</v>
      </c>
      <c r="O2" s="1" t="s">
        <v>33</v>
      </c>
    </row>
    <row r="3" spans="1:15">
      <c r="I3" s="1" t="str">
        <f>底层!C2</f>
        <v>现金</v>
      </c>
      <c r="J3" s="1">
        <f>'10月'!K3</f>
        <v>0</v>
      </c>
      <c r="K3" s="1">
        <f>SUM(J3+SUMIFS(E:E,C:C,I3))-SUMIFS(E:E,D:D,I3)</f>
        <v>0</v>
      </c>
      <c r="N3" s="1" t="str">
        <f>底层!G2</f>
        <v>正职酬劳</v>
      </c>
      <c r="O3" s="1">
        <f>SUMIFS(E:E,B:B,N3)</f>
        <v>0</v>
      </c>
    </row>
    <row r="4" spans="1:15">
      <c r="I4" s="1" t="str">
        <f>底层!C3</f>
        <v>支付宝余额</v>
      </c>
      <c r="J4" s="1">
        <f>'10月'!K4</f>
        <v>0</v>
      </c>
      <c r="K4" s="1">
        <f t="shared" ref="K4:K14" si="0">SUM(J4+SUMIFS(E:E,C:C,I4))-SUMIFS(E:E,D:D,I4)</f>
        <v>0</v>
      </c>
      <c r="N4" s="1" t="str">
        <f>底层!G3</f>
        <v>副职酬劳</v>
      </c>
      <c r="O4" s="1">
        <f t="shared" ref="O4:O28" si="1">SUMIFS(E:E,B:B,N4)</f>
        <v>0</v>
      </c>
    </row>
    <row r="5" spans="1:15">
      <c r="I5" s="1" t="str">
        <f>底层!C4</f>
        <v>支付宝余额宝</v>
      </c>
      <c r="J5" s="1">
        <f>'10月'!K5</f>
        <v>0</v>
      </c>
      <c r="K5" s="1">
        <f t="shared" si="0"/>
        <v>0</v>
      </c>
      <c r="N5" s="1" t="str">
        <f>底层!G4</f>
        <v>家人</v>
      </c>
      <c r="O5" s="1">
        <f t="shared" si="1"/>
        <v>0</v>
      </c>
    </row>
    <row r="6" spans="1:15">
      <c r="I6" s="1" t="str">
        <f>底层!C5</f>
        <v>微信钱包</v>
      </c>
      <c r="J6" s="1">
        <f>'10月'!K6</f>
        <v>0</v>
      </c>
      <c r="K6" s="1">
        <f t="shared" si="0"/>
        <v>0</v>
      </c>
      <c r="N6" s="1" t="str">
        <f>底层!G5</f>
        <v>信用借</v>
      </c>
      <c r="O6" s="1">
        <f t="shared" si="1"/>
        <v>0</v>
      </c>
    </row>
    <row r="7" spans="1:15">
      <c r="I7" s="1" t="str">
        <f>底层!C6</f>
        <v>微信零钱通</v>
      </c>
      <c r="J7" s="1">
        <f>'10月'!K7</f>
        <v>0</v>
      </c>
      <c r="K7" s="1">
        <f t="shared" si="0"/>
        <v>0</v>
      </c>
      <c r="N7" s="1" t="str">
        <f>底层!G6</f>
        <v>理财盈亏</v>
      </c>
      <c r="O7" s="1">
        <f t="shared" si="1"/>
        <v>0</v>
      </c>
    </row>
    <row r="8" spans="1:15">
      <c r="I8" s="1" t="str">
        <f>底层!C7</f>
        <v>京东余额</v>
      </c>
      <c r="J8" s="1">
        <f>'10月'!K8</f>
        <v>0</v>
      </c>
      <c r="K8" s="1">
        <f t="shared" si="0"/>
        <v>0</v>
      </c>
      <c r="N8" s="1" t="str">
        <f>底层!G7</f>
        <v>债务回收</v>
      </c>
      <c r="O8" s="1">
        <f t="shared" si="1"/>
        <v>0</v>
      </c>
    </row>
    <row r="9" spans="1:15">
      <c r="I9" s="1" t="str">
        <f>底层!C8</f>
        <v>京东小金库</v>
      </c>
      <c r="J9" s="1">
        <f>'10月'!K9</f>
        <v>0</v>
      </c>
      <c r="K9" s="1">
        <f t="shared" si="0"/>
        <v>0</v>
      </c>
      <c r="N9" s="1" t="str">
        <f>底层!G8</f>
        <v>其他收入</v>
      </c>
      <c r="O9" s="1">
        <f t="shared" si="1"/>
        <v>0</v>
      </c>
    </row>
    <row r="10" spans="1:15">
      <c r="I10" s="1" t="str">
        <f>底层!C9</f>
        <v>QQ钱包</v>
      </c>
      <c r="J10" s="1">
        <f>'10月'!K10</f>
        <v>0</v>
      </c>
      <c r="K10" s="1">
        <f t="shared" si="0"/>
        <v>0</v>
      </c>
      <c r="N10" s="1" t="str">
        <f>底层!G9</f>
        <v>日常饮食</v>
      </c>
      <c r="O10" s="1">
        <f t="shared" si="1"/>
        <v>0</v>
      </c>
    </row>
    <row r="11" spans="1:15">
      <c r="I11" s="1" t="str">
        <f>底层!C10</f>
        <v>银行卡1</v>
      </c>
      <c r="J11" s="1">
        <f>'10月'!K11</f>
        <v>0</v>
      </c>
      <c r="K11" s="1">
        <f t="shared" si="0"/>
        <v>0</v>
      </c>
      <c r="N11" s="1" t="str">
        <f>底层!G10</f>
        <v>零食饮料</v>
      </c>
      <c r="O11" s="1">
        <f t="shared" si="1"/>
        <v>0</v>
      </c>
    </row>
    <row r="12" spans="1:15">
      <c r="I12" s="1" t="str">
        <f>底层!C11</f>
        <v>银行卡2</v>
      </c>
      <c r="J12" s="1">
        <f>'10月'!K12</f>
        <v>0</v>
      </c>
      <c r="K12" s="1">
        <f t="shared" si="0"/>
        <v>0</v>
      </c>
      <c r="N12" s="1" t="str">
        <f>底层!G11</f>
        <v>社交</v>
      </c>
      <c r="O12" s="1">
        <f t="shared" si="1"/>
        <v>0</v>
      </c>
    </row>
    <row r="13" spans="1:15">
      <c r="I13" s="1" t="str">
        <f>底层!C12</f>
        <v>银行卡3</v>
      </c>
      <c r="J13" s="1">
        <f>'10月'!K13</f>
        <v>0</v>
      </c>
      <c r="K13" s="1">
        <f t="shared" si="0"/>
        <v>0</v>
      </c>
      <c r="N13" s="1" t="str">
        <f>底层!G12</f>
        <v>交通出行</v>
      </c>
      <c r="O13" s="1">
        <f t="shared" si="1"/>
        <v>0</v>
      </c>
    </row>
    <row r="14" spans="1:15">
      <c r="I14" s="1" t="str">
        <f>底层!C13</f>
        <v>理财账户</v>
      </c>
      <c r="J14" s="1">
        <f>'10月'!K14</f>
        <v>0</v>
      </c>
      <c r="K14" s="1">
        <f t="shared" si="0"/>
        <v>0</v>
      </c>
      <c r="N14" s="1" t="str">
        <f>底层!G13</f>
        <v>居家物业</v>
      </c>
      <c r="O14" s="1">
        <f t="shared" si="1"/>
        <v>0</v>
      </c>
    </row>
    <row r="15" spans="1:15">
      <c r="I15" s="1" t="str">
        <f>底层!C14</f>
        <v>费用</v>
      </c>
      <c r="J15" s="1">
        <f>'10月'!K15</f>
        <v>0</v>
      </c>
      <c r="K15" s="1">
        <f>SUMIFS(E:E,C:C,I15)-SUMIFS(E:E,D:D,I15)</f>
        <v>0</v>
      </c>
      <c r="N15" s="1" t="str">
        <f>底层!G14</f>
        <v>鞋服饰品</v>
      </c>
      <c r="O15" s="1">
        <f t="shared" si="1"/>
        <v>0</v>
      </c>
    </row>
    <row r="16" spans="1:15">
      <c r="N16" s="1" t="str">
        <f>底层!G15</f>
        <v>文化教育</v>
      </c>
      <c r="O16" s="1">
        <f t="shared" si="1"/>
        <v>0</v>
      </c>
    </row>
    <row r="17" spans="9:15">
      <c r="J17" s="1" t="s">
        <v>34</v>
      </c>
      <c r="K17" s="1" t="s">
        <v>35</v>
      </c>
      <c r="L17" s="1" t="s">
        <v>36</v>
      </c>
      <c r="N17" s="1" t="str">
        <f>底层!G16</f>
        <v>娱乐</v>
      </c>
      <c r="O17" s="1">
        <f t="shared" si="1"/>
        <v>0</v>
      </c>
    </row>
    <row r="18" spans="9:15">
      <c r="I18" s="1" t="str">
        <f>底层!C16</f>
        <v>支付宝花呗</v>
      </c>
      <c r="J18" s="1">
        <v>0</v>
      </c>
      <c r="K18" s="1">
        <f>J18-L18</f>
        <v>0</v>
      </c>
      <c r="L18" s="1">
        <f>SUM('10月'!L18+SUMIFS(E:E,D:D,I18))-SUMIFS(E:E,C:C,I18)</f>
        <v>0</v>
      </c>
      <c r="N18" s="1" t="str">
        <f>底层!G17</f>
        <v>医疗健康</v>
      </c>
      <c r="O18" s="1">
        <f t="shared" si="1"/>
        <v>0</v>
      </c>
    </row>
    <row r="19" spans="9:15">
      <c r="I19" s="1" t="str">
        <f>底层!C17</f>
        <v>京东白条</v>
      </c>
      <c r="J19" s="1">
        <v>0</v>
      </c>
      <c r="K19" s="1">
        <f>J19-L19</f>
        <v>0</v>
      </c>
      <c r="L19" s="1">
        <f>SUM('10月'!L19+SUMIFS(E:E,D:D,I19))-SUMIFS(E:E,C:C,I19)</f>
        <v>0</v>
      </c>
      <c r="N19" s="1" t="str">
        <f>底层!G18</f>
        <v>护肤保健</v>
      </c>
      <c r="O19" s="1">
        <f t="shared" si="1"/>
        <v>0</v>
      </c>
    </row>
    <row r="20" spans="9:15">
      <c r="I20" s="1" t="str">
        <f>底层!C18</f>
        <v>信用卡1</v>
      </c>
      <c r="J20" s="1">
        <v>0</v>
      </c>
      <c r="K20" s="1">
        <f t="shared" ref="K20:K23" si="2">J20-L20</f>
        <v>0</v>
      </c>
      <c r="L20" s="1">
        <f>SUM('10月'!L20+SUMIFS(E:E,D:D,I20))-SUMIFS(E:E,C:C,I20)</f>
        <v>0</v>
      </c>
      <c r="N20" s="1" t="str">
        <f>底层!G19</f>
        <v>通讯充值</v>
      </c>
      <c r="O20" s="1">
        <f t="shared" si="1"/>
        <v>0</v>
      </c>
    </row>
    <row r="21" spans="9:15">
      <c r="I21" s="1" t="str">
        <f>底层!C19</f>
        <v>信用卡2</v>
      </c>
      <c r="J21" s="1">
        <v>0</v>
      </c>
      <c r="K21" s="1">
        <f t="shared" si="2"/>
        <v>0</v>
      </c>
      <c r="L21" s="1">
        <f>SUM('10月'!L21+SUMIFS(E:E,D:D,I21))-SUMIFS(E:E,C:C,I21)</f>
        <v>0</v>
      </c>
      <c r="N21" s="1" t="str">
        <f>底层!G20</f>
        <v>信用还</v>
      </c>
      <c r="O21" s="1">
        <f t="shared" si="1"/>
        <v>0</v>
      </c>
    </row>
    <row r="22" spans="9:15">
      <c r="I22" s="1" t="str">
        <f>底层!C20</f>
        <v>信用卡3</v>
      </c>
      <c r="J22" s="1">
        <v>0</v>
      </c>
      <c r="K22" s="1">
        <f t="shared" si="2"/>
        <v>0</v>
      </c>
      <c r="L22" s="1">
        <f>SUM('10月'!L22+SUMIFS(E:E,D:D,I22))-SUMIFS(E:E,C:C,I22)</f>
        <v>0</v>
      </c>
      <c r="N22" s="1" t="str">
        <f>底层!G21</f>
        <v>债务支出</v>
      </c>
      <c r="O22" s="1">
        <f t="shared" si="1"/>
        <v>0</v>
      </c>
    </row>
    <row r="23" spans="9:15">
      <c r="I23" s="1" t="str">
        <f>底层!C21</f>
        <v>我借</v>
      </c>
      <c r="K23" s="1">
        <f t="shared" si="2"/>
        <v>0</v>
      </c>
      <c r="L23" s="1">
        <f>SUM('10月'!L23+SUMIFS(E:E,D:D,I23))-SUMIFS(E:E,C:C,I23)</f>
        <v>0</v>
      </c>
      <c r="N23" s="1" t="str">
        <f>底层!G22</f>
        <v>旅行</v>
      </c>
      <c r="O23" s="1">
        <f t="shared" si="1"/>
        <v>0</v>
      </c>
    </row>
    <row r="24" spans="9:15">
      <c r="I24" s="1" t="str">
        <f>底层!C22</f>
        <v>借我</v>
      </c>
      <c r="L24" s="1">
        <f>SUM('10月'!L24+SUMIFS(E:E,C:C,I24))-SUMIFS(E:E,D:D,I24)</f>
        <v>0</v>
      </c>
      <c r="N24" s="1" t="str">
        <f>底层!G23</f>
        <v>购物</v>
      </c>
      <c r="O24" s="1">
        <f t="shared" si="1"/>
        <v>0</v>
      </c>
    </row>
    <row r="25" spans="9:15">
      <c r="N25" s="1" t="str">
        <f>底层!G24</f>
        <v>汽车</v>
      </c>
      <c r="O25" s="1">
        <f t="shared" si="1"/>
        <v>0</v>
      </c>
    </row>
    <row r="26" spans="9:15">
      <c r="J26" s="1" t="s">
        <v>41</v>
      </c>
      <c r="N26" s="1" t="str">
        <f>底层!G25</f>
        <v>投资理财</v>
      </c>
      <c r="O26" s="1">
        <f t="shared" si="1"/>
        <v>0</v>
      </c>
    </row>
    <row r="27" spans="9:15">
      <c r="I27" s="1" t="s">
        <v>38</v>
      </c>
      <c r="J27" s="1">
        <f>SUMIFS(E:E,F:F,I27)</f>
        <v>0</v>
      </c>
      <c r="N27" s="1" t="str">
        <f>底层!G26</f>
        <v>其他支出</v>
      </c>
      <c r="O27" s="1">
        <f t="shared" si="1"/>
        <v>0</v>
      </c>
    </row>
    <row r="28" spans="9:15">
      <c r="I28" s="1" t="s">
        <v>39</v>
      </c>
      <c r="J28" s="1">
        <f>SUMIFS(E:E,F:F,I28)</f>
        <v>0</v>
      </c>
      <c r="N28" s="1" t="str">
        <f>底层!G27</f>
        <v>内部转账</v>
      </c>
      <c r="O28" s="1">
        <f t="shared" si="1"/>
        <v>0</v>
      </c>
    </row>
    <row r="29" spans="9:15">
      <c r="I29" s="1" t="s">
        <v>40</v>
      </c>
      <c r="J29" s="1">
        <f>SUMIFS(E:E,F:F,I29)</f>
        <v>0</v>
      </c>
    </row>
    <row r="31" spans="9:15">
      <c r="I31" s="1" t="s">
        <v>93</v>
      </c>
      <c r="J31" s="1">
        <f>SUM(K3:K14,L24)-SUM(L18:L23)</f>
        <v>0</v>
      </c>
    </row>
    <row r="32" spans="9:15">
      <c r="I32" s="1" t="s">
        <v>94</v>
      </c>
      <c r="J32" s="1">
        <f>SUM(K3:K14)</f>
        <v>0</v>
      </c>
    </row>
    <row r="33" spans="9:10">
      <c r="I33" s="1" t="s">
        <v>95</v>
      </c>
      <c r="J33" s="1">
        <f>SUM(K3:K14)-SUM(L18:L23)</f>
        <v>0</v>
      </c>
    </row>
  </sheetData>
  <phoneticPr fontId="2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E73E0AE1-C461-964B-8A75-061B60EA153C}">
          <x14:formula1>
            <xm:f>选项!$C$2:$C$21</xm:f>
          </x14:formula1>
          <xm:sqref>C3:D500 C1</xm:sqref>
        </x14:dataValidation>
        <x14:dataValidation type="list" allowBlank="1" showInputMessage="1" showErrorMessage="1" xr:uid="{5AB96DE2-C3E0-C34A-9F3D-47C18CE42810}">
          <x14:formula1>
            <xm:f>选项!$G$2:$G$27</xm:f>
          </x14:formula1>
          <xm:sqref>B1:B1048576</xm:sqref>
        </x14:dataValidation>
        <x14:dataValidation type="list" allowBlank="1" showInputMessage="1" showErrorMessage="1" xr:uid="{CA2AC4BA-D31D-5B42-B734-C5B1A3DEF0FF}">
          <x14:formula1>
            <xm:f>选项!$G$29:$G$31</xm:f>
          </x14:formula1>
          <xm:sqref>F1:F1048576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C9276-5910-F44F-979C-5D897EDC12A8}">
  <dimension ref="A1:O33"/>
  <sheetViews>
    <sheetView workbookViewId="0">
      <pane ySplit="2" topLeftCell="A3" activePane="bottomLeft" state="frozen"/>
      <selection pane="bottomLeft" sqref="A1:XFD1048576"/>
    </sheetView>
  </sheetViews>
  <sheetFormatPr baseColWidth="10" defaultRowHeight="15"/>
  <cols>
    <col min="1" max="2" width="10.83203125" style="1"/>
    <col min="3" max="4" width="12.83203125" style="1" customWidth="1"/>
    <col min="5" max="6" width="10.83203125" style="1"/>
    <col min="7" max="7" width="40.83203125" style="1" customWidth="1"/>
    <col min="8" max="8" width="2.33203125" style="1" customWidth="1"/>
    <col min="9" max="9" width="12.83203125" style="1" customWidth="1"/>
    <col min="10" max="16384" width="10.83203125" style="1"/>
  </cols>
  <sheetData>
    <row r="1" spans="1:15">
      <c r="A1" s="1" t="s">
        <v>37</v>
      </c>
    </row>
    <row r="2" spans="1:15">
      <c r="A2" s="1" t="s">
        <v>43</v>
      </c>
      <c r="B2" s="1" t="s">
        <v>25</v>
      </c>
      <c r="C2" s="1" t="s">
        <v>26</v>
      </c>
      <c r="D2" s="1" t="s">
        <v>27</v>
      </c>
      <c r="E2" s="1" t="s">
        <v>28</v>
      </c>
      <c r="F2" s="1" t="s">
        <v>29</v>
      </c>
      <c r="G2" s="1" t="s">
        <v>30</v>
      </c>
      <c r="J2" s="1" t="s">
        <v>31</v>
      </c>
      <c r="K2" s="1" t="s">
        <v>32</v>
      </c>
      <c r="O2" s="1" t="s">
        <v>33</v>
      </c>
    </row>
    <row r="3" spans="1:15">
      <c r="I3" s="1" t="str">
        <f>底层!C2</f>
        <v>现金</v>
      </c>
      <c r="J3" s="1">
        <f>'11月'!K3</f>
        <v>0</v>
      </c>
      <c r="K3" s="1">
        <f>SUM(J3+SUMIFS(E:E,C:C,I3))-SUMIFS(E:E,D:D,I3)</f>
        <v>0</v>
      </c>
      <c r="N3" s="1" t="str">
        <f>底层!G2</f>
        <v>正职酬劳</v>
      </c>
      <c r="O3" s="1">
        <f>SUMIFS(E:E,B:B,N3)</f>
        <v>0</v>
      </c>
    </row>
    <row r="4" spans="1:15">
      <c r="I4" s="1" t="str">
        <f>底层!C3</f>
        <v>支付宝余额</v>
      </c>
      <c r="J4" s="1">
        <f>'11月'!K4</f>
        <v>0</v>
      </c>
      <c r="K4" s="1">
        <f t="shared" ref="K4:K14" si="0">SUM(J4+SUMIFS(E:E,C:C,I4))-SUMIFS(E:E,D:D,I4)</f>
        <v>0</v>
      </c>
      <c r="N4" s="1" t="str">
        <f>底层!G3</f>
        <v>副职酬劳</v>
      </c>
      <c r="O4" s="1">
        <f t="shared" ref="O4:O28" si="1">SUMIFS(E:E,B:B,N4)</f>
        <v>0</v>
      </c>
    </row>
    <row r="5" spans="1:15">
      <c r="I5" s="1" t="str">
        <f>底层!C4</f>
        <v>支付宝余额宝</v>
      </c>
      <c r="J5" s="1">
        <f>'11月'!K5</f>
        <v>0</v>
      </c>
      <c r="K5" s="1">
        <f t="shared" si="0"/>
        <v>0</v>
      </c>
      <c r="N5" s="1" t="str">
        <f>底层!G4</f>
        <v>家人</v>
      </c>
      <c r="O5" s="1">
        <f t="shared" si="1"/>
        <v>0</v>
      </c>
    </row>
    <row r="6" spans="1:15">
      <c r="I6" s="1" t="str">
        <f>底层!C5</f>
        <v>微信钱包</v>
      </c>
      <c r="J6" s="1">
        <f>'11月'!K6</f>
        <v>0</v>
      </c>
      <c r="K6" s="1">
        <f t="shared" si="0"/>
        <v>0</v>
      </c>
      <c r="N6" s="1" t="str">
        <f>底层!G5</f>
        <v>信用借</v>
      </c>
      <c r="O6" s="1">
        <f t="shared" si="1"/>
        <v>0</v>
      </c>
    </row>
    <row r="7" spans="1:15">
      <c r="I7" s="1" t="str">
        <f>底层!C6</f>
        <v>微信零钱通</v>
      </c>
      <c r="J7" s="1">
        <f>'11月'!K7</f>
        <v>0</v>
      </c>
      <c r="K7" s="1">
        <f t="shared" si="0"/>
        <v>0</v>
      </c>
      <c r="N7" s="1" t="str">
        <f>底层!G6</f>
        <v>理财盈亏</v>
      </c>
      <c r="O7" s="1">
        <f t="shared" si="1"/>
        <v>0</v>
      </c>
    </row>
    <row r="8" spans="1:15">
      <c r="I8" s="1" t="str">
        <f>底层!C7</f>
        <v>京东余额</v>
      </c>
      <c r="J8" s="1">
        <f>'11月'!K8</f>
        <v>0</v>
      </c>
      <c r="K8" s="1">
        <f t="shared" si="0"/>
        <v>0</v>
      </c>
      <c r="N8" s="1" t="str">
        <f>底层!G7</f>
        <v>债务回收</v>
      </c>
      <c r="O8" s="1">
        <f t="shared" si="1"/>
        <v>0</v>
      </c>
    </row>
    <row r="9" spans="1:15">
      <c r="I9" s="1" t="str">
        <f>底层!C8</f>
        <v>京东小金库</v>
      </c>
      <c r="J9" s="1">
        <f>'11月'!K9</f>
        <v>0</v>
      </c>
      <c r="K9" s="1">
        <f t="shared" si="0"/>
        <v>0</v>
      </c>
      <c r="N9" s="1" t="str">
        <f>底层!G8</f>
        <v>其他收入</v>
      </c>
      <c r="O9" s="1">
        <f t="shared" si="1"/>
        <v>0</v>
      </c>
    </row>
    <row r="10" spans="1:15">
      <c r="I10" s="1" t="str">
        <f>底层!C9</f>
        <v>QQ钱包</v>
      </c>
      <c r="J10" s="1">
        <f>'11月'!K10</f>
        <v>0</v>
      </c>
      <c r="K10" s="1">
        <f t="shared" si="0"/>
        <v>0</v>
      </c>
      <c r="N10" s="1" t="str">
        <f>底层!G9</f>
        <v>日常饮食</v>
      </c>
      <c r="O10" s="1">
        <f t="shared" si="1"/>
        <v>0</v>
      </c>
    </row>
    <row r="11" spans="1:15">
      <c r="I11" s="1" t="str">
        <f>底层!C10</f>
        <v>银行卡1</v>
      </c>
      <c r="J11" s="1">
        <f>'11月'!K11</f>
        <v>0</v>
      </c>
      <c r="K11" s="1">
        <f t="shared" si="0"/>
        <v>0</v>
      </c>
      <c r="N11" s="1" t="str">
        <f>底层!G10</f>
        <v>零食饮料</v>
      </c>
      <c r="O11" s="1">
        <f t="shared" si="1"/>
        <v>0</v>
      </c>
    </row>
    <row r="12" spans="1:15">
      <c r="I12" s="1" t="str">
        <f>底层!C11</f>
        <v>银行卡2</v>
      </c>
      <c r="J12" s="1">
        <f>'11月'!K12</f>
        <v>0</v>
      </c>
      <c r="K12" s="1">
        <f t="shared" si="0"/>
        <v>0</v>
      </c>
      <c r="N12" s="1" t="str">
        <f>底层!G11</f>
        <v>社交</v>
      </c>
      <c r="O12" s="1">
        <f t="shared" si="1"/>
        <v>0</v>
      </c>
    </row>
    <row r="13" spans="1:15">
      <c r="I13" s="1" t="str">
        <f>底层!C12</f>
        <v>银行卡3</v>
      </c>
      <c r="J13" s="1">
        <f>'11月'!K13</f>
        <v>0</v>
      </c>
      <c r="K13" s="1">
        <f t="shared" si="0"/>
        <v>0</v>
      </c>
      <c r="N13" s="1" t="str">
        <f>底层!G12</f>
        <v>交通出行</v>
      </c>
      <c r="O13" s="1">
        <f t="shared" si="1"/>
        <v>0</v>
      </c>
    </row>
    <row r="14" spans="1:15">
      <c r="I14" s="1" t="str">
        <f>底层!C13</f>
        <v>理财账户</v>
      </c>
      <c r="J14" s="1">
        <f>'11月'!K14</f>
        <v>0</v>
      </c>
      <c r="K14" s="1">
        <f t="shared" si="0"/>
        <v>0</v>
      </c>
      <c r="N14" s="1" t="str">
        <f>底层!G13</f>
        <v>居家物业</v>
      </c>
      <c r="O14" s="1">
        <f t="shared" si="1"/>
        <v>0</v>
      </c>
    </row>
    <row r="15" spans="1:15">
      <c r="I15" s="1" t="str">
        <f>底层!C14</f>
        <v>费用</v>
      </c>
      <c r="J15" s="1">
        <f>'11月'!K15</f>
        <v>0</v>
      </c>
      <c r="K15" s="1">
        <f>SUMIFS(E:E,C:C,I15)-SUMIFS(E:E,D:D,I15)</f>
        <v>0</v>
      </c>
      <c r="N15" s="1" t="str">
        <f>底层!G14</f>
        <v>鞋服饰品</v>
      </c>
      <c r="O15" s="1">
        <f t="shared" si="1"/>
        <v>0</v>
      </c>
    </row>
    <row r="16" spans="1:15">
      <c r="N16" s="1" t="str">
        <f>底层!G15</f>
        <v>文化教育</v>
      </c>
      <c r="O16" s="1">
        <f t="shared" si="1"/>
        <v>0</v>
      </c>
    </row>
    <row r="17" spans="9:15">
      <c r="J17" s="1" t="s">
        <v>34</v>
      </c>
      <c r="K17" s="1" t="s">
        <v>35</v>
      </c>
      <c r="L17" s="1" t="s">
        <v>36</v>
      </c>
      <c r="N17" s="1" t="str">
        <f>底层!G16</f>
        <v>娱乐</v>
      </c>
      <c r="O17" s="1">
        <f t="shared" si="1"/>
        <v>0</v>
      </c>
    </row>
    <row r="18" spans="9:15">
      <c r="I18" s="1" t="str">
        <f>底层!C16</f>
        <v>支付宝花呗</v>
      </c>
      <c r="J18" s="1">
        <v>0</v>
      </c>
      <c r="K18" s="1">
        <f>J18-L18</f>
        <v>0</v>
      </c>
      <c r="L18" s="1">
        <f>SUM('11月'!L18+SUMIFS(E:E,D:D,I18))-SUMIFS(E:E,C:C,I18)</f>
        <v>0</v>
      </c>
      <c r="N18" s="1" t="str">
        <f>底层!G17</f>
        <v>医疗健康</v>
      </c>
      <c r="O18" s="1">
        <f t="shared" si="1"/>
        <v>0</v>
      </c>
    </row>
    <row r="19" spans="9:15">
      <c r="I19" s="1" t="str">
        <f>底层!C17</f>
        <v>京东白条</v>
      </c>
      <c r="J19" s="1">
        <v>0</v>
      </c>
      <c r="K19" s="1">
        <f>J19-L19</f>
        <v>0</v>
      </c>
      <c r="L19" s="1">
        <f>SUM('11月'!L19+SUMIFS(E:E,D:D,I19))-SUMIFS(E:E,C:C,I19)</f>
        <v>0</v>
      </c>
      <c r="N19" s="1" t="str">
        <f>底层!G18</f>
        <v>护肤保健</v>
      </c>
      <c r="O19" s="1">
        <f t="shared" si="1"/>
        <v>0</v>
      </c>
    </row>
    <row r="20" spans="9:15">
      <c r="I20" s="1" t="str">
        <f>底层!C18</f>
        <v>信用卡1</v>
      </c>
      <c r="J20" s="1">
        <v>0</v>
      </c>
      <c r="K20" s="1">
        <f t="shared" ref="K20:K23" si="2">J20-L20</f>
        <v>0</v>
      </c>
      <c r="L20" s="1">
        <f>SUM('11月'!L20+SUMIFS(E:E,D:D,I20))-SUMIFS(E:E,C:C,I20)</f>
        <v>0</v>
      </c>
      <c r="N20" s="1" t="str">
        <f>底层!G19</f>
        <v>通讯充值</v>
      </c>
      <c r="O20" s="1">
        <f t="shared" si="1"/>
        <v>0</v>
      </c>
    </row>
    <row r="21" spans="9:15">
      <c r="I21" s="1" t="str">
        <f>底层!C19</f>
        <v>信用卡2</v>
      </c>
      <c r="J21" s="1">
        <v>0</v>
      </c>
      <c r="K21" s="1">
        <f t="shared" si="2"/>
        <v>0</v>
      </c>
      <c r="L21" s="1">
        <f>SUM('11月'!L21+SUMIFS(E:E,D:D,I21))-SUMIFS(E:E,C:C,I21)</f>
        <v>0</v>
      </c>
      <c r="N21" s="1" t="str">
        <f>底层!G20</f>
        <v>信用还</v>
      </c>
      <c r="O21" s="1">
        <f t="shared" si="1"/>
        <v>0</v>
      </c>
    </row>
    <row r="22" spans="9:15">
      <c r="I22" s="1" t="str">
        <f>底层!C20</f>
        <v>信用卡3</v>
      </c>
      <c r="J22" s="1">
        <v>0</v>
      </c>
      <c r="K22" s="1">
        <f t="shared" si="2"/>
        <v>0</v>
      </c>
      <c r="L22" s="1">
        <f>SUM('11月'!L22+SUMIFS(E:E,D:D,I22))-SUMIFS(E:E,C:C,I22)</f>
        <v>0</v>
      </c>
      <c r="N22" s="1" t="str">
        <f>底层!G21</f>
        <v>债务支出</v>
      </c>
      <c r="O22" s="1">
        <f t="shared" si="1"/>
        <v>0</v>
      </c>
    </row>
    <row r="23" spans="9:15">
      <c r="I23" s="1" t="str">
        <f>底层!C21</f>
        <v>我借</v>
      </c>
      <c r="K23" s="1">
        <f t="shared" si="2"/>
        <v>0</v>
      </c>
      <c r="L23" s="1">
        <f>SUM('11月'!L23+SUMIFS(E:E,D:D,I23))-SUMIFS(E:E,C:C,I23)</f>
        <v>0</v>
      </c>
      <c r="N23" s="1" t="str">
        <f>底层!G22</f>
        <v>旅行</v>
      </c>
      <c r="O23" s="1">
        <f t="shared" si="1"/>
        <v>0</v>
      </c>
    </row>
    <row r="24" spans="9:15">
      <c r="I24" s="1" t="str">
        <f>底层!C22</f>
        <v>借我</v>
      </c>
      <c r="L24" s="1">
        <f>SUM('11月'!L24+SUMIFS(E:E,C:C,I24))-SUMIFS(E:E,D:D,I24)</f>
        <v>0</v>
      </c>
      <c r="N24" s="1" t="str">
        <f>底层!G23</f>
        <v>购物</v>
      </c>
      <c r="O24" s="1">
        <f t="shared" si="1"/>
        <v>0</v>
      </c>
    </row>
    <row r="25" spans="9:15">
      <c r="N25" s="1" t="str">
        <f>底层!G24</f>
        <v>汽车</v>
      </c>
      <c r="O25" s="1">
        <f t="shared" si="1"/>
        <v>0</v>
      </c>
    </row>
    <row r="26" spans="9:15">
      <c r="J26" s="1" t="s">
        <v>41</v>
      </c>
      <c r="N26" s="1" t="str">
        <f>底层!G25</f>
        <v>投资理财</v>
      </c>
      <c r="O26" s="1">
        <f t="shared" si="1"/>
        <v>0</v>
      </c>
    </row>
    <row r="27" spans="9:15">
      <c r="I27" s="1" t="s">
        <v>38</v>
      </c>
      <c r="J27" s="1">
        <f>SUMIFS(E:E,F:F,I27)</f>
        <v>0</v>
      </c>
      <c r="N27" s="1" t="str">
        <f>底层!G26</f>
        <v>其他支出</v>
      </c>
      <c r="O27" s="1">
        <f t="shared" si="1"/>
        <v>0</v>
      </c>
    </row>
    <row r="28" spans="9:15">
      <c r="I28" s="1" t="s">
        <v>39</v>
      </c>
      <c r="J28" s="1">
        <f>SUMIFS(E:E,F:F,I28)</f>
        <v>0</v>
      </c>
      <c r="N28" s="1" t="str">
        <f>底层!G27</f>
        <v>内部转账</v>
      </c>
      <c r="O28" s="1">
        <f t="shared" si="1"/>
        <v>0</v>
      </c>
    </row>
    <row r="29" spans="9:15">
      <c r="I29" s="1" t="s">
        <v>40</v>
      </c>
      <c r="J29" s="1">
        <f>SUMIFS(E:E,F:F,I29)</f>
        <v>0</v>
      </c>
    </row>
    <row r="31" spans="9:15">
      <c r="I31" s="1" t="s">
        <v>93</v>
      </c>
      <c r="J31" s="1">
        <f>SUM(K3:K14,L24)-SUM(L18:L23)</f>
        <v>0</v>
      </c>
    </row>
    <row r="32" spans="9:15">
      <c r="I32" s="1" t="s">
        <v>94</v>
      </c>
      <c r="J32" s="1">
        <f>SUM(K3:K14)</f>
        <v>0</v>
      </c>
    </row>
    <row r="33" spans="9:10">
      <c r="I33" s="1" t="s">
        <v>95</v>
      </c>
      <c r="J33" s="1">
        <f>SUM(K3:K14)-SUM(L18:L23)</f>
        <v>0</v>
      </c>
    </row>
  </sheetData>
  <dataConsolidate/>
  <phoneticPr fontId="2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855302E2-9E3F-5349-BF59-6A33ED43661F}">
          <x14:formula1>
            <xm:f>选项!$C$2:$C$21</xm:f>
          </x14:formula1>
          <xm:sqref>C3:D500 C1</xm:sqref>
        </x14:dataValidation>
        <x14:dataValidation type="list" allowBlank="1" showInputMessage="1" showErrorMessage="1" xr:uid="{295D2B79-27F1-164D-9098-FB27535BFFA8}">
          <x14:formula1>
            <xm:f>选项!$G$2:$G$27</xm:f>
          </x14:formula1>
          <xm:sqref>B1:B1048576</xm:sqref>
        </x14:dataValidation>
        <x14:dataValidation type="list" allowBlank="1" showInputMessage="1" showErrorMessage="1" xr:uid="{46A06FCF-68BD-4D48-A66F-CDFC948B72BC}">
          <x14:formula1>
            <xm:f>选项!$G$29:$G$31</xm:f>
          </x14:formula1>
          <xm:sqref>F1:F1048576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91B76-36D3-404F-AF68-64C02656B2FE}">
  <dimension ref="B2:G31"/>
  <sheetViews>
    <sheetView workbookViewId="0">
      <selection sqref="A1:XFD1048576"/>
    </sheetView>
  </sheetViews>
  <sheetFormatPr baseColWidth="10" defaultRowHeight="15"/>
  <cols>
    <col min="1" max="16384" width="10.83203125" style="1"/>
  </cols>
  <sheetData>
    <row r="2" spans="2:7">
      <c r="B2" s="3" t="s">
        <v>0</v>
      </c>
      <c r="C2" s="3" t="s">
        <v>1</v>
      </c>
      <c r="E2" s="6" t="s">
        <v>90</v>
      </c>
      <c r="F2" s="6" t="s">
        <v>89</v>
      </c>
      <c r="G2" s="4" t="s">
        <v>48</v>
      </c>
    </row>
    <row r="3" spans="2:7">
      <c r="B3" s="2"/>
      <c r="C3" s="3" t="s">
        <v>2</v>
      </c>
      <c r="E3" s="2"/>
      <c r="F3" s="2"/>
      <c r="G3" s="4" t="s">
        <v>42</v>
      </c>
    </row>
    <row r="4" spans="2:7">
      <c r="B4" s="2"/>
      <c r="C4" s="3" t="s">
        <v>3</v>
      </c>
      <c r="E4" s="2"/>
      <c r="F4" s="2"/>
      <c r="G4" s="4" t="s">
        <v>49</v>
      </c>
    </row>
    <row r="5" spans="2:7">
      <c r="B5" s="2"/>
      <c r="C5" s="3" t="s">
        <v>9</v>
      </c>
      <c r="E5" s="2"/>
      <c r="F5" s="2"/>
      <c r="G5" s="4" t="s">
        <v>50</v>
      </c>
    </row>
    <row r="6" spans="2:7">
      <c r="B6" s="2"/>
      <c r="C6" s="3" t="s">
        <v>4</v>
      </c>
      <c r="E6" s="2"/>
      <c r="F6" s="2"/>
      <c r="G6" s="4" t="s">
        <v>51</v>
      </c>
    </row>
    <row r="7" spans="2:7">
      <c r="B7" s="2"/>
      <c r="C7" s="3" t="s">
        <v>5</v>
      </c>
      <c r="E7" s="2"/>
      <c r="F7" s="2"/>
      <c r="G7" s="4" t="s">
        <v>109</v>
      </c>
    </row>
    <row r="8" spans="2:7">
      <c r="B8" s="2"/>
      <c r="C8" s="3" t="s">
        <v>6</v>
      </c>
      <c r="E8" s="2"/>
      <c r="F8" s="2"/>
      <c r="G8" s="4" t="s">
        <v>52</v>
      </c>
    </row>
    <row r="9" spans="2:7">
      <c r="B9" s="2"/>
      <c r="C9" s="3" t="s">
        <v>7</v>
      </c>
      <c r="E9" s="2"/>
      <c r="F9" s="9" t="s">
        <v>91</v>
      </c>
      <c r="G9" s="7" t="s">
        <v>53</v>
      </c>
    </row>
    <row r="10" spans="2:7">
      <c r="B10" s="2"/>
      <c r="C10" s="3" t="s">
        <v>10</v>
      </c>
      <c r="E10" s="2"/>
      <c r="F10" s="2"/>
      <c r="G10" s="7" t="s">
        <v>22</v>
      </c>
    </row>
    <row r="11" spans="2:7">
      <c r="B11" s="2"/>
      <c r="C11" s="3" t="s">
        <v>8</v>
      </c>
      <c r="E11" s="2"/>
      <c r="F11" s="2"/>
      <c r="G11" s="7" t="s">
        <v>20</v>
      </c>
    </row>
    <row r="12" spans="2:7">
      <c r="B12" s="2"/>
      <c r="C12" s="3" t="s">
        <v>11</v>
      </c>
      <c r="E12" s="2"/>
      <c r="F12" s="2"/>
      <c r="G12" s="7" t="s">
        <v>54</v>
      </c>
    </row>
    <row r="13" spans="2:7">
      <c r="B13" s="2"/>
      <c r="C13" s="3" t="s">
        <v>12</v>
      </c>
      <c r="E13" s="2"/>
      <c r="F13" s="2"/>
      <c r="G13" s="7" t="s">
        <v>55</v>
      </c>
    </row>
    <row r="14" spans="2:7">
      <c r="B14" s="2"/>
      <c r="C14" s="3" t="s">
        <v>13</v>
      </c>
      <c r="E14" s="2"/>
      <c r="F14" s="2"/>
      <c r="G14" s="7" t="s">
        <v>23</v>
      </c>
    </row>
    <row r="15" spans="2:7">
      <c r="B15" s="2"/>
      <c r="C15" s="3" t="s">
        <v>14</v>
      </c>
      <c r="E15" s="2"/>
      <c r="F15" s="2"/>
      <c r="G15" s="7" t="s">
        <v>56</v>
      </c>
    </row>
    <row r="16" spans="2:7">
      <c r="B16" s="2"/>
      <c r="C16" s="3" t="s">
        <v>15</v>
      </c>
      <c r="E16" s="2"/>
      <c r="F16" s="2"/>
      <c r="G16" s="7" t="s">
        <v>57</v>
      </c>
    </row>
    <row r="17" spans="2:7">
      <c r="B17" s="2"/>
      <c r="C17" s="3" t="s">
        <v>16</v>
      </c>
      <c r="E17" s="2"/>
      <c r="F17" s="2"/>
      <c r="G17" s="7" t="s">
        <v>58</v>
      </c>
    </row>
    <row r="18" spans="2:7">
      <c r="B18" s="2"/>
      <c r="C18" s="3" t="s">
        <v>21</v>
      </c>
      <c r="E18" s="2"/>
      <c r="F18" s="2"/>
      <c r="G18" s="7" t="s">
        <v>59</v>
      </c>
    </row>
    <row r="19" spans="2:7">
      <c r="B19" s="2"/>
      <c r="C19" s="3" t="s">
        <v>17</v>
      </c>
      <c r="E19" s="2"/>
      <c r="F19" s="2"/>
      <c r="G19" s="7" t="s">
        <v>60</v>
      </c>
    </row>
    <row r="20" spans="2:7">
      <c r="B20" s="2"/>
      <c r="C20" s="3" t="s">
        <v>18</v>
      </c>
      <c r="E20" s="2"/>
      <c r="F20" s="2"/>
      <c r="G20" s="7" t="s">
        <v>61</v>
      </c>
    </row>
    <row r="21" spans="2:7">
      <c r="B21" s="2"/>
      <c r="C21" s="3" t="s">
        <v>19</v>
      </c>
      <c r="E21" s="2"/>
      <c r="F21" s="2"/>
      <c r="G21" s="7" t="s">
        <v>111</v>
      </c>
    </row>
    <row r="22" spans="2:7">
      <c r="E22" s="2"/>
      <c r="F22" s="2"/>
      <c r="G22" s="7" t="s">
        <v>62</v>
      </c>
    </row>
    <row r="23" spans="2:7">
      <c r="E23" s="2"/>
      <c r="F23" s="2"/>
      <c r="G23" s="7" t="s">
        <v>63</v>
      </c>
    </row>
    <row r="24" spans="2:7">
      <c r="E24" s="2"/>
      <c r="F24" s="2"/>
      <c r="G24" s="7" t="s">
        <v>64</v>
      </c>
    </row>
    <row r="25" spans="2:7">
      <c r="E25" s="2"/>
      <c r="F25" s="2"/>
      <c r="G25" s="7" t="s">
        <v>65</v>
      </c>
    </row>
    <row r="26" spans="2:7">
      <c r="E26" s="2"/>
      <c r="F26" s="2"/>
      <c r="G26" s="7" t="s">
        <v>24</v>
      </c>
    </row>
    <row r="27" spans="2:7">
      <c r="E27" s="2"/>
      <c r="F27" s="2"/>
      <c r="G27" s="7" t="s">
        <v>66</v>
      </c>
    </row>
    <row r="28" spans="2:7">
      <c r="E28" s="2"/>
      <c r="F28" s="2"/>
      <c r="G28" s="2"/>
    </row>
    <row r="29" spans="2:7">
      <c r="E29" s="2"/>
      <c r="F29" s="10" t="s">
        <v>44</v>
      </c>
      <c r="G29" s="10" t="s">
        <v>38</v>
      </c>
    </row>
    <row r="30" spans="2:7">
      <c r="E30" s="2"/>
      <c r="F30" s="2"/>
      <c r="G30" s="10" t="s">
        <v>39</v>
      </c>
    </row>
    <row r="31" spans="2:7">
      <c r="E31" s="2"/>
      <c r="F31" s="2"/>
      <c r="G31" s="10" t="s">
        <v>40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5DF5A-B5B3-FD48-B80A-10AD775EC736}">
  <dimension ref="A1:M34"/>
  <sheetViews>
    <sheetView zoomScaleNormal="100" workbookViewId="0">
      <selection sqref="A1:XFD1048576"/>
    </sheetView>
  </sheetViews>
  <sheetFormatPr baseColWidth="10" defaultRowHeight="15"/>
  <cols>
    <col min="1" max="16384" width="10.83203125" style="1"/>
  </cols>
  <sheetData>
    <row r="1" spans="1:13">
      <c r="B1" s="1" t="s">
        <v>97</v>
      </c>
      <c r="C1" s="1" t="s">
        <v>98</v>
      </c>
      <c r="D1" s="1" t="s">
        <v>99</v>
      </c>
      <c r="E1" s="1" t="s">
        <v>100</v>
      </c>
      <c r="F1" s="1" t="s">
        <v>101</v>
      </c>
      <c r="G1" s="1" t="s">
        <v>102</v>
      </c>
      <c r="H1" s="1" t="s">
        <v>103</v>
      </c>
      <c r="I1" s="1" t="s">
        <v>104</v>
      </c>
      <c r="J1" s="1" t="s">
        <v>105</v>
      </c>
      <c r="K1" s="1" t="s">
        <v>106</v>
      </c>
      <c r="L1" s="1" t="s">
        <v>107</v>
      </c>
      <c r="M1" s="1" t="s">
        <v>108</v>
      </c>
    </row>
    <row r="2" spans="1:13">
      <c r="A2" s="1" t="str">
        <f>底层!G2</f>
        <v>正职酬劳</v>
      </c>
      <c r="B2" s="1">
        <f>'1月'!O3</f>
        <v>0</v>
      </c>
      <c r="C2" s="1">
        <f>'2月'!O3</f>
        <v>0</v>
      </c>
      <c r="D2" s="1">
        <f>'3月'!O3</f>
        <v>0</v>
      </c>
      <c r="E2" s="1">
        <f>'4月'!O3</f>
        <v>0</v>
      </c>
      <c r="F2" s="1">
        <f>'5月'!O3</f>
        <v>0</v>
      </c>
      <c r="G2" s="1">
        <f>'6月'!O3</f>
        <v>0</v>
      </c>
      <c r="H2" s="1">
        <f>'7月'!O3</f>
        <v>0</v>
      </c>
      <c r="I2" s="1">
        <f>'8月'!O3</f>
        <v>0</v>
      </c>
      <c r="J2" s="1">
        <f>'9月'!O3</f>
        <v>0</v>
      </c>
      <c r="K2" s="1">
        <f>'10月'!O3</f>
        <v>0</v>
      </c>
      <c r="L2" s="1">
        <f>'11月'!O3</f>
        <v>0</v>
      </c>
      <c r="M2" s="1">
        <f>'12月'!O3</f>
        <v>0</v>
      </c>
    </row>
    <row r="3" spans="1:13">
      <c r="A3" s="1" t="str">
        <f>底层!G3</f>
        <v>副职酬劳</v>
      </c>
      <c r="B3" s="1">
        <f>'1月'!O4</f>
        <v>0</v>
      </c>
      <c r="C3" s="1">
        <f>'2月'!O4</f>
        <v>0</v>
      </c>
      <c r="D3" s="1">
        <f>'3月'!O4</f>
        <v>0</v>
      </c>
      <c r="E3" s="1">
        <f>'4月'!O4</f>
        <v>0</v>
      </c>
      <c r="F3" s="1">
        <f>'5月'!O4</f>
        <v>0</v>
      </c>
      <c r="G3" s="1">
        <f>'6月'!O4</f>
        <v>0</v>
      </c>
      <c r="H3" s="1">
        <f>'7月'!O4</f>
        <v>0</v>
      </c>
      <c r="I3" s="1">
        <f>'8月'!O4</f>
        <v>0</v>
      </c>
      <c r="J3" s="1">
        <f>'9月'!O4</f>
        <v>0</v>
      </c>
      <c r="K3" s="1">
        <f>'10月'!O4</f>
        <v>0</v>
      </c>
      <c r="L3" s="1">
        <f>'11月'!O4</f>
        <v>0</v>
      </c>
      <c r="M3" s="1">
        <f>'12月'!O4</f>
        <v>0</v>
      </c>
    </row>
    <row r="4" spans="1:13">
      <c r="A4" s="1" t="str">
        <f>底层!G4</f>
        <v>家人</v>
      </c>
      <c r="B4" s="1">
        <f>'1月'!O5</f>
        <v>0</v>
      </c>
      <c r="C4" s="1">
        <f>'2月'!O5</f>
        <v>0</v>
      </c>
      <c r="D4" s="1">
        <f>'3月'!O5</f>
        <v>0</v>
      </c>
      <c r="E4" s="1">
        <f>'4月'!O5</f>
        <v>0</v>
      </c>
      <c r="F4" s="1">
        <f>'5月'!O5</f>
        <v>0</v>
      </c>
      <c r="G4" s="1">
        <f>'6月'!O5</f>
        <v>0</v>
      </c>
      <c r="H4" s="1">
        <f>'7月'!O5</f>
        <v>0</v>
      </c>
      <c r="I4" s="1">
        <f>'8月'!O5</f>
        <v>0</v>
      </c>
      <c r="J4" s="1">
        <f>'9月'!O5</f>
        <v>0</v>
      </c>
      <c r="K4" s="1">
        <f>'10月'!O5</f>
        <v>0</v>
      </c>
      <c r="L4" s="1">
        <f>'11月'!O5</f>
        <v>0</v>
      </c>
      <c r="M4" s="1">
        <f>'12月'!O5</f>
        <v>0</v>
      </c>
    </row>
    <row r="5" spans="1:13">
      <c r="A5" s="1" t="str">
        <f>底层!G5</f>
        <v>信用借</v>
      </c>
      <c r="B5" s="1">
        <f>'1月'!O6</f>
        <v>0</v>
      </c>
      <c r="C5" s="1">
        <f>'2月'!O6</f>
        <v>0</v>
      </c>
      <c r="D5" s="1">
        <f>'3月'!O6</f>
        <v>0</v>
      </c>
      <c r="E5" s="1">
        <f>'4月'!O6</f>
        <v>0</v>
      </c>
      <c r="F5" s="1">
        <f>'5月'!O6</f>
        <v>0</v>
      </c>
      <c r="G5" s="1">
        <f>'6月'!O6</f>
        <v>0</v>
      </c>
      <c r="H5" s="1">
        <f>'7月'!O6</f>
        <v>0</v>
      </c>
      <c r="I5" s="1">
        <f>'8月'!O6</f>
        <v>0</v>
      </c>
      <c r="J5" s="1">
        <f>'9月'!O6</f>
        <v>0</v>
      </c>
      <c r="K5" s="1">
        <f>'10月'!O6</f>
        <v>0</v>
      </c>
      <c r="L5" s="1">
        <f>'11月'!O6</f>
        <v>0</v>
      </c>
      <c r="M5" s="1">
        <f>'12月'!O6</f>
        <v>0</v>
      </c>
    </row>
    <row r="6" spans="1:13">
      <c r="A6" s="1" t="str">
        <f>底层!G6</f>
        <v>理财盈亏</v>
      </c>
      <c r="B6" s="1">
        <f>'1月'!O7</f>
        <v>0</v>
      </c>
      <c r="C6" s="1">
        <f>'2月'!O7</f>
        <v>0</v>
      </c>
      <c r="D6" s="1">
        <f>'3月'!O7</f>
        <v>0</v>
      </c>
      <c r="E6" s="1">
        <f>'4月'!O7</f>
        <v>0</v>
      </c>
      <c r="F6" s="1">
        <f>'5月'!O7</f>
        <v>0</v>
      </c>
      <c r="G6" s="1">
        <f>'6月'!O7</f>
        <v>0</v>
      </c>
      <c r="H6" s="1">
        <f>'7月'!O7</f>
        <v>0</v>
      </c>
      <c r="I6" s="1">
        <f>'8月'!O7</f>
        <v>0</v>
      </c>
      <c r="J6" s="1">
        <f>'9月'!O7</f>
        <v>0</v>
      </c>
      <c r="K6" s="1">
        <f>'10月'!O7</f>
        <v>0</v>
      </c>
      <c r="L6" s="1">
        <f>'11月'!O7</f>
        <v>0</v>
      </c>
      <c r="M6" s="1">
        <f>'12月'!O7</f>
        <v>0</v>
      </c>
    </row>
    <row r="7" spans="1:13">
      <c r="A7" s="1" t="str">
        <f>底层!G7</f>
        <v>债务回收</v>
      </c>
      <c r="B7" s="1">
        <f>'1月'!O8</f>
        <v>0</v>
      </c>
      <c r="C7" s="1">
        <f>'2月'!O8</f>
        <v>0</v>
      </c>
      <c r="D7" s="1">
        <f>'3月'!O8</f>
        <v>0</v>
      </c>
      <c r="E7" s="1">
        <f>'4月'!O8</f>
        <v>0</v>
      </c>
      <c r="F7" s="1">
        <f>'5月'!O8</f>
        <v>0</v>
      </c>
      <c r="G7" s="1">
        <f>'6月'!O8</f>
        <v>0</v>
      </c>
      <c r="H7" s="1">
        <f>'7月'!O8</f>
        <v>0</v>
      </c>
      <c r="I7" s="1">
        <f>'8月'!O8</f>
        <v>0</v>
      </c>
      <c r="J7" s="1">
        <f>'9月'!O8</f>
        <v>0</v>
      </c>
      <c r="K7" s="1">
        <f>'10月'!O8</f>
        <v>0</v>
      </c>
      <c r="L7" s="1">
        <f>'11月'!O8</f>
        <v>0</v>
      </c>
      <c r="M7" s="1">
        <f>'12月'!O8</f>
        <v>0</v>
      </c>
    </row>
    <row r="8" spans="1:13">
      <c r="A8" s="1" t="str">
        <f>底层!G8</f>
        <v>其他收入</v>
      </c>
      <c r="B8" s="1">
        <f>'1月'!O9</f>
        <v>0</v>
      </c>
      <c r="C8" s="1">
        <f>'2月'!O9</f>
        <v>0</v>
      </c>
      <c r="D8" s="1">
        <f>'3月'!O9</f>
        <v>0</v>
      </c>
      <c r="E8" s="1">
        <f>'4月'!O9</f>
        <v>0</v>
      </c>
      <c r="F8" s="1">
        <f>'5月'!O9</f>
        <v>0</v>
      </c>
      <c r="G8" s="1">
        <f>'6月'!O9</f>
        <v>0</v>
      </c>
      <c r="H8" s="1">
        <f>'7月'!O9</f>
        <v>0</v>
      </c>
      <c r="I8" s="1">
        <f>'8月'!O9</f>
        <v>0</v>
      </c>
      <c r="J8" s="1">
        <f>'9月'!O9</f>
        <v>0</v>
      </c>
      <c r="K8" s="1">
        <f>'10月'!O9</f>
        <v>0</v>
      </c>
      <c r="L8" s="1">
        <f>'11月'!O9</f>
        <v>0</v>
      </c>
      <c r="M8" s="1">
        <f>'12月'!O9</f>
        <v>0</v>
      </c>
    </row>
    <row r="10" spans="1:13">
      <c r="A10" s="1" t="s">
        <v>113</v>
      </c>
      <c r="B10" s="1">
        <f>SUM(B2:B8)</f>
        <v>0</v>
      </c>
      <c r="C10" s="1">
        <f t="shared" ref="C10:M10" si="0">SUM(C2:C8)</f>
        <v>0</v>
      </c>
      <c r="D10" s="1">
        <f t="shared" si="0"/>
        <v>0</v>
      </c>
      <c r="E10" s="1">
        <f t="shared" si="0"/>
        <v>0</v>
      </c>
      <c r="F10" s="1">
        <f t="shared" si="0"/>
        <v>0</v>
      </c>
      <c r="G10" s="1">
        <f t="shared" si="0"/>
        <v>0</v>
      </c>
      <c r="H10" s="1">
        <f t="shared" si="0"/>
        <v>0</v>
      </c>
      <c r="I10" s="1">
        <f t="shared" si="0"/>
        <v>0</v>
      </c>
      <c r="J10" s="1">
        <f t="shared" si="0"/>
        <v>0</v>
      </c>
      <c r="K10" s="1">
        <f t="shared" si="0"/>
        <v>0</v>
      </c>
      <c r="L10" s="1">
        <f t="shared" si="0"/>
        <v>0</v>
      </c>
      <c r="M10" s="1">
        <f t="shared" si="0"/>
        <v>0</v>
      </c>
    </row>
    <row r="13" spans="1:13">
      <c r="A13" s="1" t="str">
        <f>底层!G9</f>
        <v>日常饮食</v>
      </c>
      <c r="B13" s="1">
        <f>'1月'!O10</f>
        <v>0</v>
      </c>
      <c r="C13" s="1">
        <f>'2月'!O10</f>
        <v>0</v>
      </c>
      <c r="D13" s="1">
        <f>'3月'!O10</f>
        <v>0</v>
      </c>
      <c r="E13" s="1">
        <f>'4月'!O10</f>
        <v>0</v>
      </c>
      <c r="F13" s="1">
        <f>'5月'!O10</f>
        <v>0</v>
      </c>
      <c r="G13" s="1">
        <f>'6月'!O10</f>
        <v>0</v>
      </c>
      <c r="H13" s="1">
        <f>'7月'!O10</f>
        <v>0</v>
      </c>
      <c r="I13" s="1">
        <f>'8月'!O10</f>
        <v>0</v>
      </c>
      <c r="J13" s="1">
        <f>'9月'!O10</f>
        <v>0</v>
      </c>
      <c r="K13" s="1">
        <f>'10月'!O10</f>
        <v>0</v>
      </c>
      <c r="L13" s="1">
        <f>'11月'!O10</f>
        <v>0</v>
      </c>
      <c r="M13" s="1">
        <f>'12月'!O10</f>
        <v>0</v>
      </c>
    </row>
    <row r="14" spans="1:13">
      <c r="A14" s="1" t="str">
        <f>底层!G10</f>
        <v>零食饮料</v>
      </c>
      <c r="B14" s="1">
        <f>'1月'!O11</f>
        <v>0</v>
      </c>
      <c r="C14" s="1">
        <f>'2月'!O11</f>
        <v>0</v>
      </c>
      <c r="D14" s="1">
        <f>'3月'!O11</f>
        <v>0</v>
      </c>
      <c r="E14" s="1">
        <f>'4月'!O11</f>
        <v>0</v>
      </c>
      <c r="F14" s="1">
        <f>'5月'!O11</f>
        <v>0</v>
      </c>
      <c r="G14" s="1">
        <f>'6月'!O11</f>
        <v>0</v>
      </c>
      <c r="H14" s="1">
        <f>'7月'!O11</f>
        <v>0</v>
      </c>
      <c r="I14" s="1">
        <f>'8月'!O11</f>
        <v>0</v>
      </c>
      <c r="J14" s="1">
        <f>'9月'!O11</f>
        <v>0</v>
      </c>
      <c r="K14" s="1">
        <f>'10月'!O11</f>
        <v>0</v>
      </c>
      <c r="L14" s="1">
        <f>'11月'!O11</f>
        <v>0</v>
      </c>
      <c r="M14" s="1">
        <f>'12月'!O11</f>
        <v>0</v>
      </c>
    </row>
    <row r="15" spans="1:13">
      <c r="A15" s="1" t="str">
        <f>底层!G11</f>
        <v>社交</v>
      </c>
      <c r="B15" s="1">
        <f>'1月'!O12</f>
        <v>0</v>
      </c>
      <c r="C15" s="1">
        <f>'2月'!O12</f>
        <v>0</v>
      </c>
      <c r="D15" s="1">
        <f>'3月'!O12</f>
        <v>0</v>
      </c>
      <c r="E15" s="1">
        <f>'4月'!O12</f>
        <v>0</v>
      </c>
      <c r="F15" s="1">
        <f>'5月'!O12</f>
        <v>0</v>
      </c>
      <c r="G15" s="1">
        <f>'6月'!O12</f>
        <v>0</v>
      </c>
      <c r="H15" s="1">
        <f>'7月'!O12</f>
        <v>0</v>
      </c>
      <c r="I15" s="1">
        <f>'8月'!O12</f>
        <v>0</v>
      </c>
      <c r="J15" s="1">
        <f>'9月'!O12</f>
        <v>0</v>
      </c>
      <c r="K15" s="1">
        <f>'10月'!O12</f>
        <v>0</v>
      </c>
      <c r="L15" s="1">
        <f>'11月'!O12</f>
        <v>0</v>
      </c>
      <c r="M15" s="1">
        <f>'12月'!O12</f>
        <v>0</v>
      </c>
    </row>
    <row r="16" spans="1:13">
      <c r="A16" s="1" t="str">
        <f>底层!G12</f>
        <v>交通出行</v>
      </c>
      <c r="B16" s="1">
        <f>'1月'!O13</f>
        <v>0</v>
      </c>
      <c r="C16" s="1">
        <f>'2月'!O13</f>
        <v>0</v>
      </c>
      <c r="D16" s="1">
        <f>'3月'!O13</f>
        <v>0</v>
      </c>
      <c r="E16" s="1">
        <f>'4月'!O13</f>
        <v>0</v>
      </c>
      <c r="F16" s="1">
        <f>'5月'!O13</f>
        <v>0</v>
      </c>
      <c r="G16" s="1">
        <f>'6月'!O13</f>
        <v>0</v>
      </c>
      <c r="H16" s="1">
        <f>'7月'!O13</f>
        <v>0</v>
      </c>
      <c r="I16" s="1">
        <f>'8月'!O13</f>
        <v>0</v>
      </c>
      <c r="J16" s="1">
        <f>'9月'!O13</f>
        <v>0</v>
      </c>
      <c r="K16" s="1">
        <f>'10月'!O13</f>
        <v>0</v>
      </c>
      <c r="L16" s="1">
        <f>'11月'!O13</f>
        <v>0</v>
      </c>
      <c r="M16" s="1">
        <f>'12月'!O13</f>
        <v>0</v>
      </c>
    </row>
    <row r="17" spans="1:13">
      <c r="A17" s="1" t="str">
        <f>底层!G13</f>
        <v>居家物业</v>
      </c>
      <c r="B17" s="1">
        <f>'1月'!O14</f>
        <v>0</v>
      </c>
      <c r="C17" s="1">
        <f>'2月'!O14</f>
        <v>0</v>
      </c>
      <c r="D17" s="1">
        <f>'3月'!O14</f>
        <v>0</v>
      </c>
      <c r="E17" s="1">
        <f>'4月'!O14</f>
        <v>0</v>
      </c>
      <c r="F17" s="1">
        <f>'5月'!O14</f>
        <v>0</v>
      </c>
      <c r="G17" s="1">
        <f>'6月'!O14</f>
        <v>0</v>
      </c>
      <c r="H17" s="1">
        <f>'7月'!O14</f>
        <v>0</v>
      </c>
      <c r="I17" s="1">
        <f>'8月'!O14</f>
        <v>0</v>
      </c>
      <c r="J17" s="1">
        <f>'9月'!O14</f>
        <v>0</v>
      </c>
      <c r="K17" s="1">
        <f>'10月'!O14</f>
        <v>0</v>
      </c>
      <c r="L17" s="1">
        <f>'11月'!O14</f>
        <v>0</v>
      </c>
      <c r="M17" s="1">
        <f>'12月'!O14</f>
        <v>0</v>
      </c>
    </row>
    <row r="18" spans="1:13">
      <c r="A18" s="1" t="str">
        <f>底层!G14</f>
        <v>鞋服饰品</v>
      </c>
      <c r="B18" s="1">
        <f>'1月'!O15</f>
        <v>0</v>
      </c>
      <c r="C18" s="1">
        <f>'2月'!O15</f>
        <v>0</v>
      </c>
      <c r="D18" s="1">
        <f>'3月'!O15</f>
        <v>0</v>
      </c>
      <c r="E18" s="1">
        <f>'4月'!O15</f>
        <v>0</v>
      </c>
      <c r="F18" s="1">
        <f>'5月'!O15</f>
        <v>0</v>
      </c>
      <c r="G18" s="1">
        <f>'6月'!O15</f>
        <v>0</v>
      </c>
      <c r="H18" s="1">
        <f>'7月'!O15</f>
        <v>0</v>
      </c>
      <c r="I18" s="1">
        <f>'8月'!O15</f>
        <v>0</v>
      </c>
      <c r="J18" s="1">
        <f>'9月'!O15</f>
        <v>0</v>
      </c>
      <c r="K18" s="1">
        <f>'10月'!O15</f>
        <v>0</v>
      </c>
      <c r="L18" s="1">
        <f>'11月'!O15</f>
        <v>0</v>
      </c>
      <c r="M18" s="1">
        <f>'12月'!O15</f>
        <v>0</v>
      </c>
    </row>
    <row r="19" spans="1:13">
      <c r="A19" s="1" t="str">
        <f>底层!G15</f>
        <v>文化教育</v>
      </c>
      <c r="B19" s="1">
        <f>'1月'!O16</f>
        <v>0</v>
      </c>
      <c r="C19" s="1">
        <f>'2月'!O16</f>
        <v>0</v>
      </c>
      <c r="D19" s="1">
        <f>'3月'!O16</f>
        <v>0</v>
      </c>
      <c r="E19" s="1">
        <f>'4月'!O16</f>
        <v>0</v>
      </c>
      <c r="F19" s="1">
        <f>'5月'!O16</f>
        <v>0</v>
      </c>
      <c r="G19" s="1">
        <f>'6月'!O16</f>
        <v>0</v>
      </c>
      <c r="H19" s="1">
        <f>'7月'!O16</f>
        <v>0</v>
      </c>
      <c r="I19" s="1">
        <f>'8月'!O16</f>
        <v>0</v>
      </c>
      <c r="J19" s="1">
        <f>'9月'!O16</f>
        <v>0</v>
      </c>
      <c r="K19" s="1">
        <f>'10月'!O16</f>
        <v>0</v>
      </c>
      <c r="L19" s="1">
        <f>'11月'!O16</f>
        <v>0</v>
      </c>
      <c r="M19" s="1">
        <f>'12月'!O16</f>
        <v>0</v>
      </c>
    </row>
    <row r="20" spans="1:13">
      <c r="A20" s="1" t="str">
        <f>底层!G16</f>
        <v>娱乐</v>
      </c>
      <c r="B20" s="1">
        <f>'1月'!O17</f>
        <v>0</v>
      </c>
      <c r="C20" s="1">
        <f>'2月'!O17</f>
        <v>0</v>
      </c>
      <c r="D20" s="1">
        <f>'3月'!O17</f>
        <v>0</v>
      </c>
      <c r="E20" s="1">
        <f>'4月'!O17</f>
        <v>0</v>
      </c>
      <c r="F20" s="1">
        <f>'5月'!O17</f>
        <v>0</v>
      </c>
      <c r="G20" s="1">
        <f>'6月'!O17</f>
        <v>0</v>
      </c>
      <c r="H20" s="1">
        <f>'7月'!O17</f>
        <v>0</v>
      </c>
      <c r="I20" s="1">
        <f>'8月'!O17</f>
        <v>0</v>
      </c>
      <c r="J20" s="1">
        <f>'9月'!O17</f>
        <v>0</v>
      </c>
      <c r="K20" s="1">
        <f>'10月'!O17</f>
        <v>0</v>
      </c>
      <c r="L20" s="1">
        <f>'11月'!O17</f>
        <v>0</v>
      </c>
      <c r="M20" s="1">
        <f>'12月'!O17</f>
        <v>0</v>
      </c>
    </row>
    <row r="21" spans="1:13">
      <c r="A21" s="1" t="str">
        <f>底层!G17</f>
        <v>医疗健康</v>
      </c>
      <c r="B21" s="1">
        <f>'1月'!O18</f>
        <v>0</v>
      </c>
      <c r="C21" s="1">
        <f>'2月'!O18</f>
        <v>0</v>
      </c>
      <c r="D21" s="1">
        <f>'3月'!O18</f>
        <v>0</v>
      </c>
      <c r="E21" s="1">
        <f>'4月'!O18</f>
        <v>0</v>
      </c>
      <c r="F21" s="1">
        <f>'5月'!O18</f>
        <v>0</v>
      </c>
      <c r="G21" s="1">
        <f>'6月'!O18</f>
        <v>0</v>
      </c>
      <c r="H21" s="1">
        <f>'7月'!O18</f>
        <v>0</v>
      </c>
      <c r="I21" s="1">
        <f>'8月'!O18</f>
        <v>0</v>
      </c>
      <c r="J21" s="1">
        <f>'9月'!O18</f>
        <v>0</v>
      </c>
      <c r="K21" s="1">
        <f>'10月'!O18</f>
        <v>0</v>
      </c>
      <c r="L21" s="1">
        <f>'11月'!O18</f>
        <v>0</v>
      </c>
      <c r="M21" s="1">
        <f>'12月'!O18</f>
        <v>0</v>
      </c>
    </row>
    <row r="22" spans="1:13">
      <c r="A22" s="1" t="str">
        <f>底层!G18</f>
        <v>护肤保健</v>
      </c>
      <c r="B22" s="1">
        <f>'1月'!O19</f>
        <v>0</v>
      </c>
      <c r="C22" s="1">
        <f>'2月'!O19</f>
        <v>0</v>
      </c>
      <c r="D22" s="1">
        <f>'3月'!O19</f>
        <v>0</v>
      </c>
      <c r="E22" s="1">
        <f>'4月'!O19</f>
        <v>0</v>
      </c>
      <c r="F22" s="1">
        <f>'5月'!O19</f>
        <v>0</v>
      </c>
      <c r="G22" s="1">
        <f>'6月'!O19</f>
        <v>0</v>
      </c>
      <c r="H22" s="1">
        <f>'7月'!O19</f>
        <v>0</v>
      </c>
      <c r="I22" s="1">
        <f>'8月'!O19</f>
        <v>0</v>
      </c>
      <c r="J22" s="1">
        <f>'9月'!O19</f>
        <v>0</v>
      </c>
      <c r="K22" s="1">
        <f>'10月'!O19</f>
        <v>0</v>
      </c>
      <c r="L22" s="1">
        <f>'11月'!O19</f>
        <v>0</v>
      </c>
      <c r="M22" s="1">
        <f>'12月'!O19</f>
        <v>0</v>
      </c>
    </row>
    <row r="23" spans="1:13">
      <c r="A23" s="1" t="str">
        <f>底层!G19</f>
        <v>通讯充值</v>
      </c>
      <c r="B23" s="1">
        <f>'1月'!O20</f>
        <v>0</v>
      </c>
      <c r="C23" s="1">
        <f>'2月'!O20</f>
        <v>0</v>
      </c>
      <c r="D23" s="1">
        <f>'3月'!O20</f>
        <v>0</v>
      </c>
      <c r="E23" s="1">
        <f>'4月'!O20</f>
        <v>0</v>
      </c>
      <c r="F23" s="1">
        <f>'5月'!O20</f>
        <v>0</v>
      </c>
      <c r="G23" s="1">
        <f>'6月'!O20</f>
        <v>0</v>
      </c>
      <c r="H23" s="1">
        <f>'7月'!O20</f>
        <v>0</v>
      </c>
      <c r="I23" s="1">
        <f>'8月'!O20</f>
        <v>0</v>
      </c>
      <c r="J23" s="1">
        <f>'9月'!O20</f>
        <v>0</v>
      </c>
      <c r="K23" s="1">
        <f>'10月'!O20</f>
        <v>0</v>
      </c>
      <c r="L23" s="1">
        <f>'11月'!O20</f>
        <v>0</v>
      </c>
      <c r="M23" s="1">
        <f>'12月'!O20</f>
        <v>0</v>
      </c>
    </row>
    <row r="24" spans="1:13">
      <c r="A24" s="1" t="str">
        <f>底层!G20</f>
        <v>信用还</v>
      </c>
      <c r="B24" s="1">
        <f>'1月'!O21</f>
        <v>0</v>
      </c>
      <c r="C24" s="1">
        <f>'2月'!O21</f>
        <v>0</v>
      </c>
      <c r="D24" s="1">
        <f>'3月'!O21</f>
        <v>0</v>
      </c>
      <c r="E24" s="1">
        <f>'4月'!O21</f>
        <v>0</v>
      </c>
      <c r="F24" s="1">
        <f>'5月'!O21</f>
        <v>0</v>
      </c>
      <c r="G24" s="1">
        <f>'6月'!O21</f>
        <v>0</v>
      </c>
      <c r="H24" s="1">
        <f>'7月'!O21</f>
        <v>0</v>
      </c>
      <c r="I24" s="1">
        <f>'8月'!O21</f>
        <v>0</v>
      </c>
      <c r="J24" s="1">
        <f>'9月'!O21</f>
        <v>0</v>
      </c>
      <c r="K24" s="1">
        <f>'10月'!O21</f>
        <v>0</v>
      </c>
      <c r="L24" s="1">
        <f>'11月'!O21</f>
        <v>0</v>
      </c>
      <c r="M24" s="1">
        <f>'12月'!O21</f>
        <v>0</v>
      </c>
    </row>
    <row r="25" spans="1:13">
      <c r="A25" s="1" t="str">
        <f>底层!G21</f>
        <v>债务支出</v>
      </c>
      <c r="B25" s="1">
        <f>'1月'!O22</f>
        <v>0</v>
      </c>
      <c r="C25" s="1">
        <f>'2月'!O22</f>
        <v>0</v>
      </c>
      <c r="D25" s="1">
        <f>'3月'!O22</f>
        <v>0</v>
      </c>
      <c r="E25" s="1">
        <f>'4月'!O22</f>
        <v>0</v>
      </c>
      <c r="F25" s="1">
        <f>'5月'!O22</f>
        <v>0</v>
      </c>
      <c r="G25" s="1">
        <f>'6月'!O22</f>
        <v>0</v>
      </c>
      <c r="H25" s="1">
        <f>'7月'!O22</f>
        <v>0</v>
      </c>
      <c r="I25" s="1">
        <f>'8月'!O22</f>
        <v>0</v>
      </c>
      <c r="J25" s="1">
        <f>'9月'!O22</f>
        <v>0</v>
      </c>
      <c r="K25" s="1">
        <f>'10月'!O22</f>
        <v>0</v>
      </c>
      <c r="L25" s="1">
        <f>'11月'!O22</f>
        <v>0</v>
      </c>
      <c r="M25" s="1">
        <f>'12月'!O22</f>
        <v>0</v>
      </c>
    </row>
    <row r="26" spans="1:13">
      <c r="A26" s="1" t="str">
        <f>底层!G22</f>
        <v>旅行</v>
      </c>
      <c r="B26" s="1">
        <f>'1月'!O23</f>
        <v>0</v>
      </c>
      <c r="C26" s="1">
        <f>'2月'!O23</f>
        <v>0</v>
      </c>
      <c r="D26" s="1">
        <f>'3月'!O23</f>
        <v>0</v>
      </c>
      <c r="E26" s="1">
        <f>'4月'!O23</f>
        <v>0</v>
      </c>
      <c r="F26" s="1">
        <f>'5月'!O23</f>
        <v>0</v>
      </c>
      <c r="G26" s="1">
        <f>'6月'!O23</f>
        <v>0</v>
      </c>
      <c r="H26" s="1">
        <f>'7月'!O23</f>
        <v>0</v>
      </c>
      <c r="I26" s="1">
        <f>'8月'!O23</f>
        <v>0</v>
      </c>
      <c r="J26" s="1">
        <f>'9月'!O23</f>
        <v>0</v>
      </c>
      <c r="K26" s="1">
        <f>'10月'!O23</f>
        <v>0</v>
      </c>
      <c r="L26" s="1">
        <f>'11月'!O23</f>
        <v>0</v>
      </c>
      <c r="M26" s="1">
        <f>'12月'!O23</f>
        <v>0</v>
      </c>
    </row>
    <row r="27" spans="1:13">
      <c r="A27" s="1" t="str">
        <f>底层!G23</f>
        <v>购物</v>
      </c>
      <c r="B27" s="1">
        <f>'1月'!O24</f>
        <v>0</v>
      </c>
      <c r="C27" s="1">
        <f>'2月'!O24</f>
        <v>0</v>
      </c>
      <c r="D27" s="1">
        <f>'3月'!O24</f>
        <v>0</v>
      </c>
      <c r="E27" s="1">
        <f>'4月'!O24</f>
        <v>0</v>
      </c>
      <c r="F27" s="1">
        <f>'5月'!O24</f>
        <v>0</v>
      </c>
      <c r="G27" s="1">
        <f>'6月'!O24</f>
        <v>0</v>
      </c>
      <c r="H27" s="1">
        <f>'7月'!O24</f>
        <v>0</v>
      </c>
      <c r="I27" s="1">
        <f>'8月'!O24</f>
        <v>0</v>
      </c>
      <c r="J27" s="1">
        <f>'9月'!O24</f>
        <v>0</v>
      </c>
      <c r="K27" s="1">
        <f>'10月'!O24</f>
        <v>0</v>
      </c>
      <c r="L27" s="1">
        <f>'11月'!O24</f>
        <v>0</v>
      </c>
      <c r="M27" s="1">
        <f>'12月'!O24</f>
        <v>0</v>
      </c>
    </row>
    <row r="28" spans="1:13">
      <c r="A28" s="1" t="str">
        <f>底层!G24</f>
        <v>汽车</v>
      </c>
      <c r="B28" s="1">
        <f>'1月'!O25</f>
        <v>0</v>
      </c>
      <c r="C28" s="1">
        <f>'2月'!O25</f>
        <v>0</v>
      </c>
      <c r="D28" s="1">
        <f>'3月'!O25</f>
        <v>0</v>
      </c>
      <c r="E28" s="1">
        <f>'4月'!O25</f>
        <v>0</v>
      </c>
      <c r="F28" s="1">
        <f>'5月'!O25</f>
        <v>0</v>
      </c>
      <c r="G28" s="1">
        <f>'6月'!O25</f>
        <v>0</v>
      </c>
      <c r="H28" s="1">
        <f>'7月'!O25</f>
        <v>0</v>
      </c>
      <c r="I28" s="1">
        <f>'8月'!O25</f>
        <v>0</v>
      </c>
      <c r="J28" s="1">
        <f>'9月'!O25</f>
        <v>0</v>
      </c>
      <c r="K28" s="1">
        <f>'10月'!O25</f>
        <v>0</v>
      </c>
      <c r="L28" s="1">
        <f>'11月'!O25</f>
        <v>0</v>
      </c>
      <c r="M28" s="1">
        <f>'12月'!O25</f>
        <v>0</v>
      </c>
    </row>
    <row r="29" spans="1:13">
      <c r="A29" s="1" t="str">
        <f>底层!G25</f>
        <v>投资理财</v>
      </c>
      <c r="B29" s="1">
        <f>'1月'!O26</f>
        <v>0</v>
      </c>
      <c r="C29" s="1">
        <f>'2月'!O26</f>
        <v>0</v>
      </c>
      <c r="D29" s="1">
        <f>'3月'!O26</f>
        <v>0</v>
      </c>
      <c r="E29" s="1">
        <f>'4月'!O26</f>
        <v>0</v>
      </c>
      <c r="F29" s="1">
        <f>'5月'!O26</f>
        <v>0</v>
      </c>
      <c r="G29" s="1">
        <f>'6月'!O26</f>
        <v>0</v>
      </c>
      <c r="H29" s="1">
        <f>'7月'!O26</f>
        <v>0</v>
      </c>
      <c r="I29" s="1">
        <f>'8月'!O26</f>
        <v>0</v>
      </c>
      <c r="J29" s="1">
        <f>'9月'!O26</f>
        <v>0</v>
      </c>
      <c r="K29" s="1">
        <f>'10月'!O26</f>
        <v>0</v>
      </c>
      <c r="L29" s="1">
        <f>'11月'!O26</f>
        <v>0</v>
      </c>
      <c r="M29" s="1">
        <f>'12月'!O26</f>
        <v>0</v>
      </c>
    </row>
    <row r="30" spans="1:13">
      <c r="A30" s="1" t="str">
        <f>底层!G26</f>
        <v>其他支出</v>
      </c>
      <c r="B30" s="1">
        <f>'1月'!O27</f>
        <v>0</v>
      </c>
      <c r="C30" s="1">
        <f>'2月'!O27</f>
        <v>0</v>
      </c>
      <c r="D30" s="1">
        <f>'3月'!O27</f>
        <v>0</v>
      </c>
      <c r="E30" s="1">
        <f>'4月'!O27</f>
        <v>0</v>
      </c>
      <c r="F30" s="1">
        <f>'5月'!O27</f>
        <v>0</v>
      </c>
      <c r="G30" s="1">
        <f>'6月'!O27</f>
        <v>0</v>
      </c>
      <c r="H30" s="1">
        <f>'7月'!O27</f>
        <v>0</v>
      </c>
      <c r="I30" s="1">
        <f>'8月'!O27</f>
        <v>0</v>
      </c>
      <c r="J30" s="1">
        <f>'9月'!O27</f>
        <v>0</v>
      </c>
      <c r="K30" s="1">
        <f>'10月'!O27</f>
        <v>0</v>
      </c>
      <c r="L30" s="1">
        <f>'11月'!O27</f>
        <v>0</v>
      </c>
      <c r="M30" s="1">
        <f>'12月'!O27</f>
        <v>0</v>
      </c>
    </row>
    <row r="32" spans="1:13">
      <c r="A32" s="1" t="s">
        <v>114</v>
      </c>
      <c r="B32" s="1">
        <f>SUM(B13:B30)</f>
        <v>0</v>
      </c>
      <c r="C32" s="1">
        <f t="shared" ref="C32:M32" si="1">SUM(C13:C30)</f>
        <v>0</v>
      </c>
      <c r="D32" s="1">
        <f t="shared" si="1"/>
        <v>0</v>
      </c>
      <c r="E32" s="1">
        <f t="shared" si="1"/>
        <v>0</v>
      </c>
      <c r="F32" s="1">
        <f t="shared" si="1"/>
        <v>0</v>
      </c>
      <c r="G32" s="1">
        <f t="shared" si="1"/>
        <v>0</v>
      </c>
      <c r="H32" s="1">
        <f t="shared" si="1"/>
        <v>0</v>
      </c>
      <c r="I32" s="1">
        <f t="shared" si="1"/>
        <v>0</v>
      </c>
      <c r="J32" s="1">
        <f t="shared" si="1"/>
        <v>0</v>
      </c>
      <c r="K32" s="1">
        <f t="shared" si="1"/>
        <v>0</v>
      </c>
      <c r="L32" s="1">
        <f t="shared" si="1"/>
        <v>0</v>
      </c>
      <c r="M32" s="1">
        <f t="shared" si="1"/>
        <v>0</v>
      </c>
    </row>
    <row r="34" spans="1:13">
      <c r="A34" s="1" t="s">
        <v>115</v>
      </c>
      <c r="B34" s="1">
        <f>B10-B32</f>
        <v>0</v>
      </c>
      <c r="C34" s="1">
        <f t="shared" ref="C34:L34" si="2">C10-C32</f>
        <v>0</v>
      </c>
      <c r="D34" s="1">
        <f t="shared" si="2"/>
        <v>0</v>
      </c>
      <c r="E34" s="1">
        <f t="shared" si="2"/>
        <v>0</v>
      </c>
      <c r="F34" s="1">
        <f t="shared" si="2"/>
        <v>0</v>
      </c>
      <c r="G34" s="1">
        <f t="shared" si="2"/>
        <v>0</v>
      </c>
      <c r="H34" s="1">
        <f t="shared" si="2"/>
        <v>0</v>
      </c>
      <c r="I34" s="1">
        <f t="shared" si="2"/>
        <v>0</v>
      </c>
      <c r="J34" s="1">
        <f t="shared" si="2"/>
        <v>0</v>
      </c>
      <c r="K34" s="1">
        <f t="shared" si="2"/>
        <v>0</v>
      </c>
      <c r="L34" s="1">
        <f t="shared" si="2"/>
        <v>0</v>
      </c>
      <c r="M34" s="1">
        <f>M10-M32</f>
        <v>0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FE036-C556-F74C-93E3-EEB3BF88C9B5}">
  <dimension ref="A1:M25"/>
  <sheetViews>
    <sheetView zoomScaleNormal="100" workbookViewId="0">
      <selection activeCell="A26" sqref="A26"/>
    </sheetView>
  </sheetViews>
  <sheetFormatPr baseColWidth="10" defaultRowHeight="15"/>
  <cols>
    <col min="1" max="1" width="13.83203125" style="1" customWidth="1"/>
    <col min="2" max="16384" width="10.83203125" style="1"/>
  </cols>
  <sheetData>
    <row r="1" spans="1:13">
      <c r="B1" s="1" t="s">
        <v>97</v>
      </c>
      <c r="C1" s="1" t="s">
        <v>98</v>
      </c>
      <c r="D1" s="1" t="s">
        <v>99</v>
      </c>
      <c r="E1" s="1" t="s">
        <v>100</v>
      </c>
      <c r="F1" s="1" t="s">
        <v>101</v>
      </c>
      <c r="G1" s="1" t="s">
        <v>102</v>
      </c>
      <c r="H1" s="1" t="s">
        <v>103</v>
      </c>
      <c r="I1" s="1" t="s">
        <v>104</v>
      </c>
      <c r="J1" s="1" t="s">
        <v>105</v>
      </c>
      <c r="K1" s="1" t="s">
        <v>106</v>
      </c>
      <c r="L1" s="1" t="s">
        <v>107</v>
      </c>
      <c r="M1" s="1" t="s">
        <v>108</v>
      </c>
    </row>
    <row r="2" spans="1:13">
      <c r="A2" s="1" t="str">
        <f>底层!C2</f>
        <v>现金</v>
      </c>
      <c r="B2" s="1">
        <f>'1月'!K3</f>
        <v>0</v>
      </c>
      <c r="C2" s="1">
        <f>'2月'!K3</f>
        <v>0</v>
      </c>
      <c r="D2" s="1">
        <f>'3月'!K3</f>
        <v>0</v>
      </c>
      <c r="E2" s="1">
        <f>'4月'!K3</f>
        <v>0</v>
      </c>
      <c r="F2" s="1">
        <f>'5月'!K3</f>
        <v>0</v>
      </c>
      <c r="G2" s="1">
        <f>'6月'!K3</f>
        <v>0</v>
      </c>
      <c r="H2" s="1">
        <f>'7月'!K3</f>
        <v>0</v>
      </c>
      <c r="I2" s="1">
        <f>'8月'!K3</f>
        <v>0</v>
      </c>
      <c r="J2" s="1">
        <f>'9月'!K3</f>
        <v>0</v>
      </c>
      <c r="K2" s="1">
        <f>'10月'!K3</f>
        <v>0</v>
      </c>
      <c r="L2" s="1">
        <f>'11月'!K3</f>
        <v>0</v>
      </c>
      <c r="M2" s="1">
        <f>'12月'!K3</f>
        <v>0</v>
      </c>
    </row>
    <row r="3" spans="1:13">
      <c r="A3" s="1" t="str">
        <f>底层!C3</f>
        <v>支付宝余额</v>
      </c>
      <c r="B3" s="1">
        <f>'1月'!K4</f>
        <v>0</v>
      </c>
      <c r="C3" s="1">
        <f>'2月'!K4</f>
        <v>0</v>
      </c>
      <c r="D3" s="1">
        <f>'3月'!K4</f>
        <v>0</v>
      </c>
      <c r="E3" s="1">
        <f>'4月'!K4</f>
        <v>0</v>
      </c>
      <c r="F3" s="1">
        <f>'5月'!K4</f>
        <v>0</v>
      </c>
      <c r="G3" s="1">
        <f>'6月'!K4</f>
        <v>0</v>
      </c>
      <c r="H3" s="1">
        <f>'7月'!K4</f>
        <v>0</v>
      </c>
      <c r="I3" s="1">
        <f>'8月'!K4</f>
        <v>0</v>
      </c>
      <c r="J3" s="1">
        <f>'9月'!K4</f>
        <v>0</v>
      </c>
      <c r="K3" s="1">
        <f>'10月'!K4</f>
        <v>0</v>
      </c>
      <c r="L3" s="1">
        <f>'11月'!K4</f>
        <v>0</v>
      </c>
      <c r="M3" s="1">
        <f>'12月'!K4</f>
        <v>0</v>
      </c>
    </row>
    <row r="4" spans="1:13">
      <c r="A4" s="1" t="str">
        <f>底层!C4</f>
        <v>支付宝余额宝</v>
      </c>
      <c r="B4" s="1">
        <f>'1月'!K5</f>
        <v>0</v>
      </c>
      <c r="C4" s="1">
        <f>'2月'!K5</f>
        <v>0</v>
      </c>
      <c r="D4" s="1">
        <f>'3月'!K5</f>
        <v>0</v>
      </c>
      <c r="E4" s="1">
        <f>'4月'!K5</f>
        <v>0</v>
      </c>
      <c r="F4" s="1">
        <f>'5月'!K5</f>
        <v>0</v>
      </c>
      <c r="G4" s="1">
        <f>'6月'!K5</f>
        <v>0</v>
      </c>
      <c r="H4" s="1">
        <f>'7月'!K5</f>
        <v>0</v>
      </c>
      <c r="I4" s="1">
        <f>'8月'!K5</f>
        <v>0</v>
      </c>
      <c r="J4" s="1">
        <f>'9月'!K5</f>
        <v>0</v>
      </c>
      <c r="K4" s="1">
        <f>'10月'!K5</f>
        <v>0</v>
      </c>
      <c r="L4" s="1">
        <f>'11月'!K5</f>
        <v>0</v>
      </c>
      <c r="M4" s="1">
        <f>'12月'!K5</f>
        <v>0</v>
      </c>
    </row>
    <row r="5" spans="1:13">
      <c r="A5" s="1" t="str">
        <f>底层!C5</f>
        <v>微信钱包</v>
      </c>
      <c r="B5" s="1">
        <f>'1月'!K6</f>
        <v>0</v>
      </c>
      <c r="C5" s="1">
        <f>'2月'!K6</f>
        <v>0</v>
      </c>
      <c r="D5" s="1">
        <f>'3月'!K6</f>
        <v>0</v>
      </c>
      <c r="E5" s="1">
        <f>'4月'!K6</f>
        <v>0</v>
      </c>
      <c r="F5" s="1">
        <f>'5月'!K6</f>
        <v>0</v>
      </c>
      <c r="G5" s="1">
        <f>'6月'!K6</f>
        <v>0</v>
      </c>
      <c r="H5" s="1">
        <f>'7月'!K6</f>
        <v>0</v>
      </c>
      <c r="I5" s="1">
        <f>'8月'!K6</f>
        <v>0</v>
      </c>
      <c r="J5" s="1">
        <f>'9月'!K6</f>
        <v>0</v>
      </c>
      <c r="K5" s="1">
        <f>'10月'!K6</f>
        <v>0</v>
      </c>
      <c r="L5" s="1">
        <f>'11月'!K6</f>
        <v>0</v>
      </c>
      <c r="M5" s="1">
        <f>'12月'!K6</f>
        <v>0</v>
      </c>
    </row>
    <row r="6" spans="1:13">
      <c r="A6" s="1" t="str">
        <f>底层!C6</f>
        <v>微信零钱通</v>
      </c>
      <c r="B6" s="1">
        <f>'1月'!K7</f>
        <v>0</v>
      </c>
      <c r="C6" s="1">
        <f>'2月'!K7</f>
        <v>0</v>
      </c>
      <c r="D6" s="1">
        <f>'3月'!K7</f>
        <v>0</v>
      </c>
      <c r="E6" s="1">
        <f>'4月'!K7</f>
        <v>0</v>
      </c>
      <c r="F6" s="1">
        <f>'5月'!K7</f>
        <v>0</v>
      </c>
      <c r="G6" s="1">
        <f>'6月'!K7</f>
        <v>0</v>
      </c>
      <c r="H6" s="1">
        <f>'7月'!K7</f>
        <v>0</v>
      </c>
      <c r="I6" s="1">
        <f>'8月'!K7</f>
        <v>0</v>
      </c>
      <c r="J6" s="1">
        <f>'9月'!K7</f>
        <v>0</v>
      </c>
      <c r="K6" s="1">
        <f>'10月'!K7</f>
        <v>0</v>
      </c>
      <c r="L6" s="1">
        <f>'11月'!K7</f>
        <v>0</v>
      </c>
      <c r="M6" s="1">
        <f>'12月'!K7</f>
        <v>0</v>
      </c>
    </row>
    <row r="7" spans="1:13">
      <c r="A7" s="1" t="str">
        <f>底层!C7</f>
        <v>京东余额</v>
      </c>
      <c r="B7" s="1">
        <f>'1月'!K8</f>
        <v>0</v>
      </c>
      <c r="C7" s="1">
        <f>'2月'!K8</f>
        <v>0</v>
      </c>
      <c r="D7" s="1">
        <f>'3月'!K8</f>
        <v>0</v>
      </c>
      <c r="E7" s="1">
        <f>'4月'!K8</f>
        <v>0</v>
      </c>
      <c r="F7" s="1">
        <f>'5月'!K8</f>
        <v>0</v>
      </c>
      <c r="G7" s="1">
        <f>'6月'!K8</f>
        <v>0</v>
      </c>
      <c r="H7" s="1">
        <f>'7月'!K8</f>
        <v>0</v>
      </c>
      <c r="I7" s="1">
        <f>'8月'!K8</f>
        <v>0</v>
      </c>
      <c r="J7" s="1">
        <f>'9月'!K8</f>
        <v>0</v>
      </c>
      <c r="K7" s="1">
        <f>'10月'!K8</f>
        <v>0</v>
      </c>
      <c r="L7" s="1">
        <f>'11月'!K8</f>
        <v>0</v>
      </c>
      <c r="M7" s="1">
        <f>'12月'!K8</f>
        <v>0</v>
      </c>
    </row>
    <row r="8" spans="1:13">
      <c r="A8" s="1" t="str">
        <f>底层!C8</f>
        <v>京东小金库</v>
      </c>
      <c r="B8" s="1">
        <f>'1月'!K9</f>
        <v>0</v>
      </c>
      <c r="C8" s="1">
        <f>'2月'!K9</f>
        <v>0</v>
      </c>
      <c r="D8" s="1">
        <f>'3月'!K9</f>
        <v>0</v>
      </c>
      <c r="E8" s="1">
        <f>'4月'!K9</f>
        <v>0</v>
      </c>
      <c r="F8" s="1">
        <f>'5月'!K9</f>
        <v>0</v>
      </c>
      <c r="G8" s="1">
        <f>'6月'!K9</f>
        <v>0</v>
      </c>
      <c r="H8" s="1">
        <f>'7月'!K9</f>
        <v>0</v>
      </c>
      <c r="I8" s="1">
        <f>'8月'!K9</f>
        <v>0</v>
      </c>
      <c r="J8" s="1">
        <f>'9月'!K9</f>
        <v>0</v>
      </c>
      <c r="K8" s="1">
        <f>'10月'!K9</f>
        <v>0</v>
      </c>
      <c r="L8" s="1">
        <f>'11月'!K9</f>
        <v>0</v>
      </c>
      <c r="M8" s="1">
        <f>'12月'!K9</f>
        <v>0</v>
      </c>
    </row>
    <row r="9" spans="1:13">
      <c r="A9" s="1" t="str">
        <f>底层!C9</f>
        <v>QQ钱包</v>
      </c>
      <c r="B9" s="1">
        <f>'1月'!K10</f>
        <v>0</v>
      </c>
      <c r="C9" s="1">
        <f>'2月'!K10</f>
        <v>0</v>
      </c>
      <c r="D9" s="1">
        <f>'3月'!K10</f>
        <v>0</v>
      </c>
      <c r="E9" s="1">
        <f>'4月'!K10</f>
        <v>0</v>
      </c>
      <c r="F9" s="1">
        <f>'5月'!K10</f>
        <v>0</v>
      </c>
      <c r="G9" s="1">
        <f>'6月'!K10</f>
        <v>0</v>
      </c>
      <c r="H9" s="1">
        <f>'7月'!K10</f>
        <v>0</v>
      </c>
      <c r="I9" s="1">
        <f>'8月'!K10</f>
        <v>0</v>
      </c>
      <c r="J9" s="1">
        <f>'9月'!K10</f>
        <v>0</v>
      </c>
      <c r="K9" s="1">
        <f>'10月'!K10</f>
        <v>0</v>
      </c>
      <c r="L9" s="1">
        <f>'11月'!K10</f>
        <v>0</v>
      </c>
      <c r="M9" s="1">
        <f>'12月'!K10</f>
        <v>0</v>
      </c>
    </row>
    <row r="10" spans="1:13">
      <c r="A10" s="1" t="str">
        <f>底层!C10</f>
        <v>银行卡1</v>
      </c>
      <c r="B10" s="1">
        <f>'1月'!K11</f>
        <v>0</v>
      </c>
      <c r="C10" s="1">
        <f>'2月'!K11</f>
        <v>0</v>
      </c>
      <c r="D10" s="1">
        <f>'3月'!K11</f>
        <v>0</v>
      </c>
      <c r="E10" s="1">
        <f>'4月'!K11</f>
        <v>0</v>
      </c>
      <c r="F10" s="1">
        <f>'5月'!K11</f>
        <v>0</v>
      </c>
      <c r="G10" s="1">
        <f>'6月'!K11</f>
        <v>0</v>
      </c>
      <c r="H10" s="1">
        <f>'7月'!K11</f>
        <v>0</v>
      </c>
      <c r="I10" s="1">
        <f>'8月'!K11</f>
        <v>0</v>
      </c>
      <c r="J10" s="1">
        <f>'9月'!K11</f>
        <v>0</v>
      </c>
      <c r="K10" s="1">
        <f>'10月'!K11</f>
        <v>0</v>
      </c>
      <c r="L10" s="1">
        <f>'11月'!K11</f>
        <v>0</v>
      </c>
      <c r="M10" s="1">
        <f>'12月'!K11</f>
        <v>0</v>
      </c>
    </row>
    <row r="11" spans="1:13">
      <c r="A11" s="1" t="str">
        <f>底层!C11</f>
        <v>银行卡2</v>
      </c>
      <c r="B11" s="1">
        <f>'1月'!K12</f>
        <v>0</v>
      </c>
      <c r="C11" s="1">
        <f>'2月'!K12</f>
        <v>0</v>
      </c>
      <c r="D11" s="1">
        <f>'3月'!K12</f>
        <v>0</v>
      </c>
      <c r="E11" s="1">
        <f>'4月'!K12</f>
        <v>0</v>
      </c>
      <c r="F11" s="1">
        <f>'5月'!K12</f>
        <v>0</v>
      </c>
      <c r="G11" s="1">
        <f>'6月'!K12</f>
        <v>0</v>
      </c>
      <c r="H11" s="1">
        <f>'7月'!K12</f>
        <v>0</v>
      </c>
      <c r="I11" s="1">
        <f>'8月'!K12</f>
        <v>0</v>
      </c>
      <c r="J11" s="1">
        <f>'9月'!K12</f>
        <v>0</v>
      </c>
      <c r="K11" s="1">
        <f>'10月'!K12</f>
        <v>0</v>
      </c>
      <c r="L11" s="1">
        <f>'11月'!K12</f>
        <v>0</v>
      </c>
      <c r="M11" s="1">
        <f>'12月'!K12</f>
        <v>0</v>
      </c>
    </row>
    <row r="12" spans="1:13">
      <c r="A12" s="1" t="str">
        <f>底层!C12</f>
        <v>银行卡3</v>
      </c>
      <c r="B12" s="1">
        <f>'1月'!K13</f>
        <v>0</v>
      </c>
      <c r="C12" s="1">
        <f>'2月'!K13</f>
        <v>0</v>
      </c>
      <c r="D12" s="1">
        <f>'3月'!K13</f>
        <v>0</v>
      </c>
      <c r="E12" s="1">
        <f>'4月'!K13</f>
        <v>0</v>
      </c>
      <c r="F12" s="1">
        <f>'5月'!K13</f>
        <v>0</v>
      </c>
      <c r="G12" s="1">
        <f>'6月'!K13</f>
        <v>0</v>
      </c>
      <c r="H12" s="1">
        <f>'7月'!K13</f>
        <v>0</v>
      </c>
      <c r="I12" s="1">
        <f>'8月'!K13</f>
        <v>0</v>
      </c>
      <c r="J12" s="1">
        <f>'9月'!K13</f>
        <v>0</v>
      </c>
      <c r="K12" s="1">
        <f>'10月'!K13</f>
        <v>0</v>
      </c>
      <c r="L12" s="1">
        <f>'11月'!K13</f>
        <v>0</v>
      </c>
      <c r="M12" s="1">
        <f>'12月'!K13</f>
        <v>0</v>
      </c>
    </row>
    <row r="13" spans="1:13">
      <c r="A13" s="1" t="str">
        <f>底层!C13</f>
        <v>理财账户</v>
      </c>
      <c r="B13" s="1">
        <f>'1月'!K14</f>
        <v>0</v>
      </c>
      <c r="C13" s="1">
        <f>'2月'!K14</f>
        <v>0</v>
      </c>
      <c r="D13" s="1">
        <f>'3月'!K14</f>
        <v>0</v>
      </c>
      <c r="E13" s="1">
        <f>'4月'!K14</f>
        <v>0</v>
      </c>
      <c r="F13" s="1">
        <f>'5月'!K14</f>
        <v>0</v>
      </c>
      <c r="G13" s="1">
        <f>'6月'!K14</f>
        <v>0</v>
      </c>
      <c r="H13" s="1">
        <f>'7月'!K14</f>
        <v>0</v>
      </c>
      <c r="I13" s="1">
        <f>'8月'!K14</f>
        <v>0</v>
      </c>
      <c r="J13" s="1">
        <f>'9月'!K14</f>
        <v>0</v>
      </c>
      <c r="K13" s="1">
        <f>'10月'!K14</f>
        <v>0</v>
      </c>
      <c r="L13" s="1">
        <f>'11月'!K14</f>
        <v>0</v>
      </c>
      <c r="M13" s="1">
        <f>'12月'!K14</f>
        <v>0</v>
      </c>
    </row>
    <row r="15" spans="1:13">
      <c r="A15" s="1" t="s">
        <v>116</v>
      </c>
      <c r="B15" s="1">
        <f>SUM('1月'!L18:L23)</f>
        <v>0</v>
      </c>
      <c r="C15" s="1">
        <f>SUM('2月'!L18:L23)</f>
        <v>0</v>
      </c>
      <c r="D15" s="1">
        <f>SUM('3月'!L18:L23)</f>
        <v>0</v>
      </c>
      <c r="E15" s="1">
        <f>SUM('4月'!L18:L23)</f>
        <v>0</v>
      </c>
      <c r="F15" s="1">
        <f>SUM('5月'!L18:L23)</f>
        <v>0</v>
      </c>
      <c r="G15" s="1">
        <f>SUM('6月'!L18:L23)</f>
        <v>0</v>
      </c>
      <c r="H15" s="1">
        <f>SUM('1月'!L18:L23)</f>
        <v>0</v>
      </c>
      <c r="I15" s="1">
        <f>SUM('8月'!L18:L23)</f>
        <v>0</v>
      </c>
      <c r="J15" s="1">
        <f>SUM('9月'!L18:L23)</f>
        <v>0</v>
      </c>
      <c r="K15" s="1">
        <f>SUM('10月'!L18:L23)</f>
        <v>0</v>
      </c>
      <c r="L15" s="1">
        <f>SUM('11月'!L18:L23)</f>
        <v>0</v>
      </c>
      <c r="M15" s="1">
        <f>SUM('12月'!L18:L23)</f>
        <v>0</v>
      </c>
    </row>
    <row r="16" spans="1:13">
      <c r="A16" s="1" t="s">
        <v>117</v>
      </c>
      <c r="B16" s="1">
        <f>'1月'!L24</f>
        <v>0</v>
      </c>
      <c r="C16" s="1">
        <f>'2月'!L24</f>
        <v>0</v>
      </c>
      <c r="D16" s="1">
        <f>'3月'!L24</f>
        <v>0</v>
      </c>
      <c r="E16" s="1">
        <f>'4月'!L24</f>
        <v>0</v>
      </c>
      <c r="F16" s="1">
        <f>'5月'!L24</f>
        <v>0</v>
      </c>
      <c r="G16" s="1">
        <f>'6月'!L24</f>
        <v>0</v>
      </c>
      <c r="H16" s="1">
        <f>'1月'!L24</f>
        <v>0</v>
      </c>
      <c r="I16" s="1">
        <f>'8月'!L24</f>
        <v>0</v>
      </c>
      <c r="J16" s="1">
        <f>'9月'!L24</f>
        <v>0</v>
      </c>
      <c r="K16" s="1">
        <f>'10月'!L24</f>
        <v>0</v>
      </c>
      <c r="L16" s="1">
        <f>'11月'!L24</f>
        <v>0</v>
      </c>
      <c r="M16" s="1">
        <f>'12月'!L24</f>
        <v>0</v>
      </c>
    </row>
    <row r="18" spans="1:13">
      <c r="A18" s="1" t="s">
        <v>93</v>
      </c>
      <c r="B18" s="1">
        <f>SUM(B2:B13,B16)-B15</f>
        <v>0</v>
      </c>
      <c r="C18" s="1">
        <f>SUM(C2:C13,C16)-C15</f>
        <v>0</v>
      </c>
      <c r="D18" s="1">
        <f>SUM(D2:D13,D16)-D15</f>
        <v>0</v>
      </c>
      <c r="E18" s="1">
        <f>SUM(E2:E13,E16)-E15</f>
        <v>0</v>
      </c>
      <c r="F18" s="1">
        <f>SUM(F2:F13,F16)-F15</f>
        <v>0</v>
      </c>
      <c r="G18" s="1">
        <f>SUM(G2:G13,G16)-G15</f>
        <v>0</v>
      </c>
      <c r="H18" s="1">
        <f>SUM(H2:H13,H16)-H15</f>
        <v>0</v>
      </c>
      <c r="I18" s="1">
        <f>SUM(I2:I13,I16)-I15</f>
        <v>0</v>
      </c>
      <c r="J18" s="1">
        <f>SUM(J2:J13,J16)-J15</f>
        <v>0</v>
      </c>
      <c r="K18" s="1">
        <f>SUM(K2:K13,K16)-K15</f>
        <v>0</v>
      </c>
      <c r="L18" s="1">
        <f>SUM(L2:L13,L16)-L15</f>
        <v>0</v>
      </c>
      <c r="M18" s="1">
        <f>SUM(M2:M13,M16)-M15</f>
        <v>0</v>
      </c>
    </row>
    <row r="19" spans="1:13">
      <c r="A19" s="1" t="s">
        <v>94</v>
      </c>
      <c r="B19" s="1">
        <f>SUM(B2:B13)</f>
        <v>0</v>
      </c>
      <c r="C19" s="1">
        <f t="shared" ref="C19:M19" si="0">SUM(C2:C13)</f>
        <v>0</v>
      </c>
      <c r="D19" s="1">
        <f t="shared" si="0"/>
        <v>0</v>
      </c>
      <c r="E19" s="1">
        <f t="shared" si="0"/>
        <v>0</v>
      </c>
      <c r="F19" s="1">
        <f t="shared" si="0"/>
        <v>0</v>
      </c>
      <c r="G19" s="1">
        <f t="shared" si="0"/>
        <v>0</v>
      </c>
      <c r="H19" s="1">
        <f t="shared" si="0"/>
        <v>0</v>
      </c>
      <c r="I19" s="1">
        <f t="shared" si="0"/>
        <v>0</v>
      </c>
      <c r="J19" s="1">
        <f t="shared" si="0"/>
        <v>0</v>
      </c>
      <c r="K19" s="1">
        <f t="shared" si="0"/>
        <v>0</v>
      </c>
      <c r="L19" s="1">
        <f t="shared" si="0"/>
        <v>0</v>
      </c>
      <c r="M19" s="1">
        <f t="shared" si="0"/>
        <v>0</v>
      </c>
    </row>
    <row r="20" spans="1:13">
      <c r="A20" s="1" t="s">
        <v>95</v>
      </c>
      <c r="B20" s="1">
        <f>SUM(B2:B13)-B15</f>
        <v>0</v>
      </c>
      <c r="C20" s="1">
        <f>SUM(C2:C13)-C15</f>
        <v>0</v>
      </c>
      <c r="D20" s="1">
        <f>SUM(D2:D13)-D15</f>
        <v>0</v>
      </c>
      <c r="E20" s="1">
        <f>SUM(E2:E13)-E15</f>
        <v>0</v>
      </c>
      <c r="F20" s="1">
        <f>SUM(F2:F13)-F15</f>
        <v>0</v>
      </c>
      <c r="G20" s="1">
        <f>SUM(G2:G13)-G15</f>
        <v>0</v>
      </c>
      <c r="H20" s="1">
        <f>SUM(H2:H13)-H15</f>
        <v>0</v>
      </c>
      <c r="I20" s="1">
        <f>SUM(I2:I13)-I15</f>
        <v>0</v>
      </c>
      <c r="J20" s="1">
        <f>SUM(J2:J13)-J15</f>
        <v>0</v>
      </c>
      <c r="K20" s="1">
        <f>SUM(K2:K13)-K15</f>
        <v>0</v>
      </c>
      <c r="L20" s="1">
        <f>SUM(L2:L13)-L15</f>
        <v>0</v>
      </c>
      <c r="M20" s="1">
        <f>SUM(M2:M13)-M15</f>
        <v>0</v>
      </c>
    </row>
    <row r="24" spans="1:13">
      <c r="A24" s="27" t="s">
        <v>132</v>
      </c>
      <c r="B24" s="27"/>
      <c r="C24" s="27"/>
      <c r="D24" s="27"/>
      <c r="E24" s="27"/>
    </row>
    <row r="25" spans="1:13">
      <c r="A25" s="27" t="s">
        <v>133</v>
      </c>
      <c r="B25" s="27"/>
      <c r="C25" s="27"/>
      <c r="D25" s="27"/>
      <c r="E25" s="27"/>
    </row>
  </sheetData>
  <mergeCells count="2">
    <mergeCell ref="A24:E24"/>
    <mergeCell ref="A25:E25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99765-120F-434A-9FA7-84FDCD915CBF}">
  <dimension ref="A1:AL54"/>
  <sheetViews>
    <sheetView zoomScaleNormal="100" workbookViewId="0">
      <pane ySplit="2" topLeftCell="A3" activePane="bottomLeft" state="frozen"/>
      <selection pane="bottomLeft" sqref="A1:XFD1048576"/>
    </sheetView>
  </sheetViews>
  <sheetFormatPr baseColWidth="10" defaultRowHeight="15"/>
  <cols>
    <col min="1" max="2" width="10.83203125" style="1"/>
    <col min="3" max="4" width="12.83203125" style="1" customWidth="1"/>
    <col min="5" max="6" width="10.83203125" style="1"/>
    <col min="7" max="7" width="40.83203125" style="1" customWidth="1"/>
    <col min="8" max="8" width="2.33203125" style="1" customWidth="1"/>
    <col min="9" max="9" width="12.83203125" style="1" customWidth="1"/>
    <col min="10" max="13" width="10.83203125" style="1"/>
    <col min="14" max="14" width="10.5" style="1" bestFit="1" customWidth="1"/>
    <col min="15" max="15" width="9.6640625" style="1" bestFit="1" customWidth="1"/>
    <col min="16" max="36" width="10.5" style="1" bestFit="1" customWidth="1"/>
    <col min="37" max="38" width="6" style="1" bestFit="1" customWidth="1"/>
    <col min="39" max="16384" width="10.83203125" style="1"/>
  </cols>
  <sheetData>
    <row r="1" spans="1:15">
      <c r="A1" s="1" t="s">
        <v>37</v>
      </c>
    </row>
    <row r="2" spans="1:15">
      <c r="A2" s="1" t="s">
        <v>43</v>
      </c>
      <c r="B2" s="1" t="s">
        <v>25</v>
      </c>
      <c r="C2" s="1" t="s">
        <v>26</v>
      </c>
      <c r="D2" s="1" t="s">
        <v>27</v>
      </c>
      <c r="E2" s="1" t="s">
        <v>28</v>
      </c>
      <c r="F2" s="1" t="s">
        <v>29</v>
      </c>
      <c r="G2" s="1" t="s">
        <v>30</v>
      </c>
      <c r="J2" s="1" t="s">
        <v>31</v>
      </c>
      <c r="K2" s="1" t="s">
        <v>32</v>
      </c>
      <c r="O2" s="1" t="s">
        <v>33</v>
      </c>
    </row>
    <row r="3" spans="1:15">
      <c r="I3" s="1" t="str">
        <f>底层!C2</f>
        <v>现金</v>
      </c>
      <c r="K3" s="1">
        <f>SUM(J3+SUMIFS(E:E,C:C,I3))-SUMIFS(E:E,D:D,I3)</f>
        <v>0</v>
      </c>
      <c r="N3" s="1" t="str">
        <f>底层!G2</f>
        <v>正职酬劳</v>
      </c>
      <c r="O3" s="1">
        <f>SUMIFS(E:E,B:B,N3)</f>
        <v>0</v>
      </c>
    </row>
    <row r="4" spans="1:15">
      <c r="I4" s="1" t="str">
        <f>底层!C3</f>
        <v>支付宝余额</v>
      </c>
      <c r="K4" s="1">
        <f t="shared" ref="K4:K15" si="0">SUM(J4+SUMIFS(E:E,C:C,I4))-SUMIFS(E:E,D:D,I4)</f>
        <v>0</v>
      </c>
      <c r="N4" s="1" t="str">
        <f>底层!G3</f>
        <v>副职酬劳</v>
      </c>
      <c r="O4" s="1">
        <f t="shared" ref="O4:O28" si="1">SUMIFS(E:E,B:B,N4)</f>
        <v>0</v>
      </c>
    </row>
    <row r="5" spans="1:15">
      <c r="I5" s="1" t="str">
        <f>底层!C4</f>
        <v>支付宝余额宝</v>
      </c>
      <c r="K5" s="1">
        <f t="shared" si="0"/>
        <v>0</v>
      </c>
      <c r="N5" s="1" t="str">
        <f>底层!G4</f>
        <v>家人</v>
      </c>
      <c r="O5" s="1">
        <f t="shared" si="1"/>
        <v>0</v>
      </c>
    </row>
    <row r="6" spans="1:15">
      <c r="I6" s="1" t="str">
        <f>底层!C5</f>
        <v>微信钱包</v>
      </c>
      <c r="K6" s="1">
        <f t="shared" si="0"/>
        <v>0</v>
      </c>
      <c r="N6" s="1" t="str">
        <f>底层!G5</f>
        <v>信用借</v>
      </c>
      <c r="O6" s="1">
        <f t="shared" si="1"/>
        <v>0</v>
      </c>
    </row>
    <row r="7" spans="1:15">
      <c r="I7" s="1" t="str">
        <f>底层!C6</f>
        <v>微信零钱通</v>
      </c>
      <c r="K7" s="1">
        <f t="shared" si="0"/>
        <v>0</v>
      </c>
      <c r="N7" s="1" t="str">
        <f>底层!G6</f>
        <v>理财盈亏</v>
      </c>
      <c r="O7" s="1">
        <f t="shared" si="1"/>
        <v>0</v>
      </c>
    </row>
    <row r="8" spans="1:15">
      <c r="I8" s="1" t="str">
        <f>底层!C7</f>
        <v>京东余额</v>
      </c>
      <c r="K8" s="1">
        <f t="shared" si="0"/>
        <v>0</v>
      </c>
      <c r="N8" s="1" t="str">
        <f>底层!G7</f>
        <v>债务回收</v>
      </c>
      <c r="O8" s="1">
        <f t="shared" si="1"/>
        <v>0</v>
      </c>
    </row>
    <row r="9" spans="1:15">
      <c r="I9" s="1" t="str">
        <f>底层!C8</f>
        <v>京东小金库</v>
      </c>
      <c r="K9" s="1">
        <f t="shared" si="0"/>
        <v>0</v>
      </c>
      <c r="N9" s="1" t="str">
        <f>底层!G8</f>
        <v>其他收入</v>
      </c>
      <c r="O9" s="1">
        <f t="shared" si="1"/>
        <v>0</v>
      </c>
    </row>
    <row r="10" spans="1:15">
      <c r="I10" s="1" t="str">
        <f>底层!C9</f>
        <v>QQ钱包</v>
      </c>
      <c r="K10" s="1">
        <f t="shared" si="0"/>
        <v>0</v>
      </c>
      <c r="N10" s="1" t="str">
        <f>底层!G9</f>
        <v>日常饮食</v>
      </c>
      <c r="O10" s="1">
        <f t="shared" si="1"/>
        <v>0</v>
      </c>
    </row>
    <row r="11" spans="1:15">
      <c r="I11" s="1" t="str">
        <f>底层!C10</f>
        <v>银行卡1</v>
      </c>
      <c r="K11" s="1">
        <f t="shared" si="0"/>
        <v>0</v>
      </c>
      <c r="N11" s="1" t="str">
        <f>底层!G10</f>
        <v>零食饮料</v>
      </c>
      <c r="O11" s="1">
        <f t="shared" si="1"/>
        <v>0</v>
      </c>
    </row>
    <row r="12" spans="1:15">
      <c r="I12" s="1" t="str">
        <f>底层!C11</f>
        <v>银行卡2</v>
      </c>
      <c r="K12" s="1">
        <f t="shared" si="0"/>
        <v>0</v>
      </c>
      <c r="N12" s="1" t="str">
        <f>底层!G11</f>
        <v>社交</v>
      </c>
      <c r="O12" s="1">
        <f t="shared" si="1"/>
        <v>0</v>
      </c>
    </row>
    <row r="13" spans="1:15">
      <c r="I13" s="1" t="str">
        <f>底层!C12</f>
        <v>银行卡3</v>
      </c>
      <c r="K13" s="1">
        <f t="shared" si="0"/>
        <v>0</v>
      </c>
      <c r="N13" s="1" t="str">
        <f>底层!G12</f>
        <v>交通出行</v>
      </c>
      <c r="O13" s="1">
        <f t="shared" si="1"/>
        <v>0</v>
      </c>
    </row>
    <row r="14" spans="1:15">
      <c r="I14" s="1" t="str">
        <f>底层!C13</f>
        <v>理财账户</v>
      </c>
      <c r="K14" s="1">
        <f t="shared" si="0"/>
        <v>0</v>
      </c>
      <c r="N14" s="1" t="str">
        <f>底层!G13</f>
        <v>居家物业</v>
      </c>
      <c r="O14" s="1">
        <f t="shared" si="1"/>
        <v>0</v>
      </c>
    </row>
    <row r="15" spans="1:15">
      <c r="I15" s="1" t="str">
        <f>底层!C14</f>
        <v>费用</v>
      </c>
      <c r="K15" s="1">
        <f t="shared" si="0"/>
        <v>0</v>
      </c>
      <c r="N15" s="1" t="str">
        <f>底层!G14</f>
        <v>鞋服饰品</v>
      </c>
      <c r="O15" s="1">
        <f t="shared" si="1"/>
        <v>0</v>
      </c>
    </row>
    <row r="16" spans="1:15">
      <c r="N16" s="1" t="str">
        <f>底层!G15</f>
        <v>文化教育</v>
      </c>
      <c r="O16" s="1">
        <f t="shared" si="1"/>
        <v>0</v>
      </c>
    </row>
    <row r="17" spans="9:38">
      <c r="J17" s="1" t="s">
        <v>34</v>
      </c>
      <c r="K17" s="1" t="s">
        <v>35</v>
      </c>
      <c r="L17" s="1" t="s">
        <v>36</v>
      </c>
      <c r="M17" s="1" t="s">
        <v>92</v>
      </c>
      <c r="N17" s="1" t="str">
        <f>底层!G16</f>
        <v>娱乐</v>
      </c>
      <c r="O17" s="1">
        <f t="shared" si="1"/>
        <v>0</v>
      </c>
    </row>
    <row r="18" spans="9:38">
      <c r="I18" s="1" t="str">
        <f>底层!C16</f>
        <v>支付宝花呗</v>
      </c>
      <c r="J18" s="1">
        <v>0</v>
      </c>
      <c r="K18" s="1">
        <f>J18-L18</f>
        <v>0</v>
      </c>
      <c r="L18" s="1">
        <f t="shared" ref="L18:L23" si="2">SUM(M18+SUMIFS(E:E,D:D,I18))-SUMIFS(E:E,C:C,I18)</f>
        <v>0</v>
      </c>
      <c r="N18" s="1" t="str">
        <f>底层!G17</f>
        <v>医疗健康</v>
      </c>
      <c r="O18" s="1">
        <f t="shared" si="1"/>
        <v>0</v>
      </c>
    </row>
    <row r="19" spans="9:38">
      <c r="I19" s="1" t="str">
        <f>底层!C17</f>
        <v>京东白条</v>
      </c>
      <c r="J19" s="1">
        <v>0</v>
      </c>
      <c r="K19" s="1">
        <f>J19-L19</f>
        <v>0</v>
      </c>
      <c r="L19" s="1">
        <f t="shared" si="2"/>
        <v>0</v>
      </c>
      <c r="N19" s="1" t="str">
        <f>底层!G18</f>
        <v>护肤保健</v>
      </c>
      <c r="O19" s="1">
        <f t="shared" si="1"/>
        <v>0</v>
      </c>
    </row>
    <row r="20" spans="9:38">
      <c r="I20" s="1" t="str">
        <f>底层!C18</f>
        <v>信用卡1</v>
      </c>
      <c r="J20" s="1">
        <v>0</v>
      </c>
      <c r="K20" s="1">
        <f t="shared" ref="K20:K23" si="3">J20-L20</f>
        <v>0</v>
      </c>
      <c r="L20" s="1">
        <f t="shared" si="2"/>
        <v>0</v>
      </c>
      <c r="N20" s="1" t="str">
        <f>底层!G19</f>
        <v>通讯充值</v>
      </c>
      <c r="O20" s="1">
        <f t="shared" si="1"/>
        <v>0</v>
      </c>
    </row>
    <row r="21" spans="9:38">
      <c r="I21" s="1" t="str">
        <f>底层!C19</f>
        <v>信用卡2</v>
      </c>
      <c r="J21" s="1">
        <v>0</v>
      </c>
      <c r="K21" s="1">
        <f t="shared" si="3"/>
        <v>0</v>
      </c>
      <c r="L21" s="1">
        <f t="shared" si="2"/>
        <v>0</v>
      </c>
      <c r="N21" s="1" t="str">
        <f>底层!G20</f>
        <v>信用还</v>
      </c>
      <c r="O21" s="1">
        <f t="shared" si="1"/>
        <v>0</v>
      </c>
    </row>
    <row r="22" spans="9:38">
      <c r="I22" s="1" t="str">
        <f>底层!C20</f>
        <v>信用卡3</v>
      </c>
      <c r="J22" s="1">
        <v>0</v>
      </c>
      <c r="K22" s="1">
        <f t="shared" si="3"/>
        <v>0</v>
      </c>
      <c r="L22" s="1">
        <f t="shared" si="2"/>
        <v>0</v>
      </c>
      <c r="N22" s="1" t="str">
        <f>底层!G21</f>
        <v>债务支出</v>
      </c>
      <c r="O22" s="1">
        <f t="shared" si="1"/>
        <v>0</v>
      </c>
    </row>
    <row r="23" spans="9:38">
      <c r="I23" s="1" t="str">
        <f>底层!C21</f>
        <v>我借</v>
      </c>
      <c r="K23" s="1">
        <f t="shared" si="3"/>
        <v>0</v>
      </c>
      <c r="L23" s="1">
        <f t="shared" si="2"/>
        <v>0</v>
      </c>
      <c r="N23" s="1" t="str">
        <f>底层!G22</f>
        <v>旅行</v>
      </c>
      <c r="O23" s="1">
        <f t="shared" si="1"/>
        <v>0</v>
      </c>
    </row>
    <row r="24" spans="9:38">
      <c r="I24" s="1" t="str">
        <f>底层!C22</f>
        <v>借我</v>
      </c>
      <c r="L24" s="1">
        <f>SUM(M24+SUMIFS(E:E,C:C,I24)-SUMIFS(E:E,D:D,I24))</f>
        <v>0</v>
      </c>
      <c r="N24" s="1" t="str">
        <f>底层!G23</f>
        <v>购物</v>
      </c>
      <c r="O24" s="1">
        <f t="shared" si="1"/>
        <v>0</v>
      </c>
    </row>
    <row r="25" spans="9:38">
      <c r="N25" s="1" t="str">
        <f>底层!G24</f>
        <v>汽车</v>
      </c>
      <c r="O25" s="1">
        <f t="shared" si="1"/>
        <v>0</v>
      </c>
    </row>
    <row r="26" spans="9:38">
      <c r="J26" s="1" t="s">
        <v>41</v>
      </c>
      <c r="N26" s="1" t="str">
        <f>底层!G25</f>
        <v>投资理财</v>
      </c>
      <c r="O26" s="1">
        <f t="shared" si="1"/>
        <v>0</v>
      </c>
    </row>
    <row r="27" spans="9:38">
      <c r="I27" s="1" t="s">
        <v>38</v>
      </c>
      <c r="J27" s="1">
        <f>SUMIFS(E:E,F:F,I27)</f>
        <v>0</v>
      </c>
      <c r="N27" s="1" t="str">
        <f>底层!G26</f>
        <v>其他支出</v>
      </c>
      <c r="O27" s="1">
        <f t="shared" si="1"/>
        <v>0</v>
      </c>
    </row>
    <row r="28" spans="9:38">
      <c r="I28" s="1" t="s">
        <v>39</v>
      </c>
      <c r="J28" s="1">
        <f>SUMIFS(E:E,F:F,I28)</f>
        <v>0</v>
      </c>
      <c r="N28" s="1" t="str">
        <f>底层!G27</f>
        <v>内部转账</v>
      </c>
      <c r="O28" s="1">
        <f t="shared" si="1"/>
        <v>0</v>
      </c>
    </row>
    <row r="29" spans="9:38">
      <c r="I29" s="1" t="s">
        <v>40</v>
      </c>
      <c r="J29" s="1">
        <f>SUMIFS(E:E,F:F,I29)</f>
        <v>0</v>
      </c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</row>
    <row r="30" spans="9:38"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</row>
    <row r="31" spans="9:38">
      <c r="I31" s="1" t="s">
        <v>93</v>
      </c>
      <c r="J31" s="1">
        <f>SUM(K3:K14,L24)-SUM(L18:L23)</f>
        <v>0</v>
      </c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</row>
    <row r="32" spans="9:38">
      <c r="I32" s="1" t="s">
        <v>94</v>
      </c>
      <c r="J32" s="1">
        <f>SUM(K3:K14)</f>
        <v>0</v>
      </c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</row>
    <row r="33" spans="9:16">
      <c r="I33" s="1" t="s">
        <v>95</v>
      </c>
      <c r="J33" s="1">
        <f>SUM(K3:K14)-SUM(L18:L23)</f>
        <v>0</v>
      </c>
      <c r="N33" s="12"/>
      <c r="O33" s="12"/>
      <c r="P33" s="12"/>
    </row>
    <row r="34" spans="9:16">
      <c r="N34" s="12"/>
      <c r="O34" s="12"/>
      <c r="P34" s="12"/>
    </row>
    <row r="35" spans="9:16">
      <c r="N35" s="12"/>
      <c r="O35" s="12"/>
      <c r="P35" s="12"/>
    </row>
    <row r="36" spans="9:16">
      <c r="N36" s="12"/>
      <c r="O36" s="12"/>
      <c r="P36" s="12"/>
    </row>
    <row r="37" spans="9:16">
      <c r="N37" s="12"/>
      <c r="O37" s="12"/>
      <c r="P37" s="12"/>
    </row>
    <row r="38" spans="9:16">
      <c r="N38" s="12"/>
      <c r="O38" s="12"/>
      <c r="P38" s="12"/>
    </row>
    <row r="39" spans="9:16">
      <c r="N39" s="12"/>
      <c r="O39" s="12"/>
      <c r="P39" s="12"/>
    </row>
    <row r="40" spans="9:16">
      <c r="N40" s="12"/>
      <c r="O40" s="12"/>
      <c r="P40" s="12"/>
    </row>
    <row r="41" spans="9:16">
      <c r="N41" s="12"/>
      <c r="O41" s="12"/>
      <c r="P41" s="12"/>
    </row>
    <row r="42" spans="9:16">
      <c r="N42" s="12"/>
      <c r="O42" s="12"/>
      <c r="P42" s="12"/>
    </row>
    <row r="43" spans="9:16">
      <c r="N43" s="12"/>
      <c r="O43" s="12"/>
      <c r="P43" s="12"/>
    </row>
    <row r="44" spans="9:16">
      <c r="N44" s="12"/>
      <c r="O44" s="12"/>
      <c r="P44" s="12"/>
    </row>
    <row r="45" spans="9:16">
      <c r="N45" s="12"/>
      <c r="O45" s="12"/>
      <c r="P45" s="12"/>
    </row>
    <row r="46" spans="9:16">
      <c r="N46" s="12"/>
      <c r="O46" s="12"/>
      <c r="P46" s="12"/>
    </row>
    <row r="47" spans="9:16">
      <c r="N47" s="12"/>
      <c r="O47" s="12"/>
      <c r="P47" s="12"/>
    </row>
    <row r="48" spans="9:16">
      <c r="N48" s="12"/>
      <c r="O48" s="12"/>
    </row>
    <row r="49" spans="14:15">
      <c r="N49" s="12"/>
      <c r="O49" s="12"/>
    </row>
    <row r="50" spans="14:15">
      <c r="N50" s="12"/>
      <c r="O50" s="12"/>
    </row>
    <row r="51" spans="14:15">
      <c r="N51" s="12"/>
      <c r="O51" s="12"/>
    </row>
    <row r="52" spans="14:15">
      <c r="N52" s="12"/>
      <c r="O52" s="12"/>
    </row>
    <row r="53" spans="14:15">
      <c r="N53" s="12"/>
      <c r="O53" s="12"/>
    </row>
    <row r="54" spans="14:15">
      <c r="N54" s="12"/>
      <c r="O54" s="12"/>
    </row>
  </sheetData>
  <phoneticPr fontId="2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A5DCB590-168A-E840-850B-34F14B6A5B7F}">
          <x14:formula1>
            <xm:f>选项!$C$2:$C$21</xm:f>
          </x14:formula1>
          <xm:sqref>C1:D1048576</xm:sqref>
        </x14:dataValidation>
        <x14:dataValidation type="list" allowBlank="1" showInputMessage="1" showErrorMessage="1" xr:uid="{7DDCA516-6D40-864D-9098-15AF77D1174C}">
          <x14:formula1>
            <xm:f>选项!$G$2:$G$27</xm:f>
          </x14:formula1>
          <xm:sqref>B3:B500</xm:sqref>
        </x14:dataValidation>
        <x14:dataValidation type="list" allowBlank="1" showInputMessage="1" showErrorMessage="1" xr:uid="{74AE2839-4059-2849-B0F3-347AA3389E0F}">
          <x14:formula1>
            <xm:f>选项!$G$29:$G$31</xm:f>
          </x14:formula1>
          <xm:sqref>F1:F1048576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ABFEC-7EF9-644D-968C-43BF6ECEEF0D}">
  <dimension ref="A1:O33"/>
  <sheetViews>
    <sheetView workbookViewId="0">
      <pane ySplit="2" topLeftCell="A3" activePane="bottomLeft" state="frozen"/>
      <selection pane="bottomLeft" sqref="A1:XFD1048576"/>
    </sheetView>
  </sheetViews>
  <sheetFormatPr baseColWidth="10" defaultRowHeight="15"/>
  <cols>
    <col min="1" max="2" width="10.83203125" style="1"/>
    <col min="3" max="4" width="12.83203125" style="1" customWidth="1"/>
    <col min="5" max="6" width="10.83203125" style="1"/>
    <col min="7" max="7" width="40.83203125" style="1" customWidth="1"/>
    <col min="8" max="8" width="2.33203125" style="1" customWidth="1"/>
    <col min="9" max="9" width="12.83203125" style="1" customWidth="1"/>
    <col min="10" max="16384" width="10.83203125" style="1"/>
  </cols>
  <sheetData>
    <row r="1" spans="1:15">
      <c r="A1" s="1" t="s">
        <v>37</v>
      </c>
    </row>
    <row r="2" spans="1:15">
      <c r="A2" s="1" t="s">
        <v>43</v>
      </c>
      <c r="B2" s="1" t="s">
        <v>25</v>
      </c>
      <c r="C2" s="1" t="s">
        <v>26</v>
      </c>
      <c r="D2" s="1" t="s">
        <v>27</v>
      </c>
      <c r="E2" s="1" t="s">
        <v>28</v>
      </c>
      <c r="F2" s="1" t="s">
        <v>29</v>
      </c>
      <c r="G2" s="1" t="s">
        <v>30</v>
      </c>
      <c r="J2" s="1" t="s">
        <v>31</v>
      </c>
      <c r="K2" s="1" t="s">
        <v>32</v>
      </c>
      <c r="O2" s="1" t="s">
        <v>33</v>
      </c>
    </row>
    <row r="3" spans="1:15">
      <c r="I3" s="1" t="str">
        <f>底层!C2</f>
        <v>现金</v>
      </c>
      <c r="J3" s="1">
        <f>'1月'!K3</f>
        <v>0</v>
      </c>
      <c r="K3" s="1">
        <f>SUM(J3+SUMIFS(E:E,C:C,I3))-SUMIFS(E:E,D:D,I3)</f>
        <v>0</v>
      </c>
      <c r="N3" s="1" t="str">
        <f>底层!G2</f>
        <v>正职酬劳</v>
      </c>
      <c r="O3" s="1">
        <f>SUMIFS(E:E,B:B,N3)</f>
        <v>0</v>
      </c>
    </row>
    <row r="4" spans="1:15">
      <c r="I4" s="1" t="str">
        <f>底层!C3</f>
        <v>支付宝余额</v>
      </c>
      <c r="J4" s="1">
        <f>'1月'!K4</f>
        <v>0</v>
      </c>
      <c r="K4" s="1">
        <f t="shared" ref="K4:K14" si="0">SUM(J4+SUMIFS(E:E,C:C,I4))-SUMIFS(E:E,D:D,I4)</f>
        <v>0</v>
      </c>
      <c r="N4" s="1" t="str">
        <f>底层!G3</f>
        <v>副职酬劳</v>
      </c>
      <c r="O4" s="1">
        <f t="shared" ref="O4:O28" si="1">SUMIFS(E:E,B:B,N4)</f>
        <v>0</v>
      </c>
    </row>
    <row r="5" spans="1:15">
      <c r="I5" s="1" t="str">
        <f>底层!C4</f>
        <v>支付宝余额宝</v>
      </c>
      <c r="J5" s="1">
        <f>'1月'!K5</f>
        <v>0</v>
      </c>
      <c r="K5" s="1">
        <f t="shared" si="0"/>
        <v>0</v>
      </c>
      <c r="N5" s="1" t="str">
        <f>底层!G4</f>
        <v>家人</v>
      </c>
      <c r="O5" s="1">
        <f t="shared" si="1"/>
        <v>0</v>
      </c>
    </row>
    <row r="6" spans="1:15">
      <c r="I6" s="1" t="str">
        <f>底层!C5</f>
        <v>微信钱包</v>
      </c>
      <c r="J6" s="1">
        <f>'1月'!K6</f>
        <v>0</v>
      </c>
      <c r="K6" s="1">
        <f t="shared" si="0"/>
        <v>0</v>
      </c>
      <c r="N6" s="1" t="str">
        <f>底层!G5</f>
        <v>信用借</v>
      </c>
      <c r="O6" s="1">
        <f t="shared" si="1"/>
        <v>0</v>
      </c>
    </row>
    <row r="7" spans="1:15">
      <c r="I7" s="1" t="str">
        <f>底层!C6</f>
        <v>微信零钱通</v>
      </c>
      <c r="J7" s="1">
        <f>'1月'!K7</f>
        <v>0</v>
      </c>
      <c r="K7" s="1">
        <f t="shared" si="0"/>
        <v>0</v>
      </c>
      <c r="N7" s="1" t="str">
        <f>底层!G6</f>
        <v>理财盈亏</v>
      </c>
      <c r="O7" s="1">
        <f t="shared" si="1"/>
        <v>0</v>
      </c>
    </row>
    <row r="8" spans="1:15">
      <c r="I8" s="1" t="str">
        <f>底层!C7</f>
        <v>京东余额</v>
      </c>
      <c r="J8" s="1">
        <f>'1月'!K8</f>
        <v>0</v>
      </c>
      <c r="K8" s="1">
        <f t="shared" si="0"/>
        <v>0</v>
      </c>
      <c r="N8" s="1" t="str">
        <f>底层!G7</f>
        <v>债务回收</v>
      </c>
      <c r="O8" s="1">
        <f t="shared" si="1"/>
        <v>0</v>
      </c>
    </row>
    <row r="9" spans="1:15">
      <c r="I9" s="1" t="str">
        <f>底层!C8</f>
        <v>京东小金库</v>
      </c>
      <c r="J9" s="1">
        <f>'1月'!K9</f>
        <v>0</v>
      </c>
      <c r="K9" s="1">
        <f t="shared" si="0"/>
        <v>0</v>
      </c>
      <c r="N9" s="1" t="str">
        <f>底层!G8</f>
        <v>其他收入</v>
      </c>
      <c r="O9" s="1">
        <f t="shared" si="1"/>
        <v>0</v>
      </c>
    </row>
    <row r="10" spans="1:15">
      <c r="I10" s="1" t="str">
        <f>底层!C9</f>
        <v>QQ钱包</v>
      </c>
      <c r="J10" s="1">
        <f>'1月'!K10</f>
        <v>0</v>
      </c>
      <c r="K10" s="1">
        <f t="shared" si="0"/>
        <v>0</v>
      </c>
      <c r="N10" s="1" t="str">
        <f>底层!G9</f>
        <v>日常饮食</v>
      </c>
      <c r="O10" s="1">
        <f t="shared" si="1"/>
        <v>0</v>
      </c>
    </row>
    <row r="11" spans="1:15">
      <c r="I11" s="1" t="str">
        <f>底层!C10</f>
        <v>银行卡1</v>
      </c>
      <c r="J11" s="1">
        <f>'1月'!K11</f>
        <v>0</v>
      </c>
      <c r="K11" s="1">
        <f t="shared" si="0"/>
        <v>0</v>
      </c>
      <c r="N11" s="1" t="str">
        <f>底层!G10</f>
        <v>零食饮料</v>
      </c>
      <c r="O11" s="1">
        <f t="shared" si="1"/>
        <v>0</v>
      </c>
    </row>
    <row r="12" spans="1:15">
      <c r="I12" s="1" t="str">
        <f>底层!C11</f>
        <v>银行卡2</v>
      </c>
      <c r="J12" s="1">
        <f>'1月'!K12</f>
        <v>0</v>
      </c>
      <c r="K12" s="1">
        <f t="shared" si="0"/>
        <v>0</v>
      </c>
      <c r="N12" s="1" t="str">
        <f>底层!G11</f>
        <v>社交</v>
      </c>
      <c r="O12" s="1">
        <f t="shared" si="1"/>
        <v>0</v>
      </c>
    </row>
    <row r="13" spans="1:15">
      <c r="I13" s="1" t="str">
        <f>底层!C12</f>
        <v>银行卡3</v>
      </c>
      <c r="J13" s="1">
        <f>'1月'!K13</f>
        <v>0</v>
      </c>
      <c r="K13" s="1">
        <f t="shared" si="0"/>
        <v>0</v>
      </c>
      <c r="N13" s="1" t="str">
        <f>底层!G12</f>
        <v>交通出行</v>
      </c>
      <c r="O13" s="1">
        <f t="shared" si="1"/>
        <v>0</v>
      </c>
    </row>
    <row r="14" spans="1:15">
      <c r="I14" s="1" t="str">
        <f>底层!C13</f>
        <v>理财账户</v>
      </c>
      <c r="J14" s="1">
        <f>'1月'!K14</f>
        <v>0</v>
      </c>
      <c r="K14" s="1">
        <f t="shared" si="0"/>
        <v>0</v>
      </c>
      <c r="N14" s="1" t="str">
        <f>底层!G13</f>
        <v>居家物业</v>
      </c>
      <c r="O14" s="1">
        <f t="shared" si="1"/>
        <v>0</v>
      </c>
    </row>
    <row r="15" spans="1:15">
      <c r="I15" s="1" t="str">
        <f>底层!C14</f>
        <v>费用</v>
      </c>
      <c r="J15" s="1">
        <f>'1月'!K15</f>
        <v>0</v>
      </c>
      <c r="K15" s="1">
        <f>SUMIFS(E:E,C:C,I15)-SUMIFS(E:E,D:D,I15)</f>
        <v>0</v>
      </c>
      <c r="N15" s="1" t="str">
        <f>底层!G14</f>
        <v>鞋服饰品</v>
      </c>
      <c r="O15" s="1">
        <f t="shared" si="1"/>
        <v>0</v>
      </c>
    </row>
    <row r="16" spans="1:15">
      <c r="N16" s="1" t="str">
        <f>底层!G15</f>
        <v>文化教育</v>
      </c>
      <c r="O16" s="1">
        <f t="shared" si="1"/>
        <v>0</v>
      </c>
    </row>
    <row r="17" spans="9:15">
      <c r="J17" s="1" t="s">
        <v>34</v>
      </c>
      <c r="K17" s="1" t="s">
        <v>35</v>
      </c>
      <c r="L17" s="1" t="s">
        <v>36</v>
      </c>
      <c r="N17" s="1" t="str">
        <f>底层!G16</f>
        <v>娱乐</v>
      </c>
      <c r="O17" s="1">
        <f t="shared" si="1"/>
        <v>0</v>
      </c>
    </row>
    <row r="18" spans="9:15">
      <c r="I18" s="1" t="str">
        <f>底层!C16</f>
        <v>支付宝花呗</v>
      </c>
      <c r="J18" s="1">
        <v>0</v>
      </c>
      <c r="K18" s="1">
        <f>J18-L18</f>
        <v>0</v>
      </c>
      <c r="L18" s="1">
        <f>SUM('1月'!L18+SUMIFS(E:E,D:D,I18))-SUMIFS(E:E,C:C,I18)</f>
        <v>0</v>
      </c>
      <c r="N18" s="1" t="str">
        <f>底层!G17</f>
        <v>医疗健康</v>
      </c>
      <c r="O18" s="1">
        <f t="shared" si="1"/>
        <v>0</v>
      </c>
    </row>
    <row r="19" spans="9:15">
      <c r="I19" s="1" t="str">
        <f>底层!C17</f>
        <v>京东白条</v>
      </c>
      <c r="J19" s="1">
        <v>0</v>
      </c>
      <c r="K19" s="1">
        <f>J19-L19</f>
        <v>0</v>
      </c>
      <c r="L19" s="1">
        <f>SUM('1月'!L19+SUMIFS(E:E,D:D,I19))-SUMIFS(E:E,C:C,I19)</f>
        <v>0</v>
      </c>
      <c r="N19" s="1" t="str">
        <f>底层!G18</f>
        <v>护肤保健</v>
      </c>
      <c r="O19" s="1">
        <f t="shared" si="1"/>
        <v>0</v>
      </c>
    </row>
    <row r="20" spans="9:15">
      <c r="I20" s="1" t="str">
        <f>底层!C18</f>
        <v>信用卡1</v>
      </c>
      <c r="J20" s="1">
        <v>0</v>
      </c>
      <c r="K20" s="1">
        <f t="shared" ref="K20:K23" si="2">J20-L20</f>
        <v>0</v>
      </c>
      <c r="L20" s="1">
        <f>SUM('1月'!L20+SUMIFS(E:E,D:D,I20))-SUMIFS(E:E,C:C,I20)</f>
        <v>0</v>
      </c>
      <c r="N20" s="1" t="str">
        <f>底层!G19</f>
        <v>通讯充值</v>
      </c>
      <c r="O20" s="1">
        <f t="shared" si="1"/>
        <v>0</v>
      </c>
    </row>
    <row r="21" spans="9:15">
      <c r="I21" s="1" t="str">
        <f>底层!C19</f>
        <v>信用卡2</v>
      </c>
      <c r="J21" s="1">
        <v>0</v>
      </c>
      <c r="K21" s="1">
        <f t="shared" si="2"/>
        <v>0</v>
      </c>
      <c r="L21" s="1">
        <f>SUM('1月'!L21+SUMIFS(E:E,D:D,I21))-SUMIFS(E:E,C:C,I21)</f>
        <v>0</v>
      </c>
      <c r="N21" s="1" t="str">
        <f>底层!G20</f>
        <v>信用还</v>
      </c>
      <c r="O21" s="1">
        <f t="shared" si="1"/>
        <v>0</v>
      </c>
    </row>
    <row r="22" spans="9:15">
      <c r="I22" s="1" t="str">
        <f>底层!C20</f>
        <v>信用卡3</v>
      </c>
      <c r="J22" s="1">
        <v>0</v>
      </c>
      <c r="K22" s="1">
        <f t="shared" si="2"/>
        <v>0</v>
      </c>
      <c r="L22" s="1">
        <f>SUM('1月'!L22+SUMIFS(E:E,D:D,I22))-SUMIFS(E:E,C:C,I22)</f>
        <v>0</v>
      </c>
      <c r="N22" s="1" t="str">
        <f>底层!G21</f>
        <v>债务支出</v>
      </c>
      <c r="O22" s="1">
        <f t="shared" si="1"/>
        <v>0</v>
      </c>
    </row>
    <row r="23" spans="9:15">
      <c r="I23" s="1" t="str">
        <f>底层!C21</f>
        <v>我借</v>
      </c>
      <c r="K23" s="1">
        <f t="shared" si="2"/>
        <v>0</v>
      </c>
      <c r="L23" s="1">
        <f>SUM('1月'!L23+SUMIFS(E:E,D:D,I23))-SUMIFS(E:E,C:C,I23)</f>
        <v>0</v>
      </c>
      <c r="N23" s="1" t="str">
        <f>底层!G22</f>
        <v>旅行</v>
      </c>
      <c r="O23" s="1">
        <f t="shared" si="1"/>
        <v>0</v>
      </c>
    </row>
    <row r="24" spans="9:15">
      <c r="I24" s="1" t="str">
        <f>底层!C22</f>
        <v>借我</v>
      </c>
      <c r="L24" s="1">
        <f>SUM('1月'!L24+SUMIFS(E:E,C:C,I24))-SUMIFS(E:E,D:D,I24)</f>
        <v>0</v>
      </c>
      <c r="N24" s="1" t="str">
        <f>底层!G23</f>
        <v>购物</v>
      </c>
      <c r="O24" s="1">
        <f t="shared" si="1"/>
        <v>0</v>
      </c>
    </row>
    <row r="25" spans="9:15">
      <c r="N25" s="1" t="str">
        <f>底层!G24</f>
        <v>汽车</v>
      </c>
      <c r="O25" s="1">
        <f t="shared" si="1"/>
        <v>0</v>
      </c>
    </row>
    <row r="26" spans="9:15">
      <c r="J26" s="1" t="s">
        <v>41</v>
      </c>
      <c r="N26" s="1" t="str">
        <f>底层!G25</f>
        <v>投资理财</v>
      </c>
      <c r="O26" s="1">
        <f t="shared" si="1"/>
        <v>0</v>
      </c>
    </row>
    <row r="27" spans="9:15">
      <c r="I27" s="1" t="s">
        <v>38</v>
      </c>
      <c r="J27" s="1">
        <f>SUMIFS(E:E,F:F,I27)</f>
        <v>0</v>
      </c>
      <c r="N27" s="1" t="str">
        <f>底层!G26</f>
        <v>其他支出</v>
      </c>
      <c r="O27" s="1">
        <f t="shared" si="1"/>
        <v>0</v>
      </c>
    </row>
    <row r="28" spans="9:15">
      <c r="I28" s="1" t="s">
        <v>39</v>
      </c>
      <c r="J28" s="1">
        <f>SUMIFS(E:E,F:F,I28)</f>
        <v>0</v>
      </c>
      <c r="N28" s="1" t="str">
        <f>底层!G27</f>
        <v>内部转账</v>
      </c>
      <c r="O28" s="1">
        <f t="shared" si="1"/>
        <v>0</v>
      </c>
    </row>
    <row r="29" spans="9:15">
      <c r="I29" s="1" t="s">
        <v>40</v>
      </c>
      <c r="J29" s="1">
        <f>SUMIFS(E:E,F:F,I29)</f>
        <v>0</v>
      </c>
    </row>
    <row r="31" spans="9:15">
      <c r="I31" s="1" t="s">
        <v>93</v>
      </c>
      <c r="J31" s="1">
        <f>SUM(K3:K14,L24)-SUM(L18:L23)</f>
        <v>0</v>
      </c>
    </row>
    <row r="32" spans="9:15">
      <c r="I32" s="1" t="s">
        <v>94</v>
      </c>
      <c r="J32" s="1">
        <f>SUM(K3:K14)</f>
        <v>0</v>
      </c>
    </row>
    <row r="33" spans="9:10">
      <c r="I33" s="1" t="s">
        <v>95</v>
      </c>
      <c r="J33" s="1">
        <f>SUM(K3:K14)-SUM(L18:L23)</f>
        <v>0</v>
      </c>
    </row>
  </sheetData>
  <phoneticPr fontId="2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E4A43B9B-A3AB-4E46-B3A0-F5ACB79639F5}">
          <x14:formula1>
            <xm:f>选项!$C$2:$C$21</xm:f>
          </x14:formula1>
          <xm:sqref>C3:D500</xm:sqref>
        </x14:dataValidation>
        <x14:dataValidation type="list" allowBlank="1" showInputMessage="1" showErrorMessage="1" xr:uid="{740F2064-529B-1744-958B-D1713C10DF63}">
          <x14:formula1>
            <xm:f>选项!$G$2:$G$27</xm:f>
          </x14:formula1>
          <xm:sqref>B1:B1048576</xm:sqref>
        </x14:dataValidation>
        <x14:dataValidation type="list" allowBlank="1" showInputMessage="1" showErrorMessage="1" xr:uid="{91BA606D-C01A-BB40-A751-D662B0F07477}">
          <x14:formula1>
            <xm:f>选项!$G$29:$G$31</xm:f>
          </x14:formula1>
          <xm:sqref>F1:F1048576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E476E-6767-CF46-B339-C6F07899D1DF}">
  <dimension ref="A1:O33"/>
  <sheetViews>
    <sheetView workbookViewId="0">
      <pane ySplit="2" topLeftCell="A3" activePane="bottomLeft" state="frozen"/>
      <selection pane="bottomLeft" sqref="A1:XFD1048576"/>
    </sheetView>
  </sheetViews>
  <sheetFormatPr baseColWidth="10" defaultRowHeight="15"/>
  <cols>
    <col min="1" max="2" width="10.83203125" style="1"/>
    <col min="3" max="4" width="12.83203125" style="1" customWidth="1"/>
    <col min="5" max="6" width="10.83203125" style="1"/>
    <col min="7" max="7" width="40.83203125" style="1" customWidth="1"/>
    <col min="8" max="8" width="2.33203125" style="1" customWidth="1"/>
    <col min="9" max="9" width="12.83203125" style="1" customWidth="1"/>
    <col min="10" max="16384" width="10.83203125" style="1"/>
  </cols>
  <sheetData>
    <row r="1" spans="1:15">
      <c r="A1" s="1" t="s">
        <v>37</v>
      </c>
    </row>
    <row r="2" spans="1:15">
      <c r="A2" s="1" t="s">
        <v>43</v>
      </c>
      <c r="B2" s="1" t="s">
        <v>25</v>
      </c>
      <c r="C2" s="1" t="s">
        <v>26</v>
      </c>
      <c r="D2" s="1" t="s">
        <v>27</v>
      </c>
      <c r="E2" s="1" t="s">
        <v>28</v>
      </c>
      <c r="F2" s="1" t="s">
        <v>29</v>
      </c>
      <c r="G2" s="1" t="s">
        <v>30</v>
      </c>
      <c r="J2" s="1" t="s">
        <v>31</v>
      </c>
      <c r="K2" s="1" t="s">
        <v>32</v>
      </c>
      <c r="O2" s="1" t="s">
        <v>33</v>
      </c>
    </row>
    <row r="3" spans="1:15">
      <c r="I3" s="1" t="str">
        <f>底层!C2</f>
        <v>现金</v>
      </c>
      <c r="J3" s="1">
        <f>'2月'!K3</f>
        <v>0</v>
      </c>
      <c r="K3" s="1">
        <f>SUM(J3+SUMIFS(E:E,C:C,I3))-SUMIFS(E:E,D:D,I3)</f>
        <v>0</v>
      </c>
      <c r="N3" s="1" t="str">
        <f>底层!G2</f>
        <v>正职酬劳</v>
      </c>
      <c r="O3" s="1">
        <f>SUMIFS(E:E,B:B,N3)</f>
        <v>0</v>
      </c>
    </row>
    <row r="4" spans="1:15">
      <c r="I4" s="1" t="str">
        <f>底层!C3</f>
        <v>支付宝余额</v>
      </c>
      <c r="J4" s="1">
        <f>'2月'!K4</f>
        <v>0</v>
      </c>
      <c r="K4" s="1">
        <f t="shared" ref="K4:K14" si="0">SUM(J4+SUMIFS(E:E,C:C,I4))-SUMIFS(E:E,D:D,I4)</f>
        <v>0</v>
      </c>
      <c r="N4" s="1" t="str">
        <f>底层!G3</f>
        <v>副职酬劳</v>
      </c>
      <c r="O4" s="1">
        <f t="shared" ref="O4:O28" si="1">SUMIFS(E:E,B:B,N4)</f>
        <v>0</v>
      </c>
    </row>
    <row r="5" spans="1:15">
      <c r="I5" s="1" t="str">
        <f>底层!C4</f>
        <v>支付宝余额宝</v>
      </c>
      <c r="J5" s="1">
        <f>'2月'!K5</f>
        <v>0</v>
      </c>
      <c r="K5" s="1">
        <f t="shared" si="0"/>
        <v>0</v>
      </c>
      <c r="N5" s="1" t="str">
        <f>底层!G4</f>
        <v>家人</v>
      </c>
      <c r="O5" s="1">
        <f t="shared" si="1"/>
        <v>0</v>
      </c>
    </row>
    <row r="6" spans="1:15">
      <c r="I6" s="1" t="str">
        <f>底层!C5</f>
        <v>微信钱包</v>
      </c>
      <c r="J6" s="1">
        <f>'2月'!K6</f>
        <v>0</v>
      </c>
      <c r="K6" s="1">
        <f t="shared" si="0"/>
        <v>0</v>
      </c>
      <c r="N6" s="1" t="str">
        <f>底层!G5</f>
        <v>信用借</v>
      </c>
      <c r="O6" s="1">
        <f t="shared" si="1"/>
        <v>0</v>
      </c>
    </row>
    <row r="7" spans="1:15">
      <c r="I7" s="1" t="str">
        <f>底层!C6</f>
        <v>微信零钱通</v>
      </c>
      <c r="J7" s="1">
        <f>'2月'!K7</f>
        <v>0</v>
      </c>
      <c r="K7" s="1">
        <f t="shared" si="0"/>
        <v>0</v>
      </c>
      <c r="N7" s="1" t="str">
        <f>底层!G6</f>
        <v>理财盈亏</v>
      </c>
      <c r="O7" s="1">
        <f t="shared" si="1"/>
        <v>0</v>
      </c>
    </row>
    <row r="8" spans="1:15">
      <c r="I8" s="1" t="str">
        <f>底层!C7</f>
        <v>京东余额</v>
      </c>
      <c r="J8" s="1">
        <f>'2月'!K8</f>
        <v>0</v>
      </c>
      <c r="K8" s="1">
        <f t="shared" si="0"/>
        <v>0</v>
      </c>
      <c r="N8" s="1" t="str">
        <f>底层!G7</f>
        <v>债务回收</v>
      </c>
      <c r="O8" s="1">
        <f t="shared" si="1"/>
        <v>0</v>
      </c>
    </row>
    <row r="9" spans="1:15">
      <c r="I9" s="1" t="str">
        <f>底层!C8</f>
        <v>京东小金库</v>
      </c>
      <c r="J9" s="1">
        <f>'2月'!K9</f>
        <v>0</v>
      </c>
      <c r="K9" s="1">
        <f t="shared" si="0"/>
        <v>0</v>
      </c>
      <c r="N9" s="1" t="str">
        <f>底层!G8</f>
        <v>其他收入</v>
      </c>
      <c r="O9" s="1">
        <f t="shared" si="1"/>
        <v>0</v>
      </c>
    </row>
    <row r="10" spans="1:15">
      <c r="I10" s="1" t="str">
        <f>底层!C9</f>
        <v>QQ钱包</v>
      </c>
      <c r="J10" s="1">
        <f>'2月'!K10</f>
        <v>0</v>
      </c>
      <c r="K10" s="1">
        <f t="shared" si="0"/>
        <v>0</v>
      </c>
      <c r="N10" s="1" t="str">
        <f>底层!G9</f>
        <v>日常饮食</v>
      </c>
      <c r="O10" s="1">
        <f t="shared" si="1"/>
        <v>0</v>
      </c>
    </row>
    <row r="11" spans="1:15">
      <c r="I11" s="1" t="str">
        <f>底层!C10</f>
        <v>银行卡1</v>
      </c>
      <c r="J11" s="1">
        <f>'2月'!K11</f>
        <v>0</v>
      </c>
      <c r="K11" s="1">
        <f t="shared" si="0"/>
        <v>0</v>
      </c>
      <c r="N11" s="1" t="str">
        <f>底层!G10</f>
        <v>零食饮料</v>
      </c>
      <c r="O11" s="1">
        <f t="shared" si="1"/>
        <v>0</v>
      </c>
    </row>
    <row r="12" spans="1:15">
      <c r="I12" s="1" t="str">
        <f>底层!C11</f>
        <v>银行卡2</v>
      </c>
      <c r="J12" s="1">
        <f>'2月'!K12</f>
        <v>0</v>
      </c>
      <c r="K12" s="1">
        <f t="shared" si="0"/>
        <v>0</v>
      </c>
      <c r="N12" s="1" t="str">
        <f>底层!G11</f>
        <v>社交</v>
      </c>
      <c r="O12" s="1">
        <f t="shared" si="1"/>
        <v>0</v>
      </c>
    </row>
    <row r="13" spans="1:15">
      <c r="I13" s="1" t="str">
        <f>底层!C12</f>
        <v>银行卡3</v>
      </c>
      <c r="J13" s="1">
        <f>'2月'!K13</f>
        <v>0</v>
      </c>
      <c r="K13" s="1">
        <f t="shared" si="0"/>
        <v>0</v>
      </c>
      <c r="N13" s="1" t="str">
        <f>底层!G12</f>
        <v>交通出行</v>
      </c>
      <c r="O13" s="1">
        <f t="shared" si="1"/>
        <v>0</v>
      </c>
    </row>
    <row r="14" spans="1:15">
      <c r="I14" s="1" t="str">
        <f>底层!C13</f>
        <v>理财账户</v>
      </c>
      <c r="J14" s="1">
        <f>'2月'!K14</f>
        <v>0</v>
      </c>
      <c r="K14" s="1">
        <f t="shared" si="0"/>
        <v>0</v>
      </c>
      <c r="N14" s="1" t="str">
        <f>底层!G13</f>
        <v>居家物业</v>
      </c>
      <c r="O14" s="1">
        <f t="shared" si="1"/>
        <v>0</v>
      </c>
    </row>
    <row r="15" spans="1:15">
      <c r="I15" s="1" t="str">
        <f>底层!C14</f>
        <v>费用</v>
      </c>
      <c r="J15" s="1">
        <f>'2月'!K15</f>
        <v>0</v>
      </c>
      <c r="K15" s="1">
        <f>SUMIFS(E:E,C:C,I15)-SUMIFS(E:E,D:D,I15)</f>
        <v>0</v>
      </c>
      <c r="N15" s="1" t="str">
        <f>底层!G14</f>
        <v>鞋服饰品</v>
      </c>
      <c r="O15" s="1">
        <f t="shared" si="1"/>
        <v>0</v>
      </c>
    </row>
    <row r="16" spans="1:15">
      <c r="N16" s="1" t="str">
        <f>底层!G15</f>
        <v>文化教育</v>
      </c>
      <c r="O16" s="1">
        <f t="shared" si="1"/>
        <v>0</v>
      </c>
    </row>
    <row r="17" spans="9:15">
      <c r="J17" s="1" t="s">
        <v>34</v>
      </c>
      <c r="K17" s="1" t="s">
        <v>35</v>
      </c>
      <c r="L17" s="1" t="s">
        <v>36</v>
      </c>
      <c r="N17" s="1" t="str">
        <f>底层!G16</f>
        <v>娱乐</v>
      </c>
      <c r="O17" s="1">
        <f t="shared" si="1"/>
        <v>0</v>
      </c>
    </row>
    <row r="18" spans="9:15">
      <c r="I18" s="1" t="str">
        <f>底层!C16</f>
        <v>支付宝花呗</v>
      </c>
      <c r="J18" s="1">
        <v>0</v>
      </c>
      <c r="K18" s="1">
        <f>J18-L18</f>
        <v>0</v>
      </c>
      <c r="L18" s="1">
        <f>SUM('2月'!L18+SUMIFS(E:E,D:D,I18))-SUMIFS(E:E,C:C,I18)</f>
        <v>0</v>
      </c>
      <c r="N18" s="1" t="str">
        <f>底层!G17</f>
        <v>医疗健康</v>
      </c>
      <c r="O18" s="1">
        <f t="shared" si="1"/>
        <v>0</v>
      </c>
    </row>
    <row r="19" spans="9:15">
      <c r="I19" s="1" t="str">
        <f>底层!C17</f>
        <v>京东白条</v>
      </c>
      <c r="J19" s="1">
        <v>0</v>
      </c>
      <c r="K19" s="1">
        <f>J19-L19</f>
        <v>0</v>
      </c>
      <c r="L19" s="1">
        <f>SUM('2月'!L19+SUMIFS(E:E,D:D,I19))-SUMIFS(E:E,C:C,I19)</f>
        <v>0</v>
      </c>
      <c r="N19" s="1" t="str">
        <f>底层!G18</f>
        <v>护肤保健</v>
      </c>
      <c r="O19" s="1">
        <f t="shared" si="1"/>
        <v>0</v>
      </c>
    </row>
    <row r="20" spans="9:15">
      <c r="I20" s="1" t="str">
        <f>底层!C18</f>
        <v>信用卡1</v>
      </c>
      <c r="J20" s="1">
        <v>0</v>
      </c>
      <c r="K20" s="1">
        <f t="shared" ref="K20:K23" si="2">J20-L20</f>
        <v>0</v>
      </c>
      <c r="L20" s="1">
        <f>SUM('2月'!L20+SUMIFS(E:E,D:D,I20))-SUMIFS(E:E,C:C,I20)</f>
        <v>0</v>
      </c>
      <c r="N20" s="1" t="str">
        <f>底层!G19</f>
        <v>通讯充值</v>
      </c>
      <c r="O20" s="1">
        <f t="shared" si="1"/>
        <v>0</v>
      </c>
    </row>
    <row r="21" spans="9:15">
      <c r="I21" s="1" t="str">
        <f>底层!C19</f>
        <v>信用卡2</v>
      </c>
      <c r="J21" s="1">
        <v>0</v>
      </c>
      <c r="K21" s="1">
        <f t="shared" si="2"/>
        <v>0</v>
      </c>
      <c r="L21" s="1">
        <f>SUM('2月'!L21+SUMIFS(E:E,D:D,I21))-SUMIFS(E:E,C:C,I21)</f>
        <v>0</v>
      </c>
      <c r="N21" s="1" t="str">
        <f>底层!G20</f>
        <v>信用还</v>
      </c>
      <c r="O21" s="1">
        <f t="shared" si="1"/>
        <v>0</v>
      </c>
    </row>
    <row r="22" spans="9:15">
      <c r="I22" s="1" t="str">
        <f>底层!C20</f>
        <v>信用卡3</v>
      </c>
      <c r="J22" s="1">
        <v>0</v>
      </c>
      <c r="K22" s="1">
        <f t="shared" si="2"/>
        <v>0</v>
      </c>
      <c r="L22" s="1">
        <f>SUM('2月'!L22+SUMIFS(E:E,D:D,I22))-SUMIFS(E:E,C:C,I22)</f>
        <v>0</v>
      </c>
      <c r="N22" s="1" t="str">
        <f>底层!G21</f>
        <v>债务支出</v>
      </c>
      <c r="O22" s="1">
        <f t="shared" si="1"/>
        <v>0</v>
      </c>
    </row>
    <row r="23" spans="9:15">
      <c r="I23" s="1" t="str">
        <f>底层!C21</f>
        <v>我借</v>
      </c>
      <c r="K23" s="1">
        <f t="shared" si="2"/>
        <v>0</v>
      </c>
      <c r="L23" s="1">
        <f>SUM('2月'!L23+SUMIFS(E:E,D:D,I23))-SUMIFS(E:E,C:C,I23)</f>
        <v>0</v>
      </c>
      <c r="N23" s="1" t="str">
        <f>底层!G22</f>
        <v>旅行</v>
      </c>
      <c r="O23" s="1">
        <f t="shared" si="1"/>
        <v>0</v>
      </c>
    </row>
    <row r="24" spans="9:15">
      <c r="I24" s="1" t="str">
        <f>底层!C22</f>
        <v>借我</v>
      </c>
      <c r="L24" s="1">
        <f>SUM('2月'!L24+SUMIFS(E:E,C:C,I24))-SUMIFS(E:E,D:D,I24)</f>
        <v>0</v>
      </c>
      <c r="N24" s="1" t="str">
        <f>底层!G23</f>
        <v>购物</v>
      </c>
      <c r="O24" s="1">
        <f t="shared" si="1"/>
        <v>0</v>
      </c>
    </row>
    <row r="25" spans="9:15">
      <c r="N25" s="1" t="str">
        <f>底层!G24</f>
        <v>汽车</v>
      </c>
      <c r="O25" s="1">
        <f t="shared" si="1"/>
        <v>0</v>
      </c>
    </row>
    <row r="26" spans="9:15">
      <c r="J26" s="1" t="s">
        <v>41</v>
      </c>
      <c r="N26" s="1" t="str">
        <f>底层!G25</f>
        <v>投资理财</v>
      </c>
      <c r="O26" s="1">
        <f t="shared" si="1"/>
        <v>0</v>
      </c>
    </row>
    <row r="27" spans="9:15">
      <c r="I27" s="1" t="s">
        <v>38</v>
      </c>
      <c r="J27" s="1">
        <f>SUMIFS(E:E,F:F,I27)</f>
        <v>0</v>
      </c>
      <c r="N27" s="1" t="str">
        <f>底层!G26</f>
        <v>其他支出</v>
      </c>
      <c r="O27" s="1">
        <f t="shared" si="1"/>
        <v>0</v>
      </c>
    </row>
    <row r="28" spans="9:15">
      <c r="I28" s="1" t="s">
        <v>39</v>
      </c>
      <c r="J28" s="1">
        <f>SUMIFS(E:E,F:F,I28)</f>
        <v>0</v>
      </c>
      <c r="N28" s="1" t="str">
        <f>底层!G27</f>
        <v>内部转账</v>
      </c>
      <c r="O28" s="1">
        <f t="shared" si="1"/>
        <v>0</v>
      </c>
    </row>
    <row r="29" spans="9:15">
      <c r="I29" s="1" t="s">
        <v>40</v>
      </c>
      <c r="J29" s="1">
        <f>SUMIFS(E:E,F:F,I29)</f>
        <v>0</v>
      </c>
    </row>
    <row r="31" spans="9:15">
      <c r="I31" s="1" t="s">
        <v>93</v>
      </c>
      <c r="J31" s="1">
        <f>SUM(K3:K14,L24)-SUM(L18:L23)</f>
        <v>0</v>
      </c>
    </row>
    <row r="32" spans="9:15">
      <c r="I32" s="1" t="s">
        <v>94</v>
      </c>
      <c r="J32" s="1">
        <f>SUM(K3:K14)</f>
        <v>0</v>
      </c>
    </row>
    <row r="33" spans="9:10">
      <c r="I33" s="1" t="s">
        <v>95</v>
      </c>
      <c r="J33" s="1">
        <f>SUM(K3:K14)-SUM(L18:L23)</f>
        <v>0</v>
      </c>
    </row>
  </sheetData>
  <phoneticPr fontId="2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9BB006DA-D6F5-C34A-8EA1-FC0E103B402A}">
          <x14:formula1>
            <xm:f>选项!$C$2:$C$21</xm:f>
          </x14:formula1>
          <xm:sqref>C3:D500 C1</xm:sqref>
        </x14:dataValidation>
        <x14:dataValidation type="list" allowBlank="1" showInputMessage="1" showErrorMessage="1" xr:uid="{912BF4CD-CF82-7344-B2AA-C6B29D8C2F1B}">
          <x14:formula1>
            <xm:f>选项!$G$2:$G$27</xm:f>
          </x14:formula1>
          <xm:sqref>B1:B1048576</xm:sqref>
        </x14:dataValidation>
        <x14:dataValidation type="list" allowBlank="1" showInputMessage="1" showErrorMessage="1" xr:uid="{48696F65-90D7-D847-941F-811765EF6132}">
          <x14:formula1>
            <xm:f>选项!$G$29:$G$31</xm:f>
          </x14:formula1>
          <xm:sqref>F1:F1048576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7E56DD-A566-7E4A-B77D-64D80BF91389}">
  <dimension ref="A1:O33"/>
  <sheetViews>
    <sheetView workbookViewId="0">
      <pane ySplit="2" topLeftCell="A3" activePane="bottomLeft" state="frozen"/>
      <selection pane="bottomLeft" sqref="A1:XFD1048576"/>
    </sheetView>
  </sheetViews>
  <sheetFormatPr baseColWidth="10" defaultRowHeight="15"/>
  <cols>
    <col min="1" max="2" width="10.83203125" style="1"/>
    <col min="3" max="4" width="12.83203125" style="1" customWidth="1"/>
    <col min="5" max="6" width="10.83203125" style="1"/>
    <col min="7" max="7" width="40.83203125" style="1" customWidth="1"/>
    <col min="8" max="8" width="2.33203125" style="1" customWidth="1"/>
    <col min="9" max="9" width="12.83203125" style="1" customWidth="1"/>
    <col min="10" max="16384" width="10.83203125" style="1"/>
  </cols>
  <sheetData>
    <row r="1" spans="1:15">
      <c r="A1" s="1" t="s">
        <v>37</v>
      </c>
    </row>
    <row r="2" spans="1:15">
      <c r="A2" s="1" t="s">
        <v>43</v>
      </c>
      <c r="B2" s="1" t="s">
        <v>25</v>
      </c>
      <c r="C2" s="1" t="s">
        <v>26</v>
      </c>
      <c r="D2" s="1" t="s">
        <v>27</v>
      </c>
      <c r="E2" s="1" t="s">
        <v>28</v>
      </c>
      <c r="F2" s="1" t="s">
        <v>29</v>
      </c>
      <c r="G2" s="1" t="s">
        <v>30</v>
      </c>
      <c r="J2" s="1" t="s">
        <v>31</v>
      </c>
      <c r="K2" s="1" t="s">
        <v>32</v>
      </c>
      <c r="O2" s="1" t="s">
        <v>33</v>
      </c>
    </row>
    <row r="3" spans="1:15">
      <c r="I3" s="1" t="str">
        <f>底层!C2</f>
        <v>现金</v>
      </c>
      <c r="J3" s="1">
        <f>'3月'!K3</f>
        <v>0</v>
      </c>
      <c r="K3" s="1">
        <f>SUM(J3+SUMIFS(E:E,C:C,I3))-SUMIFS(E:E,D:D,I3)</f>
        <v>0</v>
      </c>
      <c r="N3" s="1" t="str">
        <f>底层!G2</f>
        <v>正职酬劳</v>
      </c>
      <c r="O3" s="1">
        <f>SUMIFS(E:E,B:B,N3)</f>
        <v>0</v>
      </c>
    </row>
    <row r="4" spans="1:15">
      <c r="I4" s="1" t="str">
        <f>底层!C3</f>
        <v>支付宝余额</v>
      </c>
      <c r="J4" s="1">
        <f>'3月'!K4</f>
        <v>0</v>
      </c>
      <c r="K4" s="1">
        <f t="shared" ref="K4:K14" si="0">SUM(J4+SUMIFS(E:E,C:C,I4))-SUMIFS(E:E,D:D,I4)</f>
        <v>0</v>
      </c>
      <c r="N4" s="1" t="str">
        <f>底层!G3</f>
        <v>副职酬劳</v>
      </c>
      <c r="O4" s="1">
        <f t="shared" ref="O4:O28" si="1">SUMIFS(E:E,B:B,N4)</f>
        <v>0</v>
      </c>
    </row>
    <row r="5" spans="1:15">
      <c r="I5" s="1" t="str">
        <f>底层!C4</f>
        <v>支付宝余额宝</v>
      </c>
      <c r="J5" s="1">
        <f>'3月'!K5</f>
        <v>0</v>
      </c>
      <c r="K5" s="1">
        <f t="shared" si="0"/>
        <v>0</v>
      </c>
      <c r="N5" s="1" t="str">
        <f>底层!G4</f>
        <v>家人</v>
      </c>
      <c r="O5" s="1">
        <f t="shared" si="1"/>
        <v>0</v>
      </c>
    </row>
    <row r="6" spans="1:15">
      <c r="I6" s="1" t="str">
        <f>底层!C5</f>
        <v>微信钱包</v>
      </c>
      <c r="J6" s="1">
        <f>'3月'!K6</f>
        <v>0</v>
      </c>
      <c r="K6" s="1">
        <f t="shared" si="0"/>
        <v>0</v>
      </c>
      <c r="N6" s="1" t="str">
        <f>底层!G5</f>
        <v>信用借</v>
      </c>
      <c r="O6" s="1">
        <f t="shared" si="1"/>
        <v>0</v>
      </c>
    </row>
    <row r="7" spans="1:15">
      <c r="I7" s="1" t="str">
        <f>底层!C6</f>
        <v>微信零钱通</v>
      </c>
      <c r="J7" s="1">
        <f>'3月'!K7</f>
        <v>0</v>
      </c>
      <c r="K7" s="1">
        <f t="shared" si="0"/>
        <v>0</v>
      </c>
      <c r="N7" s="1" t="str">
        <f>底层!G6</f>
        <v>理财盈亏</v>
      </c>
      <c r="O7" s="1">
        <f t="shared" si="1"/>
        <v>0</v>
      </c>
    </row>
    <row r="8" spans="1:15">
      <c r="I8" s="1" t="str">
        <f>底层!C7</f>
        <v>京东余额</v>
      </c>
      <c r="J8" s="1">
        <f>'3月'!K8</f>
        <v>0</v>
      </c>
      <c r="K8" s="1">
        <f t="shared" si="0"/>
        <v>0</v>
      </c>
      <c r="N8" s="1" t="str">
        <f>底层!G7</f>
        <v>债务回收</v>
      </c>
      <c r="O8" s="1">
        <f t="shared" si="1"/>
        <v>0</v>
      </c>
    </row>
    <row r="9" spans="1:15">
      <c r="I9" s="1" t="str">
        <f>底层!C8</f>
        <v>京东小金库</v>
      </c>
      <c r="J9" s="1">
        <f>'3月'!K9</f>
        <v>0</v>
      </c>
      <c r="K9" s="1">
        <f t="shared" si="0"/>
        <v>0</v>
      </c>
      <c r="N9" s="1" t="str">
        <f>底层!G8</f>
        <v>其他收入</v>
      </c>
      <c r="O9" s="1">
        <f t="shared" si="1"/>
        <v>0</v>
      </c>
    </row>
    <row r="10" spans="1:15">
      <c r="I10" s="1" t="str">
        <f>底层!C9</f>
        <v>QQ钱包</v>
      </c>
      <c r="J10" s="1">
        <f>'3月'!K10</f>
        <v>0</v>
      </c>
      <c r="K10" s="1">
        <f t="shared" si="0"/>
        <v>0</v>
      </c>
      <c r="N10" s="1" t="str">
        <f>底层!G9</f>
        <v>日常饮食</v>
      </c>
      <c r="O10" s="1">
        <f t="shared" si="1"/>
        <v>0</v>
      </c>
    </row>
    <row r="11" spans="1:15">
      <c r="I11" s="1" t="str">
        <f>底层!C10</f>
        <v>银行卡1</v>
      </c>
      <c r="J11" s="1">
        <f>'3月'!K11</f>
        <v>0</v>
      </c>
      <c r="K11" s="1">
        <f t="shared" si="0"/>
        <v>0</v>
      </c>
      <c r="N11" s="1" t="str">
        <f>底层!G10</f>
        <v>零食饮料</v>
      </c>
      <c r="O11" s="1">
        <f t="shared" si="1"/>
        <v>0</v>
      </c>
    </row>
    <row r="12" spans="1:15">
      <c r="I12" s="1" t="str">
        <f>底层!C11</f>
        <v>银行卡2</v>
      </c>
      <c r="J12" s="1">
        <f>'3月'!K12</f>
        <v>0</v>
      </c>
      <c r="K12" s="1">
        <f t="shared" si="0"/>
        <v>0</v>
      </c>
      <c r="N12" s="1" t="str">
        <f>底层!G11</f>
        <v>社交</v>
      </c>
      <c r="O12" s="1">
        <f t="shared" si="1"/>
        <v>0</v>
      </c>
    </row>
    <row r="13" spans="1:15">
      <c r="I13" s="1" t="str">
        <f>底层!C12</f>
        <v>银行卡3</v>
      </c>
      <c r="J13" s="1">
        <f>'3月'!K13</f>
        <v>0</v>
      </c>
      <c r="K13" s="1">
        <f t="shared" si="0"/>
        <v>0</v>
      </c>
      <c r="N13" s="1" t="str">
        <f>底层!G12</f>
        <v>交通出行</v>
      </c>
      <c r="O13" s="1">
        <f t="shared" si="1"/>
        <v>0</v>
      </c>
    </row>
    <row r="14" spans="1:15">
      <c r="I14" s="1" t="str">
        <f>底层!C13</f>
        <v>理财账户</v>
      </c>
      <c r="J14" s="1">
        <f>'3月'!K14</f>
        <v>0</v>
      </c>
      <c r="K14" s="1">
        <f t="shared" si="0"/>
        <v>0</v>
      </c>
      <c r="N14" s="1" t="str">
        <f>底层!G13</f>
        <v>居家物业</v>
      </c>
      <c r="O14" s="1">
        <f t="shared" si="1"/>
        <v>0</v>
      </c>
    </row>
    <row r="15" spans="1:15">
      <c r="I15" s="1" t="str">
        <f>底层!C14</f>
        <v>费用</v>
      </c>
      <c r="J15" s="1">
        <f>'3月'!K15</f>
        <v>0</v>
      </c>
      <c r="K15" s="1">
        <f>SUMIFS(E:E,C:C,I15)-SUMIFS(E:E,D:D,I15)</f>
        <v>0</v>
      </c>
      <c r="N15" s="1" t="str">
        <f>底层!G14</f>
        <v>鞋服饰品</v>
      </c>
      <c r="O15" s="1">
        <f t="shared" si="1"/>
        <v>0</v>
      </c>
    </row>
    <row r="16" spans="1:15">
      <c r="N16" s="1" t="str">
        <f>底层!G15</f>
        <v>文化教育</v>
      </c>
      <c r="O16" s="1">
        <f t="shared" si="1"/>
        <v>0</v>
      </c>
    </row>
    <row r="17" spans="9:15">
      <c r="J17" s="1" t="s">
        <v>34</v>
      </c>
      <c r="K17" s="1" t="s">
        <v>35</v>
      </c>
      <c r="L17" s="1" t="s">
        <v>36</v>
      </c>
      <c r="N17" s="1" t="str">
        <f>底层!G16</f>
        <v>娱乐</v>
      </c>
      <c r="O17" s="1">
        <f t="shared" si="1"/>
        <v>0</v>
      </c>
    </row>
    <row r="18" spans="9:15">
      <c r="I18" s="1" t="str">
        <f>底层!C16</f>
        <v>支付宝花呗</v>
      </c>
      <c r="J18" s="1">
        <v>0</v>
      </c>
      <c r="K18" s="1">
        <f>J18-L18</f>
        <v>0</v>
      </c>
      <c r="L18" s="1">
        <f>SUM('3月'!L18+SUMIFS(E:E,D:D,I18))-SUMIFS(E:E,C:C,I18)</f>
        <v>0</v>
      </c>
      <c r="N18" s="1" t="str">
        <f>底层!G17</f>
        <v>医疗健康</v>
      </c>
      <c r="O18" s="1">
        <f t="shared" si="1"/>
        <v>0</v>
      </c>
    </row>
    <row r="19" spans="9:15">
      <c r="I19" s="1" t="str">
        <f>底层!C17</f>
        <v>京东白条</v>
      </c>
      <c r="J19" s="1">
        <v>0</v>
      </c>
      <c r="K19" s="1">
        <f>J19-L19</f>
        <v>0</v>
      </c>
      <c r="L19" s="1">
        <f>SUM('3月'!L19+SUMIFS(E:E,D:D,I19))-SUMIFS(E:E,C:C,I19)</f>
        <v>0</v>
      </c>
      <c r="N19" s="1" t="str">
        <f>底层!G18</f>
        <v>护肤保健</v>
      </c>
      <c r="O19" s="1">
        <f t="shared" si="1"/>
        <v>0</v>
      </c>
    </row>
    <row r="20" spans="9:15">
      <c r="I20" s="1" t="str">
        <f>底层!C18</f>
        <v>信用卡1</v>
      </c>
      <c r="J20" s="1">
        <v>0</v>
      </c>
      <c r="K20" s="1">
        <f t="shared" ref="K20:K23" si="2">J20-L20</f>
        <v>0</v>
      </c>
      <c r="L20" s="1">
        <f>SUM('3月'!L20+SUMIFS(E:E,D:D,I20))-SUMIFS(E:E,C:C,I20)</f>
        <v>0</v>
      </c>
      <c r="N20" s="1" t="str">
        <f>底层!G19</f>
        <v>通讯充值</v>
      </c>
      <c r="O20" s="1">
        <f t="shared" si="1"/>
        <v>0</v>
      </c>
    </row>
    <row r="21" spans="9:15">
      <c r="I21" s="1" t="str">
        <f>底层!C19</f>
        <v>信用卡2</v>
      </c>
      <c r="J21" s="1">
        <v>0</v>
      </c>
      <c r="K21" s="1">
        <f t="shared" si="2"/>
        <v>0</v>
      </c>
      <c r="L21" s="1">
        <f>SUM('3月'!L21+SUMIFS(E:E,D:D,I21))-SUMIFS(E:E,C:C,I21)</f>
        <v>0</v>
      </c>
      <c r="N21" s="1" t="str">
        <f>底层!G20</f>
        <v>信用还</v>
      </c>
      <c r="O21" s="1">
        <f t="shared" si="1"/>
        <v>0</v>
      </c>
    </row>
    <row r="22" spans="9:15">
      <c r="I22" s="1" t="str">
        <f>底层!C20</f>
        <v>信用卡3</v>
      </c>
      <c r="J22" s="1">
        <v>0</v>
      </c>
      <c r="K22" s="1">
        <f t="shared" si="2"/>
        <v>0</v>
      </c>
      <c r="L22" s="1">
        <f>SUM('3月'!L22+SUMIFS(E:E,D:D,I22))-SUMIFS(E:E,C:C,I22)</f>
        <v>0</v>
      </c>
      <c r="N22" s="1" t="str">
        <f>底层!G21</f>
        <v>债务支出</v>
      </c>
      <c r="O22" s="1">
        <f t="shared" si="1"/>
        <v>0</v>
      </c>
    </row>
    <row r="23" spans="9:15">
      <c r="I23" s="1" t="str">
        <f>底层!C21</f>
        <v>我借</v>
      </c>
      <c r="K23" s="1">
        <f t="shared" si="2"/>
        <v>0</v>
      </c>
      <c r="L23" s="1">
        <f>SUM('3月'!L23+SUMIFS(E:E,D:D,I23))-SUMIFS(E:E,C:C,I23)</f>
        <v>0</v>
      </c>
      <c r="N23" s="1" t="str">
        <f>底层!G22</f>
        <v>旅行</v>
      </c>
      <c r="O23" s="1">
        <f t="shared" si="1"/>
        <v>0</v>
      </c>
    </row>
    <row r="24" spans="9:15">
      <c r="I24" s="1" t="str">
        <f>底层!C22</f>
        <v>借我</v>
      </c>
      <c r="L24" s="1">
        <f>SUM('3月'!L24+SUMIFS(E:E,C:C,I24))-SUMIFS(E:E,D:D,I24)</f>
        <v>0</v>
      </c>
      <c r="N24" s="1" t="str">
        <f>底层!G23</f>
        <v>购物</v>
      </c>
      <c r="O24" s="1">
        <f t="shared" si="1"/>
        <v>0</v>
      </c>
    </row>
    <row r="25" spans="9:15">
      <c r="N25" s="1" t="str">
        <f>底层!G24</f>
        <v>汽车</v>
      </c>
      <c r="O25" s="1">
        <f t="shared" si="1"/>
        <v>0</v>
      </c>
    </row>
    <row r="26" spans="9:15">
      <c r="J26" s="1" t="s">
        <v>41</v>
      </c>
      <c r="N26" s="1" t="str">
        <f>底层!G25</f>
        <v>投资理财</v>
      </c>
      <c r="O26" s="1">
        <f t="shared" si="1"/>
        <v>0</v>
      </c>
    </row>
    <row r="27" spans="9:15">
      <c r="I27" s="1" t="s">
        <v>38</v>
      </c>
      <c r="J27" s="1">
        <f>SUMIFS(E:E,F:F,I27)</f>
        <v>0</v>
      </c>
      <c r="N27" s="1" t="str">
        <f>底层!G26</f>
        <v>其他支出</v>
      </c>
      <c r="O27" s="1">
        <f t="shared" si="1"/>
        <v>0</v>
      </c>
    </row>
    <row r="28" spans="9:15">
      <c r="I28" s="1" t="s">
        <v>39</v>
      </c>
      <c r="J28" s="1">
        <f>SUMIFS(E:E,F:F,I28)</f>
        <v>0</v>
      </c>
      <c r="N28" s="1" t="str">
        <f>底层!G27</f>
        <v>内部转账</v>
      </c>
      <c r="O28" s="1">
        <f t="shared" si="1"/>
        <v>0</v>
      </c>
    </row>
    <row r="29" spans="9:15">
      <c r="I29" s="1" t="s">
        <v>40</v>
      </c>
      <c r="J29" s="1">
        <f>SUMIFS(E:E,F:F,I29)</f>
        <v>0</v>
      </c>
    </row>
    <row r="31" spans="9:15">
      <c r="I31" s="1" t="s">
        <v>93</v>
      </c>
      <c r="J31" s="1">
        <f>SUM(K3:K14,L24)-SUM(L18:L23)</f>
        <v>0</v>
      </c>
    </row>
    <row r="32" spans="9:15">
      <c r="I32" s="1" t="s">
        <v>94</v>
      </c>
      <c r="J32" s="1">
        <f>SUM(K3:K14)</f>
        <v>0</v>
      </c>
    </row>
    <row r="33" spans="9:10">
      <c r="I33" s="1" t="s">
        <v>95</v>
      </c>
      <c r="J33" s="1">
        <f>SUM(K3:K14)-SUM(L18:L23)</f>
        <v>0</v>
      </c>
    </row>
  </sheetData>
  <phoneticPr fontId="2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1387CE0A-A6AA-604B-AC37-F8BC0ECE3D0C}">
          <x14:formula1>
            <xm:f>选项!$C$2:$C$21</xm:f>
          </x14:formula1>
          <xm:sqref>C3:D500 C1</xm:sqref>
        </x14:dataValidation>
        <x14:dataValidation type="list" allowBlank="1" showInputMessage="1" showErrorMessage="1" xr:uid="{BA17313A-CBE9-404C-BE31-E4EEDBF8ED17}">
          <x14:formula1>
            <xm:f>选项!$G$2:$G$27</xm:f>
          </x14:formula1>
          <xm:sqref>B1:B1048576</xm:sqref>
        </x14:dataValidation>
        <x14:dataValidation type="list" allowBlank="1" showInputMessage="1" showErrorMessage="1" xr:uid="{1E4D30DC-6F0D-F04F-B8A0-EF47099638A9}">
          <x14:formula1>
            <xm:f>选项!$G$29:$G$31</xm:f>
          </x14:formula1>
          <xm:sqref>F1:F1048576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D2554-4CEE-B34B-9CE7-83260373C404}">
  <dimension ref="A1:O33"/>
  <sheetViews>
    <sheetView workbookViewId="0">
      <pane ySplit="2" topLeftCell="A3" activePane="bottomLeft" state="frozen"/>
      <selection pane="bottomLeft" sqref="A1:XFD1048576"/>
    </sheetView>
  </sheetViews>
  <sheetFormatPr baseColWidth="10" defaultRowHeight="15"/>
  <cols>
    <col min="1" max="2" width="10.83203125" style="1"/>
    <col min="3" max="4" width="12.83203125" style="1" customWidth="1"/>
    <col min="5" max="6" width="10.83203125" style="1"/>
    <col min="7" max="7" width="40.83203125" style="1" customWidth="1"/>
    <col min="8" max="8" width="2.33203125" style="1" customWidth="1"/>
    <col min="9" max="9" width="12.83203125" style="1" customWidth="1"/>
    <col min="10" max="16384" width="10.83203125" style="1"/>
  </cols>
  <sheetData>
    <row r="1" spans="1:15">
      <c r="A1" s="1" t="s">
        <v>37</v>
      </c>
    </row>
    <row r="2" spans="1:15">
      <c r="A2" s="1" t="s">
        <v>43</v>
      </c>
      <c r="B2" s="1" t="s">
        <v>25</v>
      </c>
      <c r="C2" s="1" t="s">
        <v>26</v>
      </c>
      <c r="D2" s="1" t="s">
        <v>27</v>
      </c>
      <c r="E2" s="1" t="s">
        <v>28</v>
      </c>
      <c r="F2" s="1" t="s">
        <v>29</v>
      </c>
      <c r="G2" s="1" t="s">
        <v>30</v>
      </c>
      <c r="J2" s="1" t="s">
        <v>31</v>
      </c>
      <c r="K2" s="1" t="s">
        <v>32</v>
      </c>
      <c r="O2" s="1" t="s">
        <v>33</v>
      </c>
    </row>
    <row r="3" spans="1:15">
      <c r="I3" s="1" t="str">
        <f>底层!C2</f>
        <v>现金</v>
      </c>
      <c r="J3" s="1">
        <f>'4月'!K3</f>
        <v>0</v>
      </c>
      <c r="K3" s="1">
        <f>SUM(J3+SUMIFS(E:E,C:C,I3))-SUMIFS(E:E,D:D,I3)</f>
        <v>0</v>
      </c>
      <c r="N3" s="1" t="str">
        <f>底层!G2</f>
        <v>正职酬劳</v>
      </c>
      <c r="O3" s="1">
        <f>SUMIFS(E:E,B:B,N3)</f>
        <v>0</v>
      </c>
    </row>
    <row r="4" spans="1:15">
      <c r="I4" s="1" t="str">
        <f>底层!C3</f>
        <v>支付宝余额</v>
      </c>
      <c r="J4" s="1">
        <f>'4月'!K4</f>
        <v>0</v>
      </c>
      <c r="K4" s="1">
        <f t="shared" ref="K4:K14" si="0">SUM(J4+SUMIFS(E:E,C:C,I4))-SUMIFS(E:E,D:D,I4)</f>
        <v>0</v>
      </c>
      <c r="N4" s="1" t="str">
        <f>底层!G3</f>
        <v>副职酬劳</v>
      </c>
      <c r="O4" s="1">
        <f t="shared" ref="O4:O28" si="1">SUMIFS(E:E,B:B,N4)</f>
        <v>0</v>
      </c>
    </row>
    <row r="5" spans="1:15">
      <c r="I5" s="1" t="str">
        <f>底层!C4</f>
        <v>支付宝余额宝</v>
      </c>
      <c r="J5" s="1">
        <f>'4月'!K5</f>
        <v>0</v>
      </c>
      <c r="K5" s="1">
        <f t="shared" si="0"/>
        <v>0</v>
      </c>
      <c r="N5" s="1" t="str">
        <f>底层!G4</f>
        <v>家人</v>
      </c>
      <c r="O5" s="1">
        <f t="shared" si="1"/>
        <v>0</v>
      </c>
    </row>
    <row r="6" spans="1:15">
      <c r="I6" s="1" t="str">
        <f>底层!C5</f>
        <v>微信钱包</v>
      </c>
      <c r="J6" s="1">
        <f>'4月'!K6</f>
        <v>0</v>
      </c>
      <c r="K6" s="1">
        <f t="shared" si="0"/>
        <v>0</v>
      </c>
      <c r="N6" s="1" t="str">
        <f>底层!G5</f>
        <v>信用借</v>
      </c>
      <c r="O6" s="1">
        <f t="shared" si="1"/>
        <v>0</v>
      </c>
    </row>
    <row r="7" spans="1:15">
      <c r="I7" s="1" t="str">
        <f>底层!C6</f>
        <v>微信零钱通</v>
      </c>
      <c r="J7" s="1">
        <f>'4月'!K7</f>
        <v>0</v>
      </c>
      <c r="K7" s="1">
        <f t="shared" si="0"/>
        <v>0</v>
      </c>
      <c r="N7" s="1" t="str">
        <f>底层!G6</f>
        <v>理财盈亏</v>
      </c>
      <c r="O7" s="1">
        <f t="shared" si="1"/>
        <v>0</v>
      </c>
    </row>
    <row r="8" spans="1:15">
      <c r="I8" s="1" t="str">
        <f>底层!C7</f>
        <v>京东余额</v>
      </c>
      <c r="J8" s="1">
        <f>'4月'!K8</f>
        <v>0</v>
      </c>
      <c r="K8" s="1">
        <f t="shared" si="0"/>
        <v>0</v>
      </c>
      <c r="N8" s="1" t="str">
        <f>底层!G7</f>
        <v>债务回收</v>
      </c>
      <c r="O8" s="1">
        <f t="shared" si="1"/>
        <v>0</v>
      </c>
    </row>
    <row r="9" spans="1:15">
      <c r="I9" s="1" t="str">
        <f>底层!C8</f>
        <v>京东小金库</v>
      </c>
      <c r="J9" s="1">
        <f>'4月'!K9</f>
        <v>0</v>
      </c>
      <c r="K9" s="1">
        <f t="shared" si="0"/>
        <v>0</v>
      </c>
      <c r="N9" s="1" t="str">
        <f>底层!G8</f>
        <v>其他收入</v>
      </c>
      <c r="O9" s="1">
        <f t="shared" si="1"/>
        <v>0</v>
      </c>
    </row>
    <row r="10" spans="1:15">
      <c r="I10" s="1" t="str">
        <f>底层!C9</f>
        <v>QQ钱包</v>
      </c>
      <c r="J10" s="1">
        <f>'4月'!K10</f>
        <v>0</v>
      </c>
      <c r="K10" s="1">
        <f t="shared" si="0"/>
        <v>0</v>
      </c>
      <c r="N10" s="1" t="str">
        <f>底层!G9</f>
        <v>日常饮食</v>
      </c>
      <c r="O10" s="1">
        <f t="shared" si="1"/>
        <v>0</v>
      </c>
    </row>
    <row r="11" spans="1:15">
      <c r="I11" s="1" t="str">
        <f>底层!C10</f>
        <v>银行卡1</v>
      </c>
      <c r="J11" s="1">
        <f>'4月'!K11</f>
        <v>0</v>
      </c>
      <c r="K11" s="1">
        <f t="shared" si="0"/>
        <v>0</v>
      </c>
      <c r="N11" s="1" t="str">
        <f>底层!G10</f>
        <v>零食饮料</v>
      </c>
      <c r="O11" s="1">
        <f t="shared" si="1"/>
        <v>0</v>
      </c>
    </row>
    <row r="12" spans="1:15">
      <c r="I12" s="1" t="str">
        <f>底层!C11</f>
        <v>银行卡2</v>
      </c>
      <c r="J12" s="1">
        <f>'4月'!K12</f>
        <v>0</v>
      </c>
      <c r="K12" s="1">
        <f t="shared" si="0"/>
        <v>0</v>
      </c>
      <c r="N12" s="1" t="str">
        <f>底层!G11</f>
        <v>社交</v>
      </c>
      <c r="O12" s="1">
        <f t="shared" si="1"/>
        <v>0</v>
      </c>
    </row>
    <row r="13" spans="1:15">
      <c r="I13" s="1" t="str">
        <f>底层!C12</f>
        <v>银行卡3</v>
      </c>
      <c r="J13" s="1">
        <f>'4月'!K13</f>
        <v>0</v>
      </c>
      <c r="K13" s="1">
        <f t="shared" si="0"/>
        <v>0</v>
      </c>
      <c r="N13" s="1" t="str">
        <f>底层!G12</f>
        <v>交通出行</v>
      </c>
      <c r="O13" s="1">
        <f t="shared" si="1"/>
        <v>0</v>
      </c>
    </row>
    <row r="14" spans="1:15">
      <c r="I14" s="1" t="str">
        <f>底层!C13</f>
        <v>理财账户</v>
      </c>
      <c r="J14" s="1">
        <f>'4月'!K14</f>
        <v>0</v>
      </c>
      <c r="K14" s="1">
        <f t="shared" si="0"/>
        <v>0</v>
      </c>
      <c r="N14" s="1" t="str">
        <f>底层!G13</f>
        <v>居家物业</v>
      </c>
      <c r="O14" s="1">
        <f t="shared" si="1"/>
        <v>0</v>
      </c>
    </row>
    <row r="15" spans="1:15">
      <c r="I15" s="1" t="str">
        <f>底层!C14</f>
        <v>费用</v>
      </c>
      <c r="J15" s="1">
        <f>'4月'!K15</f>
        <v>0</v>
      </c>
      <c r="K15" s="1">
        <f>SUMIFS(E:E,C:C,I15)-SUMIFS(E:E,D:D,I15)</f>
        <v>0</v>
      </c>
      <c r="N15" s="1" t="str">
        <f>底层!G14</f>
        <v>鞋服饰品</v>
      </c>
      <c r="O15" s="1">
        <f t="shared" si="1"/>
        <v>0</v>
      </c>
    </row>
    <row r="16" spans="1:15">
      <c r="N16" s="1" t="str">
        <f>底层!G15</f>
        <v>文化教育</v>
      </c>
      <c r="O16" s="1">
        <f t="shared" si="1"/>
        <v>0</v>
      </c>
    </row>
    <row r="17" spans="9:15">
      <c r="J17" s="1" t="s">
        <v>34</v>
      </c>
      <c r="K17" s="1" t="s">
        <v>35</v>
      </c>
      <c r="L17" s="1" t="s">
        <v>36</v>
      </c>
      <c r="N17" s="1" t="str">
        <f>底层!G16</f>
        <v>娱乐</v>
      </c>
      <c r="O17" s="1">
        <f t="shared" si="1"/>
        <v>0</v>
      </c>
    </row>
    <row r="18" spans="9:15">
      <c r="I18" s="1" t="str">
        <f>底层!C16</f>
        <v>支付宝花呗</v>
      </c>
      <c r="J18" s="1">
        <v>0</v>
      </c>
      <c r="K18" s="1">
        <f>J18-L18</f>
        <v>0</v>
      </c>
      <c r="L18" s="1">
        <f>SUM('4月'!L18+SUMIFS(E:E,D:D,I18))-SUMIFS(E:E,C:C,I18)</f>
        <v>0</v>
      </c>
      <c r="N18" s="1" t="str">
        <f>底层!G17</f>
        <v>医疗健康</v>
      </c>
      <c r="O18" s="1">
        <f t="shared" si="1"/>
        <v>0</v>
      </c>
    </row>
    <row r="19" spans="9:15">
      <c r="I19" s="1" t="str">
        <f>底层!C17</f>
        <v>京东白条</v>
      </c>
      <c r="J19" s="1">
        <v>0</v>
      </c>
      <c r="K19" s="1">
        <f>J19-L19</f>
        <v>0</v>
      </c>
      <c r="L19" s="1">
        <f>SUM('4月'!L19+SUMIFS(E:E,D:D,I19))-SUMIFS(E:E,C:C,I19)</f>
        <v>0</v>
      </c>
      <c r="N19" s="1" t="str">
        <f>底层!G18</f>
        <v>护肤保健</v>
      </c>
      <c r="O19" s="1">
        <f t="shared" si="1"/>
        <v>0</v>
      </c>
    </row>
    <row r="20" spans="9:15">
      <c r="I20" s="1" t="str">
        <f>底层!C18</f>
        <v>信用卡1</v>
      </c>
      <c r="J20" s="1">
        <v>0</v>
      </c>
      <c r="K20" s="1">
        <f t="shared" ref="K20:K23" si="2">J20-L20</f>
        <v>0</v>
      </c>
      <c r="L20" s="1">
        <f>SUM('4月'!L20+SUMIFS(E:E,D:D,I20))-SUMIFS(E:E,C:C,I20)</f>
        <v>0</v>
      </c>
      <c r="N20" s="1" t="str">
        <f>底层!G19</f>
        <v>通讯充值</v>
      </c>
      <c r="O20" s="1">
        <f t="shared" si="1"/>
        <v>0</v>
      </c>
    </row>
    <row r="21" spans="9:15">
      <c r="I21" s="1" t="str">
        <f>底层!C19</f>
        <v>信用卡2</v>
      </c>
      <c r="J21" s="1">
        <v>0</v>
      </c>
      <c r="K21" s="1">
        <f t="shared" si="2"/>
        <v>0</v>
      </c>
      <c r="L21" s="1">
        <f>SUM('4月'!L21+SUMIFS(E:E,D:D,I21))-SUMIFS(E:E,C:C,I21)</f>
        <v>0</v>
      </c>
      <c r="N21" s="1" t="str">
        <f>底层!G20</f>
        <v>信用还</v>
      </c>
      <c r="O21" s="1">
        <f t="shared" si="1"/>
        <v>0</v>
      </c>
    </row>
    <row r="22" spans="9:15">
      <c r="I22" s="1" t="str">
        <f>底层!C20</f>
        <v>信用卡3</v>
      </c>
      <c r="J22" s="1">
        <v>0</v>
      </c>
      <c r="K22" s="1">
        <f t="shared" si="2"/>
        <v>0</v>
      </c>
      <c r="L22" s="1">
        <f>SUM('4月'!L22+SUMIFS(E:E,D:D,I22))-SUMIFS(E:E,C:C,I22)</f>
        <v>0</v>
      </c>
      <c r="N22" s="1" t="str">
        <f>底层!G21</f>
        <v>债务支出</v>
      </c>
      <c r="O22" s="1">
        <f t="shared" si="1"/>
        <v>0</v>
      </c>
    </row>
    <row r="23" spans="9:15">
      <c r="I23" s="1" t="str">
        <f>底层!C21</f>
        <v>我借</v>
      </c>
      <c r="K23" s="1">
        <f t="shared" si="2"/>
        <v>0</v>
      </c>
      <c r="L23" s="1">
        <f>SUM('4月'!L23+SUMIFS(E:E,D:D,I23))-SUMIFS(E:E,C:C,I23)</f>
        <v>0</v>
      </c>
      <c r="N23" s="1" t="str">
        <f>底层!G22</f>
        <v>旅行</v>
      </c>
      <c r="O23" s="1">
        <f t="shared" si="1"/>
        <v>0</v>
      </c>
    </row>
    <row r="24" spans="9:15">
      <c r="I24" s="1" t="str">
        <f>底层!C22</f>
        <v>借我</v>
      </c>
      <c r="L24" s="1">
        <f>SUM('4月'!L24+SUMIFS(E:E,C:C,I24))-SUMIFS(E:E,D:D,I24)</f>
        <v>0</v>
      </c>
      <c r="N24" s="1" t="str">
        <f>底层!G23</f>
        <v>购物</v>
      </c>
      <c r="O24" s="1">
        <f t="shared" si="1"/>
        <v>0</v>
      </c>
    </row>
    <row r="25" spans="9:15">
      <c r="N25" s="1" t="str">
        <f>底层!G24</f>
        <v>汽车</v>
      </c>
      <c r="O25" s="1">
        <f t="shared" si="1"/>
        <v>0</v>
      </c>
    </row>
    <row r="26" spans="9:15">
      <c r="J26" s="1" t="s">
        <v>41</v>
      </c>
      <c r="N26" s="1" t="str">
        <f>底层!G25</f>
        <v>投资理财</v>
      </c>
      <c r="O26" s="1">
        <f t="shared" si="1"/>
        <v>0</v>
      </c>
    </row>
    <row r="27" spans="9:15">
      <c r="I27" s="1" t="s">
        <v>38</v>
      </c>
      <c r="J27" s="1">
        <f>SUMIFS(E:E,F:F,I27)</f>
        <v>0</v>
      </c>
      <c r="N27" s="1" t="str">
        <f>底层!G26</f>
        <v>其他支出</v>
      </c>
      <c r="O27" s="1">
        <f t="shared" si="1"/>
        <v>0</v>
      </c>
    </row>
    <row r="28" spans="9:15">
      <c r="I28" s="1" t="s">
        <v>39</v>
      </c>
      <c r="J28" s="1">
        <f>SUMIFS(E:E,F:F,I28)</f>
        <v>0</v>
      </c>
      <c r="N28" s="1" t="str">
        <f>底层!G27</f>
        <v>内部转账</v>
      </c>
      <c r="O28" s="1">
        <f t="shared" si="1"/>
        <v>0</v>
      </c>
    </row>
    <row r="29" spans="9:15">
      <c r="I29" s="1" t="s">
        <v>40</v>
      </c>
      <c r="J29" s="1">
        <f>SUMIFS(E:E,F:F,I29)</f>
        <v>0</v>
      </c>
    </row>
    <row r="31" spans="9:15">
      <c r="I31" s="1" t="s">
        <v>93</v>
      </c>
      <c r="J31" s="1">
        <f>SUM(K3:K14,L24)-SUM(L18:L23)</f>
        <v>0</v>
      </c>
    </row>
    <row r="32" spans="9:15">
      <c r="I32" s="1" t="s">
        <v>94</v>
      </c>
      <c r="J32" s="1">
        <f>SUM(K3:K14)</f>
        <v>0</v>
      </c>
    </row>
    <row r="33" spans="9:10">
      <c r="I33" s="1" t="s">
        <v>95</v>
      </c>
      <c r="J33" s="1">
        <f>SUM(K3:K14)-SUM(L18:L23)</f>
        <v>0</v>
      </c>
    </row>
  </sheetData>
  <phoneticPr fontId="2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E9AC928C-5F8B-9746-9C9D-5AA7D4932071}">
          <x14:formula1>
            <xm:f>选项!$C$2:$C$21</xm:f>
          </x14:formula1>
          <xm:sqref>C3:D500 C1</xm:sqref>
        </x14:dataValidation>
        <x14:dataValidation type="list" allowBlank="1" showInputMessage="1" showErrorMessage="1" xr:uid="{21508E33-CF32-344C-9AE0-3EF7C21A1A76}">
          <x14:formula1>
            <xm:f>选项!$G$2:$G$27</xm:f>
          </x14:formula1>
          <xm:sqref>B1:B1048576</xm:sqref>
        </x14:dataValidation>
        <x14:dataValidation type="list" allowBlank="1" showInputMessage="1" showErrorMessage="1" xr:uid="{73BE5D70-A9CB-0043-9699-55C18562A6CC}">
          <x14:formula1>
            <xm:f>选项!$G$29:$G$31</xm:f>
          </x14:formula1>
          <xm:sqref>F1:F1048576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底层</vt:lpstr>
      <vt:lpstr>选项</vt:lpstr>
      <vt:lpstr>年度消费报表</vt:lpstr>
      <vt:lpstr>年度资产报表</vt:lpstr>
      <vt:lpstr>1月</vt:lpstr>
      <vt:lpstr>2月</vt:lpstr>
      <vt:lpstr>3月</vt:lpstr>
      <vt:lpstr>4月</vt:lpstr>
      <vt:lpstr>5月</vt:lpstr>
      <vt:lpstr>6月</vt:lpstr>
      <vt:lpstr>7月</vt:lpstr>
      <vt:lpstr>8月</vt:lpstr>
      <vt:lpstr>9月</vt:lpstr>
      <vt:lpstr>10月</vt:lpstr>
      <vt:lpstr>11月</vt:lpstr>
      <vt:lpstr>12月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2020-08-27T18:17:10Z</dcterms:created>
  <dcterms:modified xsi:type="dcterms:W3CDTF">2020-08-31T08:14:21Z</dcterms:modified>
</cp:coreProperties>
</file>