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MS\"/>
    </mc:Choice>
  </mc:AlternateContent>
  <xr:revisionPtr revIDLastSave="0" documentId="8_{C9EE0C98-1D85-420D-92A7-1551F7D08B9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Описательная статистика" sheetId="1" r:id="rId1"/>
    <sheet name="Лист1" sheetId="2" r:id="rId2"/>
  </sheets>
  <definedNames>
    <definedName name="_xlchart.v1.0" hidden="1">'Описательная статистика'!$E$3</definedName>
    <definedName name="_xlchart.v1.1" hidden="1">'Описательная статистика'!$E$4:$E$252</definedName>
    <definedName name="_xlchart.v1.2" hidden="1">'Описательная статистика'!$C$4:$C$256</definedName>
    <definedName name="_xlnm._FilterDatabase" localSheetId="0" hidden="1">'Описательная статистика'!$D$3:$D$303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21" i="2"/>
  <c r="I22" i="2" s="1"/>
  <c r="I20" i="2"/>
  <c r="I18" i="2"/>
  <c r="I17" i="2"/>
  <c r="I16" i="2"/>
  <c r="I15" i="2"/>
  <c r="I19" i="2" s="1"/>
  <c r="I14" i="2"/>
  <c r="I12" i="2"/>
  <c r="I13" i="2" s="1"/>
  <c r="I11" i="2"/>
  <c r="I10" i="2"/>
  <c r="I8" i="2"/>
  <c r="P7" i="2"/>
  <c r="I7" i="2"/>
  <c r="I6" i="2"/>
  <c r="I5" i="2"/>
  <c r="Q6" i="1"/>
  <c r="Q7" i="1"/>
  <c r="Q10" i="1"/>
  <c r="Q11" i="1"/>
  <c r="Q23" i="1"/>
  <c r="Q21" i="1"/>
  <c r="Q19" i="1"/>
  <c r="Q25" i="1"/>
  <c r="Q17" i="1"/>
  <c r="Q12" i="1"/>
  <c r="Q22" i="1"/>
  <c r="Q26" i="1"/>
  <c r="Q13" i="1"/>
  <c r="Q14" i="1"/>
  <c r="Q16" i="1"/>
  <c r="Q15" i="1"/>
  <c r="Q20" i="1"/>
  <c r="Q24" i="1"/>
  <c r="Q8" i="1"/>
  <c r="Q18" i="1"/>
  <c r="Q9" i="1"/>
  <c r="Q5" i="1"/>
  <c r="I9" i="2" l="1"/>
</calcChain>
</file>

<file path=xl/sharedStrings.xml><?xml version="1.0" encoding="utf-8"?>
<sst xmlns="http://schemas.openxmlformats.org/spreadsheetml/2006/main" count="760" uniqueCount="286">
  <si>
    <t xml:space="preserve"> NA</t>
  </si>
  <si>
    <t>Исх выб</t>
  </si>
  <si>
    <t>Без NA</t>
  </si>
  <si>
    <t>без NA и выбросов</t>
  </si>
  <si>
    <t>Количество пропущенных данных (NA)</t>
  </si>
  <si>
    <t>Объем выборки после удаления пропущенных данных</t>
  </si>
  <si>
    <t>Минимальное значение в вариационном ряду</t>
  </si>
  <si>
    <t>Максимальное значение в вариационном ряду</t>
  </si>
  <si>
    <t>Размах выборки</t>
  </si>
  <si>
    <t>Квартильный размах</t>
  </si>
  <si>
    <t>Среднее выборочное значение</t>
  </si>
  <si>
    <t>Стандартное отклонение (S) корень из дисп.в (исправленной)</t>
  </si>
  <si>
    <t xml:space="preserve">Исправленная дисперсия </t>
  </si>
  <si>
    <t>Эксцесс (формула по умолчанию в Excel)</t>
  </si>
  <si>
    <t>Коэффициент асимметрии (формула по умолчанию в Excel)</t>
  </si>
  <si>
    <t>Ошибка выборки</t>
  </si>
  <si>
    <t>Значение 63%-квантили</t>
  </si>
  <si>
    <t>Мода</t>
  </si>
  <si>
    <t>Как часто встречается "мода"</t>
  </si>
  <si>
    <t>Количество выбросов ниже нижней нормы</t>
  </si>
  <si>
    <t>Количество выбросов выше верхней нормы</t>
  </si>
  <si>
    <t>СРЗНАЧ</t>
  </si>
  <si>
    <t>.</t>
  </si>
  <si>
    <t>исправленная дисперсия</t>
  </si>
  <si>
    <t>ДИСП.В</t>
  </si>
  <si>
    <t>стандартное отклонение</t>
  </si>
  <si>
    <t>СТАНДОТКЛОН.В</t>
  </si>
  <si>
    <t>стандартная ошибка</t>
  </si>
  <si>
    <t>Значение медианы (Q2)</t>
  </si>
  <si>
    <t>Значение первой квартили (Q1)</t>
  </si>
  <si>
    <t>Значение третьей квартили (Q3)</t>
  </si>
  <si>
    <t>Нижняя граница нормы (Xst_min)</t>
  </si>
  <si>
    <t>Верхняя граница нормы (Xst_max)</t>
  </si>
  <si>
    <t>196.92971</t>
  </si>
  <si>
    <t xml:space="preserve"> 136.07691</t>
  </si>
  <si>
    <t xml:space="preserve"> 196.34805</t>
  </si>
  <si>
    <t xml:space="preserve"> 199.53462</t>
  </si>
  <si>
    <t xml:space="preserve"> 170.20138</t>
  </si>
  <si>
    <t xml:space="preserve"> 197.97725</t>
  </si>
  <si>
    <t xml:space="preserve"> 202.0997</t>
  </si>
  <si>
    <t xml:space="preserve"> 194.73865</t>
  </si>
  <si>
    <t xml:space="preserve"> 168.11473</t>
  </si>
  <si>
    <t xml:space="preserve"> 137.27056</t>
  </si>
  <si>
    <t xml:space="preserve"> 227.51421</t>
  </si>
  <si>
    <t xml:space="preserve"> 187.43231</t>
  </si>
  <si>
    <t xml:space="preserve"> 135.74843</t>
  </si>
  <si>
    <t xml:space="preserve"> 168.04959</t>
  </si>
  <si>
    <t xml:space="preserve"> 158.53354</t>
  </si>
  <si>
    <t xml:space="preserve"> 186.88781</t>
  </si>
  <si>
    <t xml:space="preserve"> 207.99242</t>
  </si>
  <si>
    <t xml:space="preserve"> 174.9859</t>
  </si>
  <si>
    <t xml:space="preserve"> 200.20625</t>
  </si>
  <si>
    <t xml:space="preserve"> 224.08094</t>
  </si>
  <si>
    <t xml:space="preserve"> 170.5565</t>
  </si>
  <si>
    <t xml:space="preserve"> 158.7361</t>
  </si>
  <si>
    <t xml:space="preserve"> 180.9028</t>
  </si>
  <si>
    <t xml:space="preserve"> 182.55506</t>
  </si>
  <si>
    <t xml:space="preserve"> 221.7838</t>
  </si>
  <si>
    <t xml:space="preserve"> 239.06614</t>
  </si>
  <si>
    <t xml:space="preserve"> 158.3426</t>
  </si>
  <si>
    <t xml:space="preserve"> 195.5757</t>
  </si>
  <si>
    <t xml:space="preserve"> 164.48166</t>
  </si>
  <si>
    <t xml:space="preserve"> 166.60759</t>
  </si>
  <si>
    <t xml:space="preserve"> 247.77945</t>
  </si>
  <si>
    <t xml:space="preserve"> 190.90885</t>
  </si>
  <si>
    <t xml:space="preserve"> 339.985965</t>
  </si>
  <si>
    <t xml:space="preserve"> 174.58393</t>
  </si>
  <si>
    <t xml:space="preserve"> 196.03865</t>
  </si>
  <si>
    <t xml:space="preserve"> 203.91763</t>
  </si>
  <si>
    <t xml:space="preserve"> 170.6796</t>
  </si>
  <si>
    <t xml:space="preserve"> 223.15341</t>
  </si>
  <si>
    <t xml:space="preserve"> 222.0477</t>
  </si>
  <si>
    <t xml:space="preserve"> 208.74949</t>
  </si>
  <si>
    <t xml:space="preserve"> 212.50459</t>
  </si>
  <si>
    <t xml:space="preserve"> 198.35273</t>
  </si>
  <si>
    <t xml:space="preserve"> 152.41688</t>
  </si>
  <si>
    <t xml:space="preserve"> 369.864755</t>
  </si>
  <si>
    <t xml:space="preserve"> 230.896</t>
  </si>
  <si>
    <t xml:space="preserve"> 182.36959</t>
  </si>
  <si>
    <t xml:space="preserve"> 153.89932</t>
  </si>
  <si>
    <t xml:space="preserve"> 240.00281</t>
  </si>
  <si>
    <t xml:space="preserve"> 217.4074</t>
  </si>
  <si>
    <t xml:space="preserve"> 219.50106</t>
  </si>
  <si>
    <t xml:space="preserve"> 170.24959</t>
  </si>
  <si>
    <t xml:space="preserve"> 184.27259</t>
  </si>
  <si>
    <t xml:space="preserve"> 178.06786</t>
  </si>
  <si>
    <t xml:space="preserve"> 186.45008</t>
  </si>
  <si>
    <t xml:space="preserve"> 171.8145</t>
  </si>
  <si>
    <t xml:space="preserve"> 200.80527</t>
  </si>
  <si>
    <t xml:space="preserve"> 201.05794</t>
  </si>
  <si>
    <t xml:space="preserve"> 183.38469</t>
  </si>
  <si>
    <t xml:space="preserve"> 173.17188</t>
  </si>
  <si>
    <t xml:space="preserve"> 129.8169</t>
  </si>
  <si>
    <t xml:space="preserve"> 182.97317</t>
  </si>
  <si>
    <t xml:space="preserve"> 180.65213</t>
  </si>
  <si>
    <t xml:space="preserve"> 214.35604</t>
  </si>
  <si>
    <t xml:space="preserve"> 198.06513</t>
  </si>
  <si>
    <t xml:space="preserve"> 195.32153</t>
  </si>
  <si>
    <t xml:space="preserve"> 186.26798</t>
  </si>
  <si>
    <t xml:space="preserve"> 219.56085</t>
  </si>
  <si>
    <t xml:space="preserve"> 195.18918</t>
  </si>
  <si>
    <t xml:space="preserve"> 184.03913</t>
  </si>
  <si>
    <t xml:space="preserve"> 171.1902</t>
  </si>
  <si>
    <t xml:space="preserve"> 200.14447</t>
  </si>
  <si>
    <t xml:space="preserve"> 192.77745</t>
  </si>
  <si>
    <t xml:space="preserve"> 179.95669</t>
  </si>
  <si>
    <t xml:space="preserve"> 177.76787</t>
  </si>
  <si>
    <t xml:space="preserve"> 193.05699</t>
  </si>
  <si>
    <t xml:space="preserve"> 216.59228</t>
  </si>
  <si>
    <t xml:space="preserve"> 192.21672</t>
  </si>
  <si>
    <t xml:space="preserve"> 202.00829</t>
  </si>
  <si>
    <t xml:space="preserve"> 196.74733</t>
  </si>
  <si>
    <t xml:space="preserve"> 169.85218</t>
  </si>
  <si>
    <t xml:space="preserve"> 198.18508</t>
  </si>
  <si>
    <t xml:space="preserve"> 213.06066</t>
  </si>
  <si>
    <t xml:space="preserve"> 205.42989</t>
  </si>
  <si>
    <t xml:space="preserve"> 159.57486</t>
  </si>
  <si>
    <t xml:space="preserve"> 197.35776</t>
  </si>
  <si>
    <t xml:space="preserve"> 168.14253</t>
  </si>
  <si>
    <t xml:space="preserve"> 197.65186</t>
  </si>
  <si>
    <t xml:space="preserve"> 206.6751</t>
  </si>
  <si>
    <t xml:space="preserve"> 142.65346</t>
  </si>
  <si>
    <t xml:space="preserve"> 200.02902</t>
  </si>
  <si>
    <t xml:space="preserve"> 197.99453</t>
  </si>
  <si>
    <t xml:space="preserve"> 182.79758</t>
  </si>
  <si>
    <t xml:space="preserve"> 199.8229</t>
  </si>
  <si>
    <t xml:space="preserve"> 215.48279</t>
  </si>
  <si>
    <t xml:space="preserve"> 185.62296</t>
  </si>
  <si>
    <t xml:space="preserve"> 157.46312</t>
  </si>
  <si>
    <t xml:space="preserve"> 229.69705</t>
  </si>
  <si>
    <t xml:space="preserve"> 210.81753</t>
  </si>
  <si>
    <t xml:space="preserve"> 200.34913</t>
  </si>
  <si>
    <t xml:space="preserve"> 192.05463</t>
  </si>
  <si>
    <t xml:space="preserve"> 71.0768550000001</t>
  </si>
  <si>
    <t xml:space="preserve"> 157.48724</t>
  </si>
  <si>
    <t xml:space="preserve"> 178.2801</t>
  </si>
  <si>
    <t xml:space="preserve"> 179.3978</t>
  </si>
  <si>
    <t xml:space="preserve"> 181.28785</t>
  </si>
  <si>
    <t xml:space="preserve"> 183.23624</t>
  </si>
  <si>
    <t xml:space="preserve"> 197.99604</t>
  </si>
  <si>
    <t xml:space="preserve"> 190.79779</t>
  </si>
  <si>
    <t xml:space="preserve"> 174.78006</t>
  </si>
  <si>
    <t xml:space="preserve"> 176.66681</t>
  </si>
  <si>
    <t xml:space="preserve"> 188.99502</t>
  </si>
  <si>
    <t xml:space="preserve"> 166.40737</t>
  </si>
  <si>
    <t xml:space="preserve"> 168.10608</t>
  </si>
  <si>
    <t xml:space="preserve"> 174.66107</t>
  </si>
  <si>
    <t xml:space="preserve"> 166.65371</t>
  </si>
  <si>
    <t xml:space="preserve"> 195.34543</t>
  </si>
  <si>
    <t xml:space="preserve"> 194.31794</t>
  </si>
  <si>
    <t xml:space="preserve"> 150.14698</t>
  </si>
  <si>
    <t xml:space="preserve"> 218.22001</t>
  </si>
  <si>
    <t xml:space="preserve"> 219.45564</t>
  </si>
  <si>
    <t xml:space="preserve"> 230.20715</t>
  </si>
  <si>
    <t xml:space="preserve"> 165.10735</t>
  </si>
  <si>
    <t xml:space="preserve"> 207.49599</t>
  </si>
  <si>
    <t xml:space="preserve"> 182.98615</t>
  </si>
  <si>
    <t xml:space="preserve"> 194.35029</t>
  </si>
  <si>
    <t xml:space="preserve"> 154.62618</t>
  </si>
  <si>
    <t xml:space="preserve"> 150.79688</t>
  </si>
  <si>
    <t xml:space="preserve"> 195.57284</t>
  </si>
  <si>
    <t xml:space="preserve"> 201.92714</t>
  </si>
  <si>
    <t xml:space="preserve"> 203.45877</t>
  </si>
  <si>
    <t xml:space="preserve"> 172.0433</t>
  </si>
  <si>
    <t xml:space="preserve"> 159.3953</t>
  </si>
  <si>
    <t xml:space="preserve"> 176.32943</t>
  </si>
  <si>
    <t xml:space="preserve"> 173.94611</t>
  </si>
  <si>
    <t xml:space="preserve"> 219.23781</t>
  </si>
  <si>
    <t xml:space="preserve"> 183.56996</t>
  </si>
  <si>
    <t xml:space="preserve"> 193.17269</t>
  </si>
  <si>
    <t xml:space="preserve"> 187.71603</t>
  </si>
  <si>
    <t xml:space="preserve"> 207.17507</t>
  </si>
  <si>
    <t xml:space="preserve"> 184.69483</t>
  </si>
  <si>
    <t xml:space="preserve"> 155.43353</t>
  </si>
  <si>
    <t xml:space="preserve"> 191.20643</t>
  </si>
  <si>
    <t xml:space="preserve"> 179.8024</t>
  </si>
  <si>
    <t xml:space="preserve"> 195.10684</t>
  </si>
  <si>
    <t xml:space="preserve"> 234.1981</t>
  </si>
  <si>
    <t xml:space="preserve"> 231.39562</t>
  </si>
  <si>
    <t xml:space="preserve"> 187.65472</t>
  </si>
  <si>
    <t xml:space="preserve"> 225.66359</t>
  </si>
  <si>
    <t xml:space="preserve"> 180.61912</t>
  </si>
  <si>
    <t xml:space="preserve"> 209.89129</t>
  </si>
  <si>
    <t xml:space="preserve"> 190.70637</t>
  </si>
  <si>
    <t xml:space="preserve"> 180.91974</t>
  </si>
  <si>
    <t xml:space="preserve"> 216.39233</t>
  </si>
  <si>
    <t xml:space="preserve"> 225.06374</t>
  </si>
  <si>
    <t xml:space="preserve"> 165.82589</t>
  </si>
  <si>
    <t xml:space="preserve"> 177.65018</t>
  </si>
  <si>
    <t xml:space="preserve"> 182.17528</t>
  </si>
  <si>
    <t xml:space="preserve"> 191.46474</t>
  </si>
  <si>
    <t xml:space="preserve"> 220.61831</t>
  </si>
  <si>
    <t xml:space="preserve"> 163.68818</t>
  </si>
  <si>
    <t xml:space="preserve"> 187.51613</t>
  </si>
  <si>
    <t xml:space="preserve"> 195.09282</t>
  </si>
  <si>
    <t xml:space="preserve"> 175.87486</t>
  </si>
  <si>
    <t xml:space="preserve"> 186.19105</t>
  </si>
  <si>
    <t xml:space="preserve"> 149.79936</t>
  </si>
  <si>
    <t xml:space="preserve"> 198.84328</t>
  </si>
  <si>
    <t xml:space="preserve"> 152.91778</t>
  </si>
  <si>
    <t xml:space="preserve"> 223.71218</t>
  </si>
  <si>
    <t xml:space="preserve"> 176.80615</t>
  </si>
  <si>
    <t xml:space="preserve"> 207.54141</t>
  </si>
  <si>
    <t xml:space="preserve"> 195.86928</t>
  </si>
  <si>
    <t xml:space="preserve"> 211.87501</t>
  </si>
  <si>
    <t xml:space="preserve"> 177.74898</t>
  </si>
  <si>
    <t xml:space="preserve"> 223.8982</t>
  </si>
  <si>
    <t xml:space="preserve"> 208.12129</t>
  </si>
  <si>
    <t xml:space="preserve"> 213.85756</t>
  </si>
  <si>
    <t xml:space="preserve"> 156.97355</t>
  </si>
  <si>
    <t xml:space="preserve"> 178.9495</t>
  </si>
  <si>
    <t xml:space="preserve"> 156.48682</t>
  </si>
  <si>
    <t xml:space="preserve"> 184.85755</t>
  </si>
  <si>
    <t xml:space="preserve"> 202.30561</t>
  </si>
  <si>
    <t xml:space="preserve"> 217.3244</t>
  </si>
  <si>
    <t xml:space="preserve"> 189.23265</t>
  </si>
  <si>
    <t xml:space="preserve"> 215.32331</t>
  </si>
  <si>
    <t xml:space="preserve"> 138.64001</t>
  </si>
  <si>
    <t xml:space="preserve"> 179.31733</t>
  </si>
  <si>
    <t xml:space="preserve"> 159.37454</t>
  </si>
  <si>
    <t xml:space="preserve"> 215.14106</t>
  </si>
  <si>
    <t xml:space="preserve"> 187.80021</t>
  </si>
  <si>
    <t xml:space="preserve"> 195.50795</t>
  </si>
  <si>
    <t xml:space="preserve"> 181.82473</t>
  </si>
  <si>
    <t xml:space="preserve"> 183.6953</t>
  </si>
  <si>
    <t xml:space="preserve"> 198.15892</t>
  </si>
  <si>
    <t xml:space="preserve"> 202.55826</t>
  </si>
  <si>
    <t xml:space="preserve"> 176.20312</t>
  </si>
  <si>
    <t xml:space="preserve"> 173.75703</t>
  </si>
  <si>
    <t xml:space="preserve"> 141.42246</t>
  </si>
  <si>
    <t xml:space="preserve"> 206.44492</t>
  </si>
  <si>
    <t xml:space="preserve"> 172.39673</t>
  </si>
  <si>
    <t xml:space="preserve"> 177.01227</t>
  </si>
  <si>
    <t xml:space="preserve"> 219.86468</t>
  </si>
  <si>
    <t xml:space="preserve"> 181.23446</t>
  </si>
  <si>
    <t xml:space="preserve"> 156.2762</t>
  </si>
  <si>
    <t xml:space="preserve"> 100.955645</t>
  </si>
  <si>
    <t xml:space="preserve"> 163.63176</t>
  </si>
  <si>
    <t xml:space="preserve"> 164.60035</t>
  </si>
  <si>
    <t xml:space="preserve"> 200.64875</t>
  </si>
  <si>
    <t xml:space="preserve"> 219.81358</t>
  </si>
  <si>
    <t xml:space="preserve"> 207.8252</t>
  </si>
  <si>
    <t xml:space="preserve"> 193.1447</t>
  </si>
  <si>
    <t xml:space="preserve"> 224.34229</t>
  </si>
  <si>
    <t xml:space="preserve"> 176.0246</t>
  </si>
  <si>
    <t xml:space="preserve"> 197.2936</t>
  </si>
  <si>
    <t xml:space="preserve"> 224.94001</t>
  </si>
  <si>
    <t xml:space="preserve"> 191.90226</t>
  </si>
  <si>
    <t xml:space="preserve"> 206.45662</t>
  </si>
  <si>
    <t xml:space="preserve"> 197.52237</t>
  </si>
  <si>
    <t xml:space="preserve"> 164.21773</t>
  </si>
  <si>
    <t xml:space="preserve"> 167.85524</t>
  </si>
  <si>
    <t xml:space="preserve"> 244.50199</t>
  </si>
  <si>
    <t xml:space="preserve"> 194.69737</t>
  </si>
  <si>
    <t xml:space="preserve"> 190.95449</t>
  </si>
  <si>
    <t xml:space="preserve"> 185.85411</t>
  </si>
  <si>
    <t xml:space="preserve"> 231.7228</t>
  </si>
  <si>
    <t xml:space="preserve"> 185.34329</t>
  </si>
  <si>
    <t xml:space="preserve"> 207.02483</t>
  </si>
  <si>
    <t xml:space="preserve"> 205.83597</t>
  </si>
  <si>
    <t xml:space="preserve"> 212.50914</t>
  </si>
  <si>
    <t xml:space="preserve"> 227.26332</t>
  </si>
  <si>
    <t xml:space="preserve"> 216.09838</t>
  </si>
  <si>
    <t xml:space="preserve"> 180.63413</t>
  </si>
  <si>
    <t xml:space="preserve"> 157.3706</t>
  </si>
  <si>
    <t xml:space="preserve"> 200.64688</t>
  </si>
  <si>
    <t xml:space="preserve"> 205.0958</t>
  </si>
  <si>
    <t xml:space="preserve"> 197.44369</t>
  </si>
  <si>
    <t xml:space="preserve"> 195.75397</t>
  </si>
  <si>
    <t xml:space="preserve"> 185.39637</t>
  </si>
  <si>
    <t xml:space="preserve"> 212.56476</t>
  </si>
  <si>
    <t xml:space="preserve"> 221.23139</t>
  </si>
  <si>
    <t xml:space="preserve"> 223.00506</t>
  </si>
  <si>
    <t xml:space="preserve"> 227.41976</t>
  </si>
  <si>
    <t xml:space="preserve"> 195.25196</t>
  </si>
  <si>
    <t xml:space="preserve"> 204.67768</t>
  </si>
  <si>
    <t xml:space="preserve"> 191.34718</t>
  </si>
  <si>
    <t xml:space="preserve"> 182.85024</t>
  </si>
  <si>
    <t xml:space="preserve"> 161.94313</t>
  </si>
  <si>
    <t xml:space="preserve"> 188.26786</t>
  </si>
  <si>
    <t xml:space="preserve"> 170.67867</t>
  </si>
  <si>
    <t xml:space="preserve"> 151.12892</t>
  </si>
  <si>
    <t xml:space="preserve"> 196.39718</t>
  </si>
  <si>
    <t xml:space="preserve"> 179.52197</t>
  </si>
  <si>
    <t xml:space="preserve"> 167.24265</t>
  </si>
  <si>
    <t xml:space="preserve"> 182.42814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</si>
</sst>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Protection="1">
      <protection locked="0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64" fontId="0" fillId="4" borderId="2" xfId="0" applyNumberFormat="1" applyFill="1" applyBorder="1" applyProtection="1">
      <protection locked="0"/>
    </xf>
    <xf numFmtId="164" fontId="2" fillId="0" borderId="0" xfId="0" applyNumberFormat="1" applyFont="1" applyAlignment="1">
      <alignment horizontal="center" vertical="center"/>
    </xf>
    <xf numFmtId="0" fontId="0" fillId="3" borderId="2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1" fillId="0" borderId="2" xfId="0" applyFont="1" applyBorder="1"/>
    <xf numFmtId="0" fontId="3" fillId="0" borderId="0" xfId="0" applyFont="1"/>
    <xf numFmtId="0" fontId="0" fillId="0" borderId="2" xfId="0" applyBorder="1"/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Без </a:t>
            </a:r>
            <a:r>
              <a:rPr lang="en-US"/>
              <a:t>NA </a:t>
            </a:r>
            <a:r>
              <a:rPr lang="ru-RU"/>
              <a:t>и выбросов</a:t>
            </a:r>
          </a:p>
        </cx:rich>
      </cx:tx>
    </cx:title>
    <cx:plotArea>
      <cx:plotAreaRegion>
        <cx:series layoutId="boxWhisker" uniqueId="{CB7FAF92-3CA6-4D5B-B000-73ED38FCE58F}">
          <cx:tx>
            <cx:txData>
              <cx:f>_xlchart.v1.0</cx:f>
              <cx:v>без NA и выбросов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FDAD2E44-E177-4E1A-9636-3162E2C20A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png"/><Relationship Id="rId7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390527</xdr:colOff>
      <xdr:row>15</xdr:row>
      <xdr:rowOff>19050</xdr:rowOff>
    </xdr:from>
    <xdr:to>
      <xdr:col>12</xdr:col>
      <xdr:colOff>257174</xdr:colOff>
      <xdr:row>16</xdr:row>
      <xdr:rowOff>38099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7" y="2219325"/>
          <a:ext cx="552447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161926</xdr:colOff>
      <xdr:row>35</xdr:row>
      <xdr:rowOff>85725</xdr:rowOff>
    </xdr:from>
    <xdr:to>
      <xdr:col>7</xdr:col>
      <xdr:colOff>1840706</xdr:colOff>
      <xdr:row>38</xdr:row>
      <xdr:rowOff>114299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1" y="10706100"/>
          <a:ext cx="1678780" cy="64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180976</xdr:colOff>
      <xdr:row>32</xdr:row>
      <xdr:rowOff>68580</xdr:rowOff>
    </xdr:from>
    <xdr:to>
      <xdr:col>7</xdr:col>
      <xdr:colOff>1922540</xdr:colOff>
      <xdr:row>34</xdr:row>
      <xdr:rowOff>123826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6" y="9837420"/>
          <a:ext cx="1741564" cy="42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36</xdr:row>
      <xdr:rowOff>120015</xdr:rowOff>
    </xdr:from>
    <xdr:to>
      <xdr:col>10</xdr:col>
      <xdr:colOff>104775</xdr:colOff>
      <xdr:row>38</xdr:row>
      <xdr:rowOff>139065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0620375"/>
          <a:ext cx="561975" cy="43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180974</xdr:colOff>
      <xdr:row>29</xdr:row>
      <xdr:rowOff>66675</xdr:rowOff>
    </xdr:from>
    <xdr:to>
      <xdr:col>7</xdr:col>
      <xdr:colOff>1514475</xdr:colOff>
      <xdr:row>31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9496425"/>
          <a:ext cx="133350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26</xdr:row>
      <xdr:rowOff>161925</xdr:rowOff>
    </xdr:from>
    <xdr:to>
      <xdr:col>7</xdr:col>
      <xdr:colOff>1019175</xdr:colOff>
      <xdr:row>28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8924925"/>
          <a:ext cx="8477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938212</xdr:colOff>
      <xdr:row>39</xdr:row>
      <xdr:rowOff>119062</xdr:rowOff>
    </xdr:from>
    <xdr:to>
      <xdr:col>14</xdr:col>
      <xdr:colOff>328612</xdr:colOff>
      <xdr:row>54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0112" y="7758112"/>
              <a:ext cx="47307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133350</xdr:colOff>
      <xdr:row>39</xdr:row>
      <xdr:rowOff>50800</xdr:rowOff>
    </xdr:from>
    <xdr:to>
      <xdr:col>8</xdr:col>
      <xdr:colOff>781050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46137372-80B1-455C-8FAB-7B08D656B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768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35</xdr:row>
      <xdr:rowOff>85725</xdr:rowOff>
    </xdr:from>
    <xdr:to>
      <xdr:col>7</xdr:col>
      <xdr:colOff>1840706</xdr:colOff>
      <xdr:row>38</xdr:row>
      <xdr:rowOff>114299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6" y="10403205"/>
          <a:ext cx="1678780" cy="622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180976</xdr:colOff>
      <xdr:row>32</xdr:row>
      <xdr:rowOff>68580</xdr:rowOff>
    </xdr:from>
    <xdr:to>
      <xdr:col>7</xdr:col>
      <xdr:colOff>1922540</xdr:colOff>
      <xdr:row>34</xdr:row>
      <xdr:rowOff>123826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6" y="9837420"/>
          <a:ext cx="1741564" cy="42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36</xdr:row>
      <xdr:rowOff>120015</xdr:rowOff>
    </xdr:from>
    <xdr:to>
      <xdr:col>10</xdr:col>
      <xdr:colOff>104775</xdr:colOff>
      <xdr:row>38</xdr:row>
      <xdr:rowOff>139065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0620375"/>
          <a:ext cx="561975" cy="43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180974</xdr:colOff>
      <xdr:row>29</xdr:row>
      <xdr:rowOff>66675</xdr:rowOff>
    </xdr:from>
    <xdr:to>
      <xdr:col>7</xdr:col>
      <xdr:colOff>1514475</xdr:colOff>
      <xdr:row>31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4" y="9241155"/>
          <a:ext cx="1333501" cy="487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26</xdr:row>
      <xdr:rowOff>161925</xdr:rowOff>
    </xdr:from>
    <xdr:to>
      <xdr:col>7</xdr:col>
      <xdr:colOff>1019175</xdr:colOff>
      <xdr:row>28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8696325"/>
          <a:ext cx="847725" cy="421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303"/>
  <sheetViews>
    <sheetView tabSelected="1" topLeftCell="I1" workbookViewId="0">
      <selection activeCell="O8" sqref="O8"/>
    </sheetView>
  </sheetViews>
  <sheetFormatPr defaultRowHeight="14.5" x14ac:dyDescent="0.35"/>
  <cols>
    <col min="7" max="7" width="26.7265625" customWidth="1"/>
    <col min="8" max="8" width="29.453125" customWidth="1"/>
    <col min="9" max="9" width="26.1796875" customWidth="1"/>
    <col min="11" max="11" width="14.54296875" customWidth="1"/>
    <col min="12" max="12" width="9.54296875" customWidth="1"/>
    <col min="17" max="17" width="8.453125" customWidth="1"/>
    <col min="18" max="18" width="13.26953125" customWidth="1"/>
    <col min="19" max="19" width="17.7265625" customWidth="1"/>
  </cols>
  <sheetData>
    <row r="1" spans="1:300" x14ac:dyDescent="0.3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0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0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0</v>
      </c>
      <c r="AD1" t="s">
        <v>0</v>
      </c>
      <c r="AE1" t="s">
        <v>0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0</v>
      </c>
      <c r="AN1" t="s">
        <v>65</v>
      </c>
      <c r="AO1" t="s">
        <v>66</v>
      </c>
      <c r="AP1" t="s">
        <v>0</v>
      </c>
      <c r="AQ1" t="s">
        <v>67</v>
      </c>
      <c r="AR1" t="s">
        <v>0</v>
      </c>
      <c r="AS1" t="s">
        <v>68</v>
      </c>
      <c r="AT1" t="s">
        <v>69</v>
      </c>
      <c r="AU1" t="s">
        <v>0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0</v>
      </c>
      <c r="BB1" t="s">
        <v>75</v>
      </c>
      <c r="BC1" t="s">
        <v>0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0</v>
      </c>
      <c r="BJ1" t="s">
        <v>81</v>
      </c>
      <c r="BK1" t="s">
        <v>82</v>
      </c>
      <c r="BL1" t="s">
        <v>83</v>
      </c>
      <c r="BM1" t="s">
        <v>0</v>
      </c>
      <c r="BN1" t="s">
        <v>84</v>
      </c>
      <c r="BO1" t="s">
        <v>85</v>
      </c>
      <c r="BP1" t="s">
        <v>86</v>
      </c>
      <c r="BQ1" t="s">
        <v>0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0</v>
      </c>
      <c r="CE1" t="s">
        <v>0</v>
      </c>
      <c r="CF1" t="s">
        <v>0</v>
      </c>
      <c r="CG1" t="s">
        <v>0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0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0</v>
      </c>
      <c r="DE1" t="s">
        <v>0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0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0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0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0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0</v>
      </c>
      <c r="FR1" t="s">
        <v>0</v>
      </c>
      <c r="FS1" t="s">
        <v>179</v>
      </c>
      <c r="FT1" t="s">
        <v>0</v>
      </c>
      <c r="FU1" t="s">
        <v>180</v>
      </c>
      <c r="FV1" t="s">
        <v>0</v>
      </c>
      <c r="FW1" t="s">
        <v>181</v>
      </c>
      <c r="FX1" t="s">
        <v>182</v>
      </c>
      <c r="FY1" t="s">
        <v>0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0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0</v>
      </c>
      <c r="HJ1" t="s">
        <v>217</v>
      </c>
      <c r="HK1" t="s">
        <v>0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0</v>
      </c>
      <c r="HU1" t="s">
        <v>226</v>
      </c>
      <c r="HV1" t="s">
        <v>0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0</v>
      </c>
      <c r="IE1" t="s">
        <v>234</v>
      </c>
      <c r="IF1" t="s">
        <v>235</v>
      </c>
      <c r="IG1" t="s">
        <v>0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0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0</v>
      </c>
      <c r="JD1" t="s">
        <v>256</v>
      </c>
      <c r="JE1" t="s">
        <v>257</v>
      </c>
      <c r="JF1" t="s">
        <v>258</v>
      </c>
      <c r="JG1" t="s">
        <v>259</v>
      </c>
      <c r="JH1" t="s">
        <v>0</v>
      </c>
      <c r="JI1" t="s">
        <v>260</v>
      </c>
      <c r="JJ1" t="s">
        <v>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0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0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0</v>
      </c>
      <c r="KG1" t="s">
        <v>280</v>
      </c>
      <c r="KH1" t="s">
        <v>281</v>
      </c>
      <c r="KI1" t="s">
        <v>282</v>
      </c>
      <c r="KJ1" t="s">
        <v>283</v>
      </c>
      <c r="KK1" t="s">
        <v>0</v>
      </c>
      <c r="KL1" t="s">
        <v>0</v>
      </c>
      <c r="KM1" t="s">
        <v>284</v>
      </c>
      <c r="KN1" t="s">
        <v>285</v>
      </c>
    </row>
    <row r="3" spans="1:300" x14ac:dyDescent="0.35">
      <c r="A3" t="s">
        <v>1</v>
      </c>
      <c r="C3" t="s">
        <v>2</v>
      </c>
      <c r="E3" t="s">
        <v>3</v>
      </c>
    </row>
    <row r="4" spans="1:300" x14ac:dyDescent="0.35">
      <c r="A4">
        <v>196.92971</v>
      </c>
      <c r="C4">
        <v>71.076855000000094</v>
      </c>
      <c r="E4">
        <v>129.8169</v>
      </c>
      <c r="G4" s="1"/>
      <c r="H4" s="1"/>
      <c r="M4" s="2"/>
      <c r="N4" s="3"/>
    </row>
    <row r="5" spans="1:300" ht="15.5" x14ac:dyDescent="0.35">
      <c r="A5" t="s">
        <v>0</v>
      </c>
      <c r="C5">
        <v>100.955645</v>
      </c>
      <c r="E5">
        <v>135.74843000000001</v>
      </c>
      <c r="H5" s="5">
        <v>1</v>
      </c>
      <c r="I5" s="6">
        <f>COUNTA(A4:A303)-COUNTA(C4:C256)</f>
        <v>47</v>
      </c>
      <c r="J5" s="7" t="s">
        <v>4</v>
      </c>
      <c r="K5" s="8"/>
      <c r="L5" s="8"/>
      <c r="M5" s="8"/>
      <c r="N5" s="8"/>
      <c r="O5" s="9"/>
      <c r="Q5" s="4" t="str">
        <f t="shared" ref="Q5:Q10" ca="1" si="0">_xlfn.FORMULATEXT(I5)</f>
        <v>=СЧЁТЗ(A4:A303)-СЧЁТЗ(C4:C256)</v>
      </c>
    </row>
    <row r="6" spans="1:300" ht="15.5" x14ac:dyDescent="0.35">
      <c r="A6">
        <v>136.07691</v>
      </c>
      <c r="C6">
        <v>129.8169</v>
      </c>
      <c r="E6">
        <v>136.07691</v>
      </c>
      <c r="H6" s="5">
        <v>2</v>
      </c>
      <c r="I6" s="6">
        <f>COUNT(C4:C256)</f>
        <v>253</v>
      </c>
      <c r="J6" s="7" t="s">
        <v>5</v>
      </c>
      <c r="K6" s="8"/>
      <c r="L6" s="8"/>
      <c r="M6" s="8"/>
      <c r="N6" s="8"/>
      <c r="O6" s="9"/>
      <c r="Q6" s="4" t="str">
        <f t="shared" ca="1" si="0"/>
        <v>=СЧЁТ(C4:C256)</v>
      </c>
    </row>
    <row r="7" spans="1:300" ht="15.5" x14ac:dyDescent="0.35">
      <c r="A7">
        <v>196.34805</v>
      </c>
      <c r="C7">
        <v>135.74843000000001</v>
      </c>
      <c r="E7">
        <v>137.27055999999999</v>
      </c>
      <c r="H7" s="5">
        <v>3</v>
      </c>
      <c r="I7" s="10">
        <f>MIN(C4:C256)</f>
        <v>71.076855000000094</v>
      </c>
      <c r="J7" s="7" t="s">
        <v>6</v>
      </c>
      <c r="K7" s="8"/>
      <c r="L7" s="8"/>
      <c r="M7" s="8"/>
      <c r="N7" s="8"/>
      <c r="O7" s="9"/>
      <c r="Q7" s="4" t="str">
        <f t="shared" ca="1" si="0"/>
        <v>=МИН(C4:C256)</v>
      </c>
    </row>
    <row r="8" spans="1:300" ht="15.5" x14ac:dyDescent="0.35">
      <c r="A8">
        <v>199.53461999999999</v>
      </c>
      <c r="C8">
        <v>136.07691</v>
      </c>
      <c r="E8">
        <v>138.64000999999999</v>
      </c>
      <c r="H8" s="5">
        <v>4</v>
      </c>
      <c r="I8" s="10">
        <f>MAX(C4:C256)</f>
        <v>369.864755</v>
      </c>
      <c r="J8" s="7" t="s">
        <v>7</v>
      </c>
      <c r="K8" s="8"/>
      <c r="L8" s="8"/>
      <c r="M8" s="8"/>
      <c r="N8" s="8"/>
      <c r="O8" s="9"/>
      <c r="Q8" s="4" t="str">
        <f t="shared" ca="1" si="0"/>
        <v>=МАКС(C4:C256)</v>
      </c>
    </row>
    <row r="9" spans="1:300" ht="15.5" x14ac:dyDescent="0.35">
      <c r="A9">
        <v>170.20138</v>
      </c>
      <c r="C9">
        <v>137.27055999999999</v>
      </c>
      <c r="E9">
        <v>141.42246</v>
      </c>
      <c r="H9" s="5">
        <v>5</v>
      </c>
      <c r="I9" s="10">
        <f>I8-I7</f>
        <v>298.78789999999992</v>
      </c>
      <c r="J9" s="7" t="s">
        <v>8</v>
      </c>
      <c r="K9" s="8"/>
      <c r="L9" s="8"/>
      <c r="M9" s="8"/>
      <c r="N9" s="8"/>
      <c r="O9" s="9"/>
      <c r="Q9" s="4" t="str">
        <f t="shared" ca="1" si="0"/>
        <v>=I8-I7</v>
      </c>
    </row>
    <row r="10" spans="1:300" ht="15.5" x14ac:dyDescent="0.35">
      <c r="A10">
        <v>197.97725</v>
      </c>
      <c r="C10">
        <v>138.64000999999999</v>
      </c>
      <c r="E10">
        <v>142.65346</v>
      </c>
      <c r="H10" s="5">
        <v>6</v>
      </c>
      <c r="I10" s="10">
        <f>_xlfn.QUARTILE.INC(C4:C256,1)</f>
        <v>174.98589999999999</v>
      </c>
      <c r="J10" s="7" t="s">
        <v>29</v>
      </c>
      <c r="K10" s="8"/>
      <c r="L10" s="8"/>
      <c r="M10" s="8"/>
      <c r="N10" s="8"/>
      <c r="O10" s="9"/>
      <c r="Q10" s="4" t="str">
        <f t="shared" ca="1" si="0"/>
        <v>=КВАРТИЛЬ.ВКЛ(C4:C256;1)</v>
      </c>
    </row>
    <row r="11" spans="1:300" ht="15.5" x14ac:dyDescent="0.35">
      <c r="A11">
        <v>202.09970000000001</v>
      </c>
      <c r="C11">
        <v>141.42246</v>
      </c>
      <c r="E11">
        <v>149.79936000000001</v>
      </c>
      <c r="H11" s="5">
        <v>7</v>
      </c>
      <c r="I11" s="10">
        <f>_xlfn.QUARTILE.INC(C4:C256,2)</f>
        <v>191.20643000000001</v>
      </c>
      <c r="J11" s="7" t="s">
        <v>28</v>
      </c>
      <c r="K11" s="8"/>
      <c r="L11" s="8"/>
      <c r="M11" s="8"/>
      <c r="N11" s="8"/>
      <c r="O11" s="9"/>
      <c r="Q11" s="4" t="str">
        <f ca="1">_xlfn.FORMULATEXT(I11)</f>
        <v>=КВАРТИЛЬ.ВКЛ(C4:C256;2)</v>
      </c>
    </row>
    <row r="12" spans="1:300" ht="15.5" x14ac:dyDescent="0.35">
      <c r="A12" t="s">
        <v>0</v>
      </c>
      <c r="C12">
        <v>142.65346</v>
      </c>
      <c r="E12">
        <v>150.14698000000001</v>
      </c>
      <c r="H12" s="5">
        <v>8</v>
      </c>
      <c r="I12" s="10">
        <f>_xlfn.QUARTILE.INC(C4:C256,3)</f>
        <v>205.83597</v>
      </c>
      <c r="J12" s="7" t="s">
        <v>30</v>
      </c>
      <c r="K12" s="8"/>
      <c r="L12" s="8"/>
      <c r="M12" s="8"/>
      <c r="N12" s="8"/>
      <c r="O12" s="9"/>
      <c r="Q12" s="4" t="str">
        <f t="shared" ref="Q12:Q26" ca="1" si="1">_xlfn.FORMULATEXT(I12)</f>
        <v>=КВАРТИЛЬ.ВКЛ(C4:C256;3)</v>
      </c>
    </row>
    <row r="13" spans="1:300" ht="15.5" x14ac:dyDescent="0.35">
      <c r="A13">
        <v>194.73865000000001</v>
      </c>
      <c r="C13">
        <v>149.79936000000001</v>
      </c>
      <c r="E13">
        <v>150.79687999999999</v>
      </c>
      <c r="H13" s="5">
        <v>9</v>
      </c>
      <c r="I13" s="10">
        <f>I12-I10</f>
        <v>30.850070000000017</v>
      </c>
      <c r="J13" s="7" t="s">
        <v>9</v>
      </c>
      <c r="K13" s="8"/>
      <c r="L13" s="8"/>
      <c r="M13" s="8"/>
      <c r="N13" s="8"/>
      <c r="O13" s="9"/>
      <c r="Q13" s="4" t="str">
        <f t="shared" ca="1" si="1"/>
        <v>=I12-I10</v>
      </c>
    </row>
    <row r="14" spans="1:300" ht="15.5" x14ac:dyDescent="0.35">
      <c r="A14">
        <v>168.11473000000001</v>
      </c>
      <c r="C14">
        <v>150.14698000000001</v>
      </c>
      <c r="E14">
        <v>151.12891999999999</v>
      </c>
      <c r="H14" s="5">
        <v>10</v>
      </c>
      <c r="I14" s="10">
        <f>AVERAGE(C4:C256)</f>
        <v>190.71426509881437</v>
      </c>
      <c r="J14" s="7" t="s">
        <v>10</v>
      </c>
      <c r="K14" s="8"/>
      <c r="L14" s="8"/>
      <c r="M14" s="8"/>
      <c r="N14" s="8"/>
      <c r="O14" s="9"/>
      <c r="Q14" s="4" t="str">
        <f t="shared" ca="1" si="1"/>
        <v>=СРЗНАЧ(C4:C256)</v>
      </c>
    </row>
    <row r="15" spans="1:300" ht="15.5" x14ac:dyDescent="0.35">
      <c r="A15">
        <v>137.27055999999999</v>
      </c>
      <c r="C15">
        <v>150.79687999999999</v>
      </c>
      <c r="E15">
        <v>152.41687999999999</v>
      </c>
      <c r="H15" s="5">
        <v>11</v>
      </c>
      <c r="I15" s="10">
        <f>STDEV(C4:C256)</f>
        <v>28.526739179764981</v>
      </c>
      <c r="J15" s="7" t="s">
        <v>11</v>
      </c>
      <c r="K15" s="8"/>
      <c r="L15" s="8"/>
      <c r="M15" s="8"/>
      <c r="N15" s="8"/>
      <c r="O15" s="9"/>
      <c r="Q15" s="4" t="str">
        <f t="shared" ca="1" si="1"/>
        <v>=СТАНДОТКЛОН(C4:C256)</v>
      </c>
    </row>
    <row r="16" spans="1:300" ht="15.5" x14ac:dyDescent="0.35">
      <c r="A16">
        <v>227.51420999999999</v>
      </c>
      <c r="C16">
        <v>151.12891999999999</v>
      </c>
      <c r="E16">
        <v>152.91777999999999</v>
      </c>
      <c r="G16" s="4"/>
      <c r="H16" s="5">
        <v>12</v>
      </c>
      <c r="I16" s="10">
        <f>_xlfn.VAR.S(C4:C256)</f>
        <v>813.77484823033831</v>
      </c>
      <c r="J16" s="7" t="s">
        <v>12</v>
      </c>
      <c r="K16" s="8"/>
      <c r="L16" s="8"/>
      <c r="M16" s="8"/>
      <c r="N16" s="8"/>
      <c r="O16" s="9"/>
      <c r="Q16" s="4" t="str">
        <f t="shared" ca="1" si="1"/>
        <v>=ДИСП.В(C4:C256)</v>
      </c>
    </row>
    <row r="17" spans="1:17" ht="15.5" x14ac:dyDescent="0.35">
      <c r="A17">
        <v>187.43231</v>
      </c>
      <c r="C17">
        <v>152.41687999999999</v>
      </c>
      <c r="E17">
        <v>153.89931999999999</v>
      </c>
      <c r="H17" s="5">
        <v>13</v>
      </c>
      <c r="I17" s="10">
        <f>KURT(C4:C256)</f>
        <v>9.0932953243799517</v>
      </c>
      <c r="J17" s="7" t="s">
        <v>13</v>
      </c>
      <c r="K17" s="8"/>
      <c r="L17" s="8"/>
      <c r="M17" s="8"/>
      <c r="N17" s="8"/>
      <c r="O17" s="9"/>
      <c r="Q17" s="4" t="str">
        <f t="shared" ca="1" si="1"/>
        <v>=ЭКСЦЕСС(C4:C256)</v>
      </c>
    </row>
    <row r="18" spans="1:17" ht="15.5" x14ac:dyDescent="0.35">
      <c r="A18">
        <v>135.74843000000001</v>
      </c>
      <c r="C18">
        <v>152.91777999999999</v>
      </c>
      <c r="E18">
        <v>154.62618000000001</v>
      </c>
      <c r="H18" s="5">
        <v>14</v>
      </c>
      <c r="I18" s="10">
        <f>SKEW(C4:C256)</f>
        <v>1.0793758458029881</v>
      </c>
      <c r="J18" s="12" t="s">
        <v>14</v>
      </c>
      <c r="K18" s="12"/>
      <c r="L18" s="12"/>
      <c r="M18" s="12"/>
      <c r="N18" s="12"/>
      <c r="O18" s="12"/>
      <c r="Q18" s="11" t="str">
        <f t="shared" ca="1" si="1"/>
        <v>=СКОС(C4:C256)</v>
      </c>
    </row>
    <row r="19" spans="1:17" ht="15.5" x14ac:dyDescent="0.35">
      <c r="A19">
        <v>168.04958999999999</v>
      </c>
      <c r="C19">
        <v>153.89931999999999</v>
      </c>
      <c r="E19">
        <v>155.43352999999999</v>
      </c>
      <c r="H19" s="5">
        <v>15</v>
      </c>
      <c r="I19" s="10">
        <f>I13/I15</f>
        <v>1.0814439675559924</v>
      </c>
      <c r="J19" s="18" t="s">
        <v>15</v>
      </c>
      <c r="K19" s="19"/>
      <c r="L19" s="19"/>
      <c r="M19" s="19"/>
      <c r="N19" s="19"/>
      <c r="O19" s="20"/>
      <c r="Q19" s="4" t="str">
        <f t="shared" ca="1" si="1"/>
        <v>=I13/I15</v>
      </c>
    </row>
    <row r="20" spans="1:17" ht="15.5" x14ac:dyDescent="0.35">
      <c r="A20">
        <v>158.53353999999999</v>
      </c>
      <c r="C20">
        <v>154.62618000000001</v>
      </c>
      <c r="E20">
        <v>156.27619999999999</v>
      </c>
      <c r="H20" s="5">
        <v>16</v>
      </c>
      <c r="I20" s="10">
        <f>_xlfn.PERCENTILE.INC(C4:C256,0.63)</f>
        <v>197.50348679999999</v>
      </c>
      <c r="J20" s="18" t="s">
        <v>16</v>
      </c>
      <c r="K20" s="19"/>
      <c r="L20" s="19"/>
      <c r="M20" s="19"/>
      <c r="N20" s="19"/>
      <c r="O20" s="20"/>
      <c r="Q20" s="4" t="str">
        <f t="shared" ca="1" si="1"/>
        <v>=ПРОЦЕНТИЛЬ.ВКЛ(C4:C256;0,63)</v>
      </c>
    </row>
    <row r="21" spans="1:17" ht="15.5" x14ac:dyDescent="0.35">
      <c r="A21">
        <v>186.88781</v>
      </c>
      <c r="C21">
        <v>155.43352999999999</v>
      </c>
      <c r="E21">
        <v>156.48681999999999</v>
      </c>
      <c r="H21" s="5">
        <v>17</v>
      </c>
      <c r="I21" s="10" t="e">
        <f>_xlfn.MODE.SNGL(C4:C256)</f>
        <v>#N/A</v>
      </c>
      <c r="J21" s="18" t="s">
        <v>17</v>
      </c>
      <c r="K21" s="19"/>
      <c r="L21" s="19"/>
      <c r="M21" s="19"/>
      <c r="N21" s="19"/>
      <c r="O21" s="20"/>
      <c r="Q21" s="4" t="str">
        <f t="shared" ca="1" si="1"/>
        <v>=МОДА.ОДН(C4:C256)</v>
      </c>
    </row>
    <row r="22" spans="1:17" ht="15.5" x14ac:dyDescent="0.35">
      <c r="A22">
        <v>207.99242000000001</v>
      </c>
      <c r="C22">
        <v>156.27619999999999</v>
      </c>
      <c r="E22">
        <v>156.97354999999999</v>
      </c>
      <c r="H22" s="5">
        <v>18</v>
      </c>
      <c r="I22" s="6">
        <f>COUNTIF(C4:C256,I21)</f>
        <v>0</v>
      </c>
      <c r="J22" s="18" t="s">
        <v>18</v>
      </c>
      <c r="K22" s="19"/>
      <c r="L22" s="19"/>
      <c r="M22" s="19"/>
      <c r="N22" s="19"/>
      <c r="O22" s="20"/>
      <c r="Q22" s="4" t="str">
        <f t="shared" ca="1" si="1"/>
        <v>=СЧЁТЕСЛИ(C4:C256;I21)</v>
      </c>
    </row>
    <row r="23" spans="1:17" ht="15.5" x14ac:dyDescent="0.35">
      <c r="A23">
        <v>174.98589999999999</v>
      </c>
      <c r="C23">
        <v>156.48681999999999</v>
      </c>
      <c r="E23">
        <v>157.3706</v>
      </c>
      <c r="H23" s="5">
        <v>19</v>
      </c>
      <c r="I23" s="10">
        <f>I12+1.5*I13</f>
        <v>252.11107500000003</v>
      </c>
      <c r="J23" s="18" t="s">
        <v>32</v>
      </c>
      <c r="K23" s="19"/>
      <c r="L23" s="19"/>
      <c r="M23" s="19"/>
      <c r="N23" s="19"/>
      <c r="O23" s="20"/>
      <c r="Q23" s="11" t="str">
        <f t="shared" ca="1" si="1"/>
        <v>=I12+1,5*I13</v>
      </c>
    </row>
    <row r="24" spans="1:17" ht="15.5" x14ac:dyDescent="0.35">
      <c r="A24">
        <v>200.20625000000001</v>
      </c>
      <c r="C24">
        <v>156.97354999999999</v>
      </c>
      <c r="E24">
        <v>157.46312</v>
      </c>
      <c r="H24" s="5">
        <v>20</v>
      </c>
      <c r="I24" s="10">
        <f>I10-1.5*I13</f>
        <v>128.71079499999996</v>
      </c>
      <c r="J24" s="18" t="s">
        <v>31</v>
      </c>
      <c r="K24" s="19"/>
      <c r="L24" s="19"/>
      <c r="M24" s="19"/>
      <c r="N24" s="19"/>
      <c r="O24" s="20"/>
      <c r="Q24" s="4" t="str">
        <f t="shared" ca="1" si="1"/>
        <v>=I10-1,5*I13</v>
      </c>
    </row>
    <row r="25" spans="1:17" ht="15.5" x14ac:dyDescent="0.35">
      <c r="A25" t="s">
        <v>0</v>
      </c>
      <c r="C25">
        <v>157.3706</v>
      </c>
      <c r="E25">
        <v>157.48724000000001</v>
      </c>
      <c r="H25" s="5">
        <v>21</v>
      </c>
      <c r="I25" s="10">
        <f>COUNTIF(C4:C256,"&lt;"&amp;I24)</f>
        <v>2</v>
      </c>
      <c r="J25" s="18" t="s">
        <v>19</v>
      </c>
      <c r="K25" s="19"/>
      <c r="L25" s="19"/>
      <c r="M25" s="19"/>
      <c r="N25" s="19"/>
      <c r="O25" s="20"/>
      <c r="Q25" s="4" t="str">
        <f t="shared" ca="1" si="1"/>
        <v>=СЧЁТЕСЛИ(C4:C256;"&lt;"&amp;I24)</v>
      </c>
    </row>
    <row r="26" spans="1:17" ht="15.5" x14ac:dyDescent="0.35">
      <c r="A26">
        <v>224.08094</v>
      </c>
      <c r="C26">
        <v>157.46312</v>
      </c>
      <c r="E26">
        <v>158.3426</v>
      </c>
      <c r="H26" s="5">
        <v>22</v>
      </c>
      <c r="I26" s="10">
        <f>COUNTIF(C4:C256,"&gt;"&amp;I23)</f>
        <v>2</v>
      </c>
      <c r="J26" s="18" t="s">
        <v>20</v>
      </c>
      <c r="K26" s="19"/>
      <c r="L26" s="19"/>
      <c r="M26" s="19"/>
      <c r="N26" s="19"/>
      <c r="O26" s="20"/>
      <c r="Q26" s="4" t="str">
        <f t="shared" ca="1" si="1"/>
        <v>=СЧЁТЕСЛИ(C4:C256;"&gt;"&amp;I23)</v>
      </c>
    </row>
    <row r="27" spans="1:17" x14ac:dyDescent="0.35">
      <c r="A27">
        <v>170.5565</v>
      </c>
      <c r="C27">
        <v>157.48724000000001</v>
      </c>
      <c r="E27">
        <v>158.53353999999999</v>
      </c>
      <c r="H27" s="13"/>
      <c r="L27" s="13"/>
    </row>
    <row r="28" spans="1:17" ht="18" x14ac:dyDescent="0.35">
      <c r="A28">
        <v>158.73609999999999</v>
      </c>
      <c r="C28">
        <v>158.3426</v>
      </c>
      <c r="E28">
        <v>158.73609999999999</v>
      </c>
      <c r="H28" s="14"/>
      <c r="I28" t="s">
        <v>10</v>
      </c>
      <c r="K28" s="15" t="s">
        <v>21</v>
      </c>
      <c r="L28" s="13"/>
    </row>
    <row r="29" spans="1:17" ht="18" x14ac:dyDescent="0.35">
      <c r="A29">
        <v>180.90280000000001</v>
      </c>
      <c r="C29">
        <v>158.53353999999999</v>
      </c>
      <c r="E29">
        <v>159.37454</v>
      </c>
      <c r="H29" s="14" t="s">
        <v>22</v>
      </c>
      <c r="L29" s="13"/>
    </row>
    <row r="30" spans="1:17" x14ac:dyDescent="0.35">
      <c r="A30">
        <v>182.55506</v>
      </c>
      <c r="C30">
        <v>158.73609999999999</v>
      </c>
      <c r="E30">
        <v>159.39529999999999</v>
      </c>
      <c r="H30" s="13"/>
      <c r="L30" s="13"/>
    </row>
    <row r="31" spans="1:17" ht="18" x14ac:dyDescent="0.4">
      <c r="A31">
        <v>221.78380000000001</v>
      </c>
      <c r="C31">
        <v>159.37454</v>
      </c>
      <c r="E31">
        <v>159.57486</v>
      </c>
      <c r="H31" s="16"/>
      <c r="I31" t="s">
        <v>23</v>
      </c>
      <c r="K31" s="15" t="s">
        <v>24</v>
      </c>
      <c r="L31" s="13"/>
    </row>
    <row r="32" spans="1:17" x14ac:dyDescent="0.35">
      <c r="A32" t="s">
        <v>0</v>
      </c>
      <c r="C32">
        <v>159.39529999999999</v>
      </c>
      <c r="E32">
        <v>161.94313</v>
      </c>
      <c r="H32" s="13"/>
      <c r="L32" s="13"/>
    </row>
    <row r="33" spans="1:15" x14ac:dyDescent="0.35">
      <c r="A33" t="s">
        <v>0</v>
      </c>
      <c r="C33">
        <v>159.57486</v>
      </c>
      <c r="E33">
        <v>163.63176000000001</v>
      </c>
      <c r="L33" s="13"/>
    </row>
    <row r="34" spans="1:15" x14ac:dyDescent="0.35">
      <c r="A34" t="s">
        <v>0</v>
      </c>
      <c r="C34">
        <v>161.94313</v>
      </c>
      <c r="E34">
        <v>163.68817999999999</v>
      </c>
      <c r="H34" s="13"/>
      <c r="I34" t="s">
        <v>25</v>
      </c>
      <c r="K34" s="15" t="s">
        <v>26</v>
      </c>
      <c r="L34" s="13"/>
      <c r="O34" s="17"/>
    </row>
    <row r="35" spans="1:15" x14ac:dyDescent="0.35">
      <c r="A35">
        <v>239.06613999999999</v>
      </c>
      <c r="C35">
        <v>163.63176000000001</v>
      </c>
      <c r="E35">
        <v>164.21772999999999</v>
      </c>
      <c r="H35" s="13"/>
      <c r="L35" s="13"/>
    </row>
    <row r="36" spans="1:15" x14ac:dyDescent="0.35">
      <c r="A36">
        <v>158.3426</v>
      </c>
      <c r="C36">
        <v>163.68817999999999</v>
      </c>
      <c r="E36">
        <v>164.48166000000001</v>
      </c>
      <c r="H36" s="13"/>
      <c r="L36" s="13"/>
    </row>
    <row r="37" spans="1:15" ht="18" x14ac:dyDescent="0.4">
      <c r="A37">
        <v>195.57570000000001</v>
      </c>
      <c r="C37">
        <v>164.21772999999999</v>
      </c>
      <c r="E37">
        <v>164.60034999999999</v>
      </c>
      <c r="H37" s="16"/>
      <c r="L37" s="13"/>
    </row>
    <row r="38" spans="1:15" x14ac:dyDescent="0.35">
      <c r="A38">
        <v>164.48166000000001</v>
      </c>
      <c r="C38">
        <v>164.48166000000001</v>
      </c>
      <c r="E38">
        <v>165.10735</v>
      </c>
      <c r="H38" s="13"/>
      <c r="I38" t="s">
        <v>27</v>
      </c>
      <c r="L38" s="13"/>
    </row>
    <row r="39" spans="1:15" x14ac:dyDescent="0.35">
      <c r="A39">
        <v>166.60758999999999</v>
      </c>
      <c r="C39">
        <v>164.60034999999999</v>
      </c>
      <c r="E39">
        <v>165.82588999999999</v>
      </c>
      <c r="H39" s="13"/>
      <c r="L39" s="13"/>
    </row>
    <row r="40" spans="1:15" x14ac:dyDescent="0.35">
      <c r="A40">
        <v>247.77945</v>
      </c>
      <c r="C40">
        <v>165.10735</v>
      </c>
      <c r="E40">
        <v>166.40736999999999</v>
      </c>
    </row>
    <row r="41" spans="1:15" x14ac:dyDescent="0.35">
      <c r="A41">
        <v>190.90885</v>
      </c>
      <c r="C41">
        <v>165.82588999999999</v>
      </c>
      <c r="E41">
        <v>166.60758999999999</v>
      </c>
    </row>
    <row r="42" spans="1:15" x14ac:dyDescent="0.35">
      <c r="A42" t="s">
        <v>0</v>
      </c>
      <c r="C42">
        <v>166.40736999999999</v>
      </c>
      <c r="E42">
        <v>166.65370999999999</v>
      </c>
    </row>
    <row r="43" spans="1:15" x14ac:dyDescent="0.35">
      <c r="A43">
        <v>339.98596500000002</v>
      </c>
      <c r="C43">
        <v>166.60758999999999</v>
      </c>
      <c r="E43">
        <v>167.24265</v>
      </c>
    </row>
    <row r="44" spans="1:15" x14ac:dyDescent="0.35">
      <c r="A44">
        <v>174.58393000000001</v>
      </c>
      <c r="C44">
        <v>166.65370999999999</v>
      </c>
      <c r="E44">
        <v>167.85524000000001</v>
      </c>
    </row>
    <row r="45" spans="1:15" x14ac:dyDescent="0.35">
      <c r="A45" t="s">
        <v>0</v>
      </c>
      <c r="C45">
        <v>167.24265</v>
      </c>
      <c r="E45">
        <v>168.04958999999999</v>
      </c>
    </row>
    <row r="46" spans="1:15" x14ac:dyDescent="0.35">
      <c r="A46">
        <v>196.03864999999999</v>
      </c>
      <c r="C46">
        <v>167.85524000000001</v>
      </c>
      <c r="E46">
        <v>168.10607999999999</v>
      </c>
    </row>
    <row r="47" spans="1:15" x14ac:dyDescent="0.35">
      <c r="A47" t="s">
        <v>0</v>
      </c>
      <c r="C47">
        <v>168.04958999999999</v>
      </c>
      <c r="E47">
        <v>168.11473000000001</v>
      </c>
    </row>
    <row r="48" spans="1:15" x14ac:dyDescent="0.35">
      <c r="A48">
        <v>203.91763</v>
      </c>
      <c r="C48">
        <v>168.10607999999999</v>
      </c>
      <c r="E48">
        <v>168.14252999999999</v>
      </c>
    </row>
    <row r="49" spans="1:5" x14ac:dyDescent="0.35">
      <c r="A49">
        <v>170.67959999999999</v>
      </c>
      <c r="C49">
        <v>168.11473000000001</v>
      </c>
      <c r="E49">
        <v>169.85218</v>
      </c>
    </row>
    <row r="50" spans="1:5" x14ac:dyDescent="0.35">
      <c r="A50" t="s">
        <v>0</v>
      </c>
      <c r="C50">
        <v>168.14252999999999</v>
      </c>
      <c r="E50">
        <v>170.20138</v>
      </c>
    </row>
    <row r="51" spans="1:5" x14ac:dyDescent="0.35">
      <c r="A51">
        <v>223.15341000000001</v>
      </c>
      <c r="C51">
        <v>169.85218</v>
      </c>
      <c r="E51">
        <v>170.24959000000001</v>
      </c>
    </row>
    <row r="52" spans="1:5" x14ac:dyDescent="0.35">
      <c r="A52">
        <v>222.04769999999999</v>
      </c>
      <c r="C52">
        <v>170.20138</v>
      </c>
      <c r="E52">
        <v>170.5565</v>
      </c>
    </row>
    <row r="53" spans="1:5" x14ac:dyDescent="0.35">
      <c r="A53">
        <v>208.74949000000001</v>
      </c>
      <c r="C53">
        <v>170.24959000000001</v>
      </c>
      <c r="E53">
        <v>170.67867000000001</v>
      </c>
    </row>
    <row r="54" spans="1:5" x14ac:dyDescent="0.35">
      <c r="A54">
        <v>212.50459000000001</v>
      </c>
      <c r="C54">
        <v>170.5565</v>
      </c>
      <c r="E54">
        <v>170.67959999999999</v>
      </c>
    </row>
    <row r="55" spans="1:5" x14ac:dyDescent="0.35">
      <c r="A55">
        <v>198.35273000000001</v>
      </c>
      <c r="C55">
        <v>170.67867000000001</v>
      </c>
      <c r="E55">
        <v>171.1902</v>
      </c>
    </row>
    <row r="56" spans="1:5" x14ac:dyDescent="0.35">
      <c r="A56" t="s">
        <v>0</v>
      </c>
      <c r="C56">
        <v>170.67959999999999</v>
      </c>
      <c r="E56">
        <v>171.81450000000001</v>
      </c>
    </row>
    <row r="57" spans="1:5" x14ac:dyDescent="0.35">
      <c r="A57">
        <v>152.41687999999999</v>
      </c>
      <c r="C57">
        <v>171.1902</v>
      </c>
      <c r="E57">
        <v>172.04329999999999</v>
      </c>
    </row>
    <row r="58" spans="1:5" x14ac:dyDescent="0.35">
      <c r="A58" t="s">
        <v>0</v>
      </c>
      <c r="C58">
        <v>171.81450000000001</v>
      </c>
      <c r="E58">
        <v>172.39672999999999</v>
      </c>
    </row>
    <row r="59" spans="1:5" x14ac:dyDescent="0.35">
      <c r="A59">
        <v>369.864755</v>
      </c>
      <c r="C59">
        <v>172.04329999999999</v>
      </c>
      <c r="E59">
        <v>173.17187999999999</v>
      </c>
    </row>
    <row r="60" spans="1:5" x14ac:dyDescent="0.35">
      <c r="A60">
        <v>230.89599999999999</v>
      </c>
      <c r="C60">
        <v>172.39672999999999</v>
      </c>
      <c r="E60">
        <v>173.75702999999999</v>
      </c>
    </row>
    <row r="61" spans="1:5" x14ac:dyDescent="0.35">
      <c r="A61">
        <v>182.36958999999999</v>
      </c>
      <c r="C61">
        <v>173.17187999999999</v>
      </c>
      <c r="E61">
        <v>173.94611</v>
      </c>
    </row>
    <row r="62" spans="1:5" x14ac:dyDescent="0.35">
      <c r="A62">
        <v>153.89931999999999</v>
      </c>
      <c r="C62">
        <v>173.75702999999999</v>
      </c>
      <c r="E62">
        <v>174.58393000000001</v>
      </c>
    </row>
    <row r="63" spans="1:5" x14ac:dyDescent="0.35">
      <c r="A63">
        <v>240.00281000000001</v>
      </c>
      <c r="C63">
        <v>173.94611</v>
      </c>
      <c r="E63">
        <v>174.66107</v>
      </c>
    </row>
    <row r="64" spans="1:5" x14ac:dyDescent="0.35">
      <c r="A64" t="s">
        <v>0</v>
      </c>
      <c r="C64">
        <v>174.58393000000001</v>
      </c>
      <c r="E64">
        <v>174.78005999999999</v>
      </c>
    </row>
    <row r="65" spans="1:5" x14ac:dyDescent="0.35">
      <c r="A65">
        <v>217.4074</v>
      </c>
      <c r="C65">
        <v>174.66107</v>
      </c>
      <c r="E65">
        <v>174.98589999999999</v>
      </c>
    </row>
    <row r="66" spans="1:5" x14ac:dyDescent="0.35">
      <c r="A66">
        <v>219.50106</v>
      </c>
      <c r="C66">
        <v>174.78005999999999</v>
      </c>
      <c r="E66">
        <v>175.87486000000001</v>
      </c>
    </row>
    <row r="67" spans="1:5" x14ac:dyDescent="0.35">
      <c r="A67">
        <v>170.24959000000001</v>
      </c>
      <c r="C67">
        <v>174.98589999999999</v>
      </c>
      <c r="E67">
        <v>176.02459999999999</v>
      </c>
    </row>
    <row r="68" spans="1:5" x14ac:dyDescent="0.35">
      <c r="A68" t="s">
        <v>0</v>
      </c>
      <c r="C68">
        <v>175.87486000000001</v>
      </c>
      <c r="E68">
        <v>176.20312000000001</v>
      </c>
    </row>
    <row r="69" spans="1:5" x14ac:dyDescent="0.35">
      <c r="A69">
        <v>184.27259000000001</v>
      </c>
      <c r="C69">
        <v>176.02459999999999</v>
      </c>
      <c r="E69">
        <v>176.32943</v>
      </c>
    </row>
    <row r="70" spans="1:5" x14ac:dyDescent="0.35">
      <c r="A70">
        <v>178.06786</v>
      </c>
      <c r="C70">
        <v>176.20312000000001</v>
      </c>
      <c r="E70">
        <v>176.66681</v>
      </c>
    </row>
    <row r="71" spans="1:5" x14ac:dyDescent="0.35">
      <c r="A71">
        <v>186.45008000000001</v>
      </c>
      <c r="C71">
        <v>176.32943</v>
      </c>
      <c r="E71">
        <v>176.80615</v>
      </c>
    </row>
    <row r="72" spans="1:5" x14ac:dyDescent="0.35">
      <c r="A72" t="s">
        <v>0</v>
      </c>
      <c r="C72">
        <v>176.66681</v>
      </c>
      <c r="E72">
        <v>177.01227</v>
      </c>
    </row>
    <row r="73" spans="1:5" x14ac:dyDescent="0.35">
      <c r="A73">
        <v>171.81450000000001</v>
      </c>
      <c r="C73">
        <v>176.80615</v>
      </c>
      <c r="E73">
        <v>177.65018000000001</v>
      </c>
    </row>
    <row r="74" spans="1:5" x14ac:dyDescent="0.35">
      <c r="A74">
        <v>200.80527000000001</v>
      </c>
      <c r="C74">
        <v>177.01227</v>
      </c>
      <c r="E74">
        <v>177.74897999999999</v>
      </c>
    </row>
    <row r="75" spans="1:5" x14ac:dyDescent="0.35">
      <c r="A75">
        <v>201.05794</v>
      </c>
      <c r="C75">
        <v>177.65018000000001</v>
      </c>
      <c r="E75">
        <v>177.76786999999999</v>
      </c>
    </row>
    <row r="76" spans="1:5" x14ac:dyDescent="0.35">
      <c r="A76">
        <v>183.38469000000001</v>
      </c>
      <c r="C76">
        <v>177.74897999999999</v>
      </c>
      <c r="E76">
        <v>178.06786</v>
      </c>
    </row>
    <row r="77" spans="1:5" x14ac:dyDescent="0.35">
      <c r="A77">
        <v>173.17187999999999</v>
      </c>
      <c r="C77">
        <v>177.76786999999999</v>
      </c>
      <c r="E77">
        <v>178.2801</v>
      </c>
    </row>
    <row r="78" spans="1:5" x14ac:dyDescent="0.35">
      <c r="A78">
        <v>129.8169</v>
      </c>
      <c r="C78">
        <v>178.06786</v>
      </c>
      <c r="E78">
        <v>178.9495</v>
      </c>
    </row>
    <row r="79" spans="1:5" x14ac:dyDescent="0.35">
      <c r="A79">
        <v>182.97317000000001</v>
      </c>
      <c r="C79">
        <v>178.2801</v>
      </c>
      <c r="E79">
        <v>179.31733</v>
      </c>
    </row>
    <row r="80" spans="1:5" x14ac:dyDescent="0.35">
      <c r="A80">
        <v>180.65213</v>
      </c>
      <c r="C80">
        <v>178.9495</v>
      </c>
      <c r="E80">
        <v>179.39779999999999</v>
      </c>
    </row>
    <row r="81" spans="1:5" x14ac:dyDescent="0.35">
      <c r="A81">
        <v>214.35604000000001</v>
      </c>
      <c r="C81">
        <v>179.31733</v>
      </c>
      <c r="E81">
        <v>179.52197000000001</v>
      </c>
    </row>
    <row r="82" spans="1:5" x14ac:dyDescent="0.35">
      <c r="A82">
        <v>198.06513000000001</v>
      </c>
      <c r="C82">
        <v>179.39779999999999</v>
      </c>
      <c r="E82">
        <v>179.80240000000001</v>
      </c>
    </row>
    <row r="83" spans="1:5" x14ac:dyDescent="0.35">
      <c r="A83">
        <v>195.32153</v>
      </c>
      <c r="C83">
        <v>179.52197000000001</v>
      </c>
      <c r="E83">
        <v>179.95669000000001</v>
      </c>
    </row>
    <row r="84" spans="1:5" x14ac:dyDescent="0.35">
      <c r="A84">
        <v>186.26797999999999</v>
      </c>
      <c r="C84">
        <v>179.80240000000001</v>
      </c>
      <c r="E84">
        <v>180.61912000000001</v>
      </c>
    </row>
    <row r="85" spans="1:5" x14ac:dyDescent="0.35">
      <c r="A85" t="s">
        <v>0</v>
      </c>
      <c r="C85">
        <v>179.95669000000001</v>
      </c>
      <c r="E85">
        <v>180.63413</v>
      </c>
    </row>
    <row r="86" spans="1:5" x14ac:dyDescent="0.35">
      <c r="A86" t="s">
        <v>0</v>
      </c>
      <c r="C86">
        <v>180.61912000000001</v>
      </c>
      <c r="E86">
        <v>180.65213</v>
      </c>
    </row>
    <row r="87" spans="1:5" x14ac:dyDescent="0.35">
      <c r="A87" t="s">
        <v>0</v>
      </c>
      <c r="C87">
        <v>180.63413</v>
      </c>
      <c r="E87">
        <v>180.90280000000001</v>
      </c>
    </row>
    <row r="88" spans="1:5" x14ac:dyDescent="0.35">
      <c r="A88" t="s">
        <v>0</v>
      </c>
      <c r="C88">
        <v>180.65213</v>
      </c>
      <c r="E88">
        <v>180.91973999999999</v>
      </c>
    </row>
    <row r="89" spans="1:5" x14ac:dyDescent="0.35">
      <c r="A89">
        <v>219.56084999999999</v>
      </c>
      <c r="C89">
        <v>180.90280000000001</v>
      </c>
      <c r="E89">
        <v>181.23446000000001</v>
      </c>
    </row>
    <row r="90" spans="1:5" x14ac:dyDescent="0.35">
      <c r="A90">
        <v>195.18917999999999</v>
      </c>
      <c r="C90">
        <v>180.91973999999999</v>
      </c>
      <c r="E90">
        <v>181.28784999999999</v>
      </c>
    </row>
    <row r="91" spans="1:5" x14ac:dyDescent="0.35">
      <c r="A91">
        <v>184.03913</v>
      </c>
      <c r="C91">
        <v>181.23446000000001</v>
      </c>
      <c r="E91">
        <v>181.82472999999999</v>
      </c>
    </row>
    <row r="92" spans="1:5" x14ac:dyDescent="0.35">
      <c r="A92">
        <v>171.1902</v>
      </c>
      <c r="C92">
        <v>181.28784999999999</v>
      </c>
      <c r="E92">
        <v>182.17527999999999</v>
      </c>
    </row>
    <row r="93" spans="1:5" x14ac:dyDescent="0.35">
      <c r="A93">
        <v>200.14447000000001</v>
      </c>
      <c r="C93">
        <v>181.82472999999999</v>
      </c>
      <c r="E93">
        <v>182.36958999999999</v>
      </c>
    </row>
    <row r="94" spans="1:5" x14ac:dyDescent="0.35">
      <c r="A94">
        <v>192.77744999999999</v>
      </c>
      <c r="C94">
        <v>182.17527999999999</v>
      </c>
      <c r="E94">
        <v>182.42814000000001</v>
      </c>
    </row>
    <row r="95" spans="1:5" x14ac:dyDescent="0.35">
      <c r="A95">
        <v>179.95669000000001</v>
      </c>
      <c r="C95">
        <v>182.36958999999999</v>
      </c>
      <c r="E95">
        <v>182.55506</v>
      </c>
    </row>
    <row r="96" spans="1:5" x14ac:dyDescent="0.35">
      <c r="A96">
        <v>177.76786999999999</v>
      </c>
      <c r="C96">
        <v>182.42814000000001</v>
      </c>
      <c r="E96">
        <v>182.79758000000001</v>
      </c>
    </row>
    <row r="97" spans="1:5" x14ac:dyDescent="0.35">
      <c r="A97">
        <v>193.05699000000001</v>
      </c>
      <c r="C97">
        <v>182.55506</v>
      </c>
      <c r="E97">
        <v>182.85024000000001</v>
      </c>
    </row>
    <row r="98" spans="1:5" x14ac:dyDescent="0.35">
      <c r="A98">
        <v>216.59227999999999</v>
      </c>
      <c r="C98">
        <v>182.79758000000001</v>
      </c>
      <c r="E98">
        <v>182.97317000000001</v>
      </c>
    </row>
    <row r="99" spans="1:5" x14ac:dyDescent="0.35">
      <c r="A99">
        <v>192.21672000000001</v>
      </c>
      <c r="C99">
        <v>182.85024000000001</v>
      </c>
      <c r="E99">
        <v>182.98615000000001</v>
      </c>
    </row>
    <row r="100" spans="1:5" x14ac:dyDescent="0.35">
      <c r="A100">
        <v>202.00828999999999</v>
      </c>
      <c r="C100">
        <v>182.97317000000001</v>
      </c>
      <c r="E100">
        <v>183.23624000000001</v>
      </c>
    </row>
    <row r="101" spans="1:5" x14ac:dyDescent="0.35">
      <c r="A101">
        <v>196.74733000000001</v>
      </c>
      <c r="C101">
        <v>182.98615000000001</v>
      </c>
      <c r="E101">
        <v>183.38469000000001</v>
      </c>
    </row>
    <row r="102" spans="1:5" x14ac:dyDescent="0.35">
      <c r="A102">
        <v>169.85218</v>
      </c>
      <c r="C102">
        <v>183.23624000000001</v>
      </c>
      <c r="E102">
        <v>183.56996000000001</v>
      </c>
    </row>
    <row r="103" spans="1:5" x14ac:dyDescent="0.35">
      <c r="A103">
        <v>198.18508</v>
      </c>
      <c r="C103">
        <v>183.38469000000001</v>
      </c>
      <c r="E103">
        <v>183.6953</v>
      </c>
    </row>
    <row r="104" spans="1:5" x14ac:dyDescent="0.35">
      <c r="A104" t="s">
        <v>0</v>
      </c>
      <c r="C104">
        <v>183.56996000000001</v>
      </c>
      <c r="E104">
        <v>184.03913</v>
      </c>
    </row>
    <row r="105" spans="1:5" x14ac:dyDescent="0.35">
      <c r="A105">
        <v>213.06066000000001</v>
      </c>
      <c r="C105">
        <v>183.6953</v>
      </c>
      <c r="E105">
        <v>184.27259000000001</v>
      </c>
    </row>
    <row r="106" spans="1:5" x14ac:dyDescent="0.35">
      <c r="A106">
        <v>205.42989</v>
      </c>
      <c r="C106">
        <v>184.03913</v>
      </c>
      <c r="E106">
        <v>184.69483</v>
      </c>
    </row>
    <row r="107" spans="1:5" x14ac:dyDescent="0.35">
      <c r="A107">
        <v>159.57486</v>
      </c>
      <c r="C107">
        <v>184.27259000000001</v>
      </c>
      <c r="E107">
        <v>184.85755</v>
      </c>
    </row>
    <row r="108" spans="1:5" x14ac:dyDescent="0.35">
      <c r="A108">
        <v>197.35776000000001</v>
      </c>
      <c r="C108">
        <v>184.69483</v>
      </c>
      <c r="E108">
        <v>185.34329</v>
      </c>
    </row>
    <row r="109" spans="1:5" x14ac:dyDescent="0.35">
      <c r="A109">
        <v>168.14252999999999</v>
      </c>
      <c r="C109">
        <v>184.85755</v>
      </c>
      <c r="E109">
        <v>185.39636999999999</v>
      </c>
    </row>
    <row r="110" spans="1:5" x14ac:dyDescent="0.35">
      <c r="A110">
        <v>197.65186</v>
      </c>
      <c r="C110">
        <v>185.34329</v>
      </c>
      <c r="E110">
        <v>185.62296000000001</v>
      </c>
    </row>
    <row r="111" spans="1:5" x14ac:dyDescent="0.35">
      <c r="A111" t="s">
        <v>0</v>
      </c>
      <c r="C111">
        <v>185.39636999999999</v>
      </c>
      <c r="E111">
        <v>185.85410999999999</v>
      </c>
    </row>
    <row r="112" spans="1:5" x14ac:dyDescent="0.35">
      <c r="A112" t="s">
        <v>0</v>
      </c>
      <c r="C112">
        <v>185.62296000000001</v>
      </c>
      <c r="E112">
        <v>186.19104999999999</v>
      </c>
    </row>
    <row r="113" spans="1:5" x14ac:dyDescent="0.35">
      <c r="A113">
        <v>206.67509999999999</v>
      </c>
      <c r="C113">
        <v>185.85410999999999</v>
      </c>
      <c r="E113">
        <v>186.26797999999999</v>
      </c>
    </row>
    <row r="114" spans="1:5" x14ac:dyDescent="0.35">
      <c r="A114">
        <v>142.65346</v>
      </c>
      <c r="C114">
        <v>186.19104999999999</v>
      </c>
      <c r="E114">
        <v>186.45008000000001</v>
      </c>
    </row>
    <row r="115" spans="1:5" x14ac:dyDescent="0.35">
      <c r="A115">
        <v>200.02902</v>
      </c>
      <c r="C115">
        <v>186.26797999999999</v>
      </c>
      <c r="E115">
        <v>186.88781</v>
      </c>
    </row>
    <row r="116" spans="1:5" x14ac:dyDescent="0.35">
      <c r="A116">
        <v>197.99453</v>
      </c>
      <c r="C116">
        <v>186.45008000000001</v>
      </c>
      <c r="E116">
        <v>187.43231</v>
      </c>
    </row>
    <row r="117" spans="1:5" x14ac:dyDescent="0.35">
      <c r="A117">
        <v>182.79758000000001</v>
      </c>
      <c r="C117">
        <v>186.88781</v>
      </c>
      <c r="E117">
        <v>187.51613</v>
      </c>
    </row>
    <row r="118" spans="1:5" x14ac:dyDescent="0.35">
      <c r="A118" t="s">
        <v>0</v>
      </c>
      <c r="C118">
        <v>187.43231</v>
      </c>
      <c r="E118">
        <v>187.65472</v>
      </c>
    </row>
    <row r="119" spans="1:5" x14ac:dyDescent="0.35">
      <c r="A119">
        <v>199.8229</v>
      </c>
      <c r="C119">
        <v>187.51613</v>
      </c>
      <c r="E119">
        <v>187.71602999999999</v>
      </c>
    </row>
    <row r="120" spans="1:5" x14ac:dyDescent="0.35">
      <c r="A120">
        <v>215.48278999999999</v>
      </c>
      <c r="C120">
        <v>187.65472</v>
      </c>
      <c r="E120">
        <v>187.80020999999999</v>
      </c>
    </row>
    <row r="121" spans="1:5" x14ac:dyDescent="0.35">
      <c r="A121">
        <v>185.62296000000001</v>
      </c>
      <c r="C121">
        <v>187.71602999999999</v>
      </c>
      <c r="E121">
        <v>188.26786000000001</v>
      </c>
    </row>
    <row r="122" spans="1:5" x14ac:dyDescent="0.35">
      <c r="A122">
        <v>157.46312</v>
      </c>
      <c r="C122">
        <v>187.80020999999999</v>
      </c>
      <c r="E122">
        <v>188.99502000000001</v>
      </c>
    </row>
    <row r="123" spans="1:5" x14ac:dyDescent="0.35">
      <c r="A123">
        <v>229.69704999999999</v>
      </c>
      <c r="C123">
        <v>188.26786000000001</v>
      </c>
      <c r="E123">
        <v>189.23265000000001</v>
      </c>
    </row>
    <row r="124" spans="1:5" x14ac:dyDescent="0.35">
      <c r="A124">
        <v>210.81753</v>
      </c>
      <c r="C124">
        <v>188.99502000000001</v>
      </c>
      <c r="E124">
        <v>190.70636999999999</v>
      </c>
    </row>
    <row r="125" spans="1:5" x14ac:dyDescent="0.35">
      <c r="A125">
        <v>200.34913</v>
      </c>
      <c r="C125">
        <v>189.23265000000001</v>
      </c>
      <c r="E125">
        <v>190.79778999999999</v>
      </c>
    </row>
    <row r="126" spans="1:5" x14ac:dyDescent="0.35">
      <c r="A126">
        <v>192.05463</v>
      </c>
      <c r="C126">
        <v>190.70636999999999</v>
      </c>
      <c r="E126">
        <v>190.90885</v>
      </c>
    </row>
    <row r="127" spans="1:5" x14ac:dyDescent="0.35">
      <c r="A127">
        <v>71.076855000000094</v>
      </c>
      <c r="C127">
        <v>190.79778999999999</v>
      </c>
      <c r="E127">
        <v>190.95448999999999</v>
      </c>
    </row>
    <row r="128" spans="1:5" x14ac:dyDescent="0.35">
      <c r="A128">
        <v>157.48724000000001</v>
      </c>
      <c r="C128">
        <v>190.90885</v>
      </c>
      <c r="E128">
        <v>191.20643000000001</v>
      </c>
    </row>
    <row r="129" spans="1:5" x14ac:dyDescent="0.35">
      <c r="A129" t="s">
        <v>0</v>
      </c>
      <c r="C129">
        <v>190.95448999999999</v>
      </c>
      <c r="E129">
        <v>191.34718000000001</v>
      </c>
    </row>
    <row r="130" spans="1:5" x14ac:dyDescent="0.35">
      <c r="A130">
        <v>178.2801</v>
      </c>
      <c r="C130">
        <v>191.20643000000001</v>
      </c>
      <c r="E130">
        <v>191.46474000000001</v>
      </c>
    </row>
    <row r="131" spans="1:5" x14ac:dyDescent="0.35">
      <c r="A131">
        <v>179.39779999999999</v>
      </c>
      <c r="C131">
        <v>191.34718000000001</v>
      </c>
      <c r="E131">
        <v>191.90226000000001</v>
      </c>
    </row>
    <row r="132" spans="1:5" x14ac:dyDescent="0.35">
      <c r="A132">
        <v>181.28784999999999</v>
      </c>
      <c r="C132">
        <v>191.46474000000001</v>
      </c>
      <c r="E132">
        <v>192.05463</v>
      </c>
    </row>
    <row r="133" spans="1:5" x14ac:dyDescent="0.35">
      <c r="A133">
        <v>183.23624000000001</v>
      </c>
      <c r="C133">
        <v>191.90226000000001</v>
      </c>
      <c r="E133">
        <v>192.21672000000001</v>
      </c>
    </row>
    <row r="134" spans="1:5" x14ac:dyDescent="0.35">
      <c r="A134">
        <v>197.99603999999999</v>
      </c>
      <c r="C134">
        <v>192.05463</v>
      </c>
      <c r="E134">
        <v>192.77744999999999</v>
      </c>
    </row>
    <row r="135" spans="1:5" x14ac:dyDescent="0.35">
      <c r="A135">
        <v>190.79778999999999</v>
      </c>
      <c r="C135">
        <v>192.21672000000001</v>
      </c>
      <c r="E135">
        <v>193.05699000000001</v>
      </c>
    </row>
    <row r="136" spans="1:5" x14ac:dyDescent="0.35">
      <c r="A136">
        <v>174.78005999999999</v>
      </c>
      <c r="C136">
        <v>192.77744999999999</v>
      </c>
      <c r="E136">
        <v>193.1447</v>
      </c>
    </row>
    <row r="137" spans="1:5" x14ac:dyDescent="0.35">
      <c r="A137">
        <v>176.66681</v>
      </c>
      <c r="C137">
        <v>193.05699000000001</v>
      </c>
      <c r="E137">
        <v>193.17268999999999</v>
      </c>
    </row>
    <row r="138" spans="1:5" x14ac:dyDescent="0.35">
      <c r="A138">
        <v>188.99502000000001</v>
      </c>
      <c r="C138">
        <v>193.1447</v>
      </c>
      <c r="E138">
        <v>194.31793999999999</v>
      </c>
    </row>
    <row r="139" spans="1:5" x14ac:dyDescent="0.35">
      <c r="A139">
        <v>166.40736999999999</v>
      </c>
      <c r="C139">
        <v>193.17268999999999</v>
      </c>
      <c r="E139">
        <v>194.35029</v>
      </c>
    </row>
    <row r="140" spans="1:5" x14ac:dyDescent="0.35">
      <c r="A140">
        <v>168.10607999999999</v>
      </c>
      <c r="C140">
        <v>194.31793999999999</v>
      </c>
      <c r="E140">
        <v>194.69737000000001</v>
      </c>
    </row>
    <row r="141" spans="1:5" x14ac:dyDescent="0.35">
      <c r="A141">
        <v>174.66107</v>
      </c>
      <c r="C141">
        <v>194.35029</v>
      </c>
      <c r="E141">
        <v>194.73865000000001</v>
      </c>
    </row>
    <row r="142" spans="1:5" x14ac:dyDescent="0.35">
      <c r="A142">
        <v>166.65370999999999</v>
      </c>
      <c r="C142">
        <v>194.69737000000001</v>
      </c>
      <c r="E142">
        <v>195.09281999999999</v>
      </c>
    </row>
    <row r="143" spans="1:5" x14ac:dyDescent="0.35">
      <c r="A143" t="s">
        <v>0</v>
      </c>
      <c r="C143">
        <v>194.73865000000001</v>
      </c>
      <c r="E143">
        <v>195.10684000000001</v>
      </c>
    </row>
    <row r="144" spans="1:5" x14ac:dyDescent="0.35">
      <c r="A144">
        <v>195.34542999999999</v>
      </c>
      <c r="C144">
        <v>195.09281999999999</v>
      </c>
      <c r="E144">
        <v>195.18917999999999</v>
      </c>
    </row>
    <row r="145" spans="1:5" x14ac:dyDescent="0.35">
      <c r="A145">
        <v>194.31793999999999</v>
      </c>
      <c r="C145">
        <v>195.10684000000001</v>
      </c>
      <c r="E145">
        <v>195.25196</v>
      </c>
    </row>
    <row r="146" spans="1:5" x14ac:dyDescent="0.35">
      <c r="A146">
        <v>150.14698000000001</v>
      </c>
      <c r="C146">
        <v>195.18917999999999</v>
      </c>
      <c r="E146">
        <v>195.32153</v>
      </c>
    </row>
    <row r="147" spans="1:5" x14ac:dyDescent="0.35">
      <c r="A147">
        <v>218.22001</v>
      </c>
      <c r="C147">
        <v>195.25196</v>
      </c>
      <c r="E147">
        <v>195.34542999999999</v>
      </c>
    </row>
    <row r="148" spans="1:5" x14ac:dyDescent="0.35">
      <c r="A148">
        <v>219.45563999999999</v>
      </c>
      <c r="C148">
        <v>195.32153</v>
      </c>
      <c r="E148">
        <v>195.50794999999999</v>
      </c>
    </row>
    <row r="149" spans="1:5" x14ac:dyDescent="0.35">
      <c r="A149">
        <v>230.20715000000001</v>
      </c>
      <c r="C149">
        <v>195.34542999999999</v>
      </c>
      <c r="E149">
        <v>195.57284000000001</v>
      </c>
    </row>
    <row r="150" spans="1:5" x14ac:dyDescent="0.35">
      <c r="A150">
        <v>165.10735</v>
      </c>
      <c r="C150">
        <v>195.50794999999999</v>
      </c>
      <c r="E150">
        <v>195.57570000000001</v>
      </c>
    </row>
    <row r="151" spans="1:5" x14ac:dyDescent="0.35">
      <c r="A151">
        <v>207.49599000000001</v>
      </c>
      <c r="C151">
        <v>195.57284000000001</v>
      </c>
      <c r="E151">
        <v>195.75397000000001</v>
      </c>
    </row>
    <row r="152" spans="1:5" x14ac:dyDescent="0.35">
      <c r="A152">
        <v>182.98615000000001</v>
      </c>
      <c r="C152">
        <v>195.57570000000001</v>
      </c>
      <c r="E152">
        <v>195.86928</v>
      </c>
    </row>
    <row r="153" spans="1:5" x14ac:dyDescent="0.35">
      <c r="A153">
        <v>194.35029</v>
      </c>
      <c r="C153">
        <v>195.75397000000001</v>
      </c>
      <c r="E153">
        <v>196.03864999999999</v>
      </c>
    </row>
    <row r="154" spans="1:5" x14ac:dyDescent="0.35">
      <c r="A154">
        <v>154.62618000000001</v>
      </c>
      <c r="C154">
        <v>195.86928</v>
      </c>
      <c r="E154">
        <v>196.34805</v>
      </c>
    </row>
    <row r="155" spans="1:5" x14ac:dyDescent="0.35">
      <c r="A155">
        <v>150.79687999999999</v>
      </c>
      <c r="C155">
        <v>196.03864999999999</v>
      </c>
      <c r="E155">
        <v>196.39717999999999</v>
      </c>
    </row>
    <row r="156" spans="1:5" x14ac:dyDescent="0.35">
      <c r="A156">
        <v>195.57284000000001</v>
      </c>
      <c r="C156">
        <v>196.34805</v>
      </c>
      <c r="E156">
        <v>196.74733000000001</v>
      </c>
    </row>
    <row r="157" spans="1:5" x14ac:dyDescent="0.35">
      <c r="A157">
        <v>201.92714000000001</v>
      </c>
      <c r="C157">
        <v>196.39717999999999</v>
      </c>
      <c r="E157">
        <v>196.92971</v>
      </c>
    </row>
    <row r="158" spans="1:5" x14ac:dyDescent="0.35">
      <c r="A158">
        <v>203.45876999999999</v>
      </c>
      <c r="C158">
        <v>196.74733000000001</v>
      </c>
      <c r="E158">
        <v>197.2936</v>
      </c>
    </row>
    <row r="159" spans="1:5" x14ac:dyDescent="0.35">
      <c r="A159">
        <v>172.04329999999999</v>
      </c>
      <c r="C159">
        <v>196.92971</v>
      </c>
      <c r="E159">
        <v>197.35776000000001</v>
      </c>
    </row>
    <row r="160" spans="1:5" x14ac:dyDescent="0.35">
      <c r="A160" t="s">
        <v>0</v>
      </c>
      <c r="C160">
        <v>197.2936</v>
      </c>
      <c r="E160">
        <v>197.44369</v>
      </c>
    </row>
    <row r="161" spans="1:5" x14ac:dyDescent="0.35">
      <c r="A161">
        <v>159.39529999999999</v>
      </c>
      <c r="C161">
        <v>197.35776000000001</v>
      </c>
      <c r="E161">
        <v>197.52237</v>
      </c>
    </row>
    <row r="162" spans="1:5" x14ac:dyDescent="0.35">
      <c r="A162">
        <v>176.32943</v>
      </c>
      <c r="C162">
        <v>197.44369</v>
      </c>
      <c r="E162">
        <v>197.65186</v>
      </c>
    </row>
    <row r="163" spans="1:5" x14ac:dyDescent="0.35">
      <c r="A163">
        <v>173.94611</v>
      </c>
      <c r="C163">
        <v>197.52237</v>
      </c>
      <c r="E163">
        <v>197.97725</v>
      </c>
    </row>
    <row r="164" spans="1:5" x14ac:dyDescent="0.35">
      <c r="A164">
        <v>219.23781</v>
      </c>
      <c r="C164">
        <v>197.65186</v>
      </c>
      <c r="E164">
        <v>197.99453</v>
      </c>
    </row>
    <row r="165" spans="1:5" x14ac:dyDescent="0.35">
      <c r="A165">
        <v>183.56996000000001</v>
      </c>
      <c r="C165">
        <v>197.97725</v>
      </c>
      <c r="E165">
        <v>197.99603999999999</v>
      </c>
    </row>
    <row r="166" spans="1:5" x14ac:dyDescent="0.35">
      <c r="A166">
        <v>193.17268999999999</v>
      </c>
      <c r="C166">
        <v>197.99453</v>
      </c>
      <c r="E166">
        <v>198.06513000000001</v>
      </c>
    </row>
    <row r="167" spans="1:5" x14ac:dyDescent="0.35">
      <c r="A167">
        <v>187.71602999999999</v>
      </c>
      <c r="C167">
        <v>197.99603999999999</v>
      </c>
      <c r="E167">
        <v>198.15891999999999</v>
      </c>
    </row>
    <row r="168" spans="1:5" x14ac:dyDescent="0.35">
      <c r="A168">
        <v>207.17507000000001</v>
      </c>
      <c r="C168">
        <v>198.06513000000001</v>
      </c>
      <c r="E168">
        <v>198.18508</v>
      </c>
    </row>
    <row r="169" spans="1:5" x14ac:dyDescent="0.35">
      <c r="A169">
        <v>184.69483</v>
      </c>
      <c r="C169">
        <v>198.15891999999999</v>
      </c>
      <c r="E169">
        <v>198.35273000000001</v>
      </c>
    </row>
    <row r="170" spans="1:5" x14ac:dyDescent="0.35">
      <c r="A170">
        <v>155.43352999999999</v>
      </c>
      <c r="C170">
        <v>198.18508</v>
      </c>
      <c r="E170">
        <v>198.84327999999999</v>
      </c>
    </row>
    <row r="171" spans="1:5" x14ac:dyDescent="0.35">
      <c r="A171">
        <v>191.20643000000001</v>
      </c>
      <c r="C171">
        <v>198.35273000000001</v>
      </c>
      <c r="E171">
        <v>199.53461999999999</v>
      </c>
    </row>
    <row r="172" spans="1:5" x14ac:dyDescent="0.35">
      <c r="A172">
        <v>179.80240000000001</v>
      </c>
      <c r="C172">
        <v>198.84327999999999</v>
      </c>
      <c r="E172">
        <v>199.8229</v>
      </c>
    </row>
    <row r="173" spans="1:5" x14ac:dyDescent="0.35">
      <c r="A173">
        <v>195.10684000000001</v>
      </c>
      <c r="C173">
        <v>199.53461999999999</v>
      </c>
      <c r="E173">
        <v>200.02902</v>
      </c>
    </row>
    <row r="174" spans="1:5" x14ac:dyDescent="0.35">
      <c r="A174">
        <v>234.19810000000001</v>
      </c>
      <c r="C174">
        <v>199.8229</v>
      </c>
      <c r="E174">
        <v>200.14447000000001</v>
      </c>
    </row>
    <row r="175" spans="1:5" x14ac:dyDescent="0.35">
      <c r="A175">
        <v>231.39562000000001</v>
      </c>
      <c r="C175">
        <v>200.02902</v>
      </c>
      <c r="E175">
        <v>200.20625000000001</v>
      </c>
    </row>
    <row r="176" spans="1:5" x14ac:dyDescent="0.35">
      <c r="A176" t="s">
        <v>0</v>
      </c>
      <c r="C176">
        <v>200.14447000000001</v>
      </c>
      <c r="E176">
        <v>200.34913</v>
      </c>
    </row>
    <row r="177" spans="1:5" x14ac:dyDescent="0.35">
      <c r="A177" t="s">
        <v>0</v>
      </c>
      <c r="C177">
        <v>200.20625000000001</v>
      </c>
      <c r="E177">
        <v>200.64688000000001</v>
      </c>
    </row>
    <row r="178" spans="1:5" x14ac:dyDescent="0.35">
      <c r="A178">
        <v>187.65472</v>
      </c>
      <c r="C178">
        <v>200.34913</v>
      </c>
      <c r="E178">
        <v>200.64875000000001</v>
      </c>
    </row>
    <row r="179" spans="1:5" x14ac:dyDescent="0.35">
      <c r="A179" t="s">
        <v>0</v>
      </c>
      <c r="C179">
        <v>200.64688000000001</v>
      </c>
      <c r="E179">
        <v>200.80527000000001</v>
      </c>
    </row>
    <row r="180" spans="1:5" x14ac:dyDescent="0.35">
      <c r="A180">
        <v>225.66359</v>
      </c>
      <c r="C180">
        <v>200.64875000000001</v>
      </c>
      <c r="E180">
        <v>201.05794</v>
      </c>
    </row>
    <row r="181" spans="1:5" x14ac:dyDescent="0.35">
      <c r="A181" t="s">
        <v>0</v>
      </c>
      <c r="C181">
        <v>200.80527000000001</v>
      </c>
      <c r="E181">
        <v>201.92714000000001</v>
      </c>
    </row>
    <row r="182" spans="1:5" x14ac:dyDescent="0.35">
      <c r="A182">
        <v>180.61912000000001</v>
      </c>
      <c r="C182">
        <v>201.05794</v>
      </c>
      <c r="E182">
        <v>202.00828999999999</v>
      </c>
    </row>
    <row r="183" spans="1:5" x14ac:dyDescent="0.35">
      <c r="A183">
        <v>209.89129</v>
      </c>
      <c r="C183">
        <v>201.92714000000001</v>
      </c>
      <c r="E183">
        <v>202.09970000000001</v>
      </c>
    </row>
    <row r="184" spans="1:5" x14ac:dyDescent="0.35">
      <c r="A184" t="s">
        <v>0</v>
      </c>
      <c r="C184">
        <v>202.00828999999999</v>
      </c>
      <c r="E184">
        <v>202.30561</v>
      </c>
    </row>
    <row r="185" spans="1:5" x14ac:dyDescent="0.35">
      <c r="A185">
        <v>190.70636999999999</v>
      </c>
      <c r="C185">
        <v>202.09970000000001</v>
      </c>
      <c r="E185">
        <v>202.55825999999999</v>
      </c>
    </row>
    <row r="186" spans="1:5" x14ac:dyDescent="0.35">
      <c r="A186">
        <v>180.91973999999999</v>
      </c>
      <c r="C186">
        <v>202.30561</v>
      </c>
      <c r="E186">
        <v>203.45876999999999</v>
      </c>
    </row>
    <row r="187" spans="1:5" x14ac:dyDescent="0.35">
      <c r="A187">
        <v>216.39232999999999</v>
      </c>
      <c r="C187">
        <v>202.55825999999999</v>
      </c>
      <c r="E187">
        <v>203.91763</v>
      </c>
    </row>
    <row r="188" spans="1:5" x14ac:dyDescent="0.35">
      <c r="A188">
        <v>225.06374</v>
      </c>
      <c r="C188">
        <v>203.45876999999999</v>
      </c>
      <c r="E188">
        <v>204.67768000000001</v>
      </c>
    </row>
    <row r="189" spans="1:5" x14ac:dyDescent="0.35">
      <c r="A189">
        <v>165.82588999999999</v>
      </c>
      <c r="C189">
        <v>203.91763</v>
      </c>
      <c r="E189">
        <v>205.0958</v>
      </c>
    </row>
    <row r="190" spans="1:5" x14ac:dyDescent="0.35">
      <c r="A190">
        <v>177.65018000000001</v>
      </c>
      <c r="C190">
        <v>204.67768000000001</v>
      </c>
      <c r="E190">
        <v>205.42989</v>
      </c>
    </row>
    <row r="191" spans="1:5" x14ac:dyDescent="0.35">
      <c r="A191" t="s">
        <v>0</v>
      </c>
      <c r="C191">
        <v>205.0958</v>
      </c>
      <c r="E191">
        <v>205.83597</v>
      </c>
    </row>
    <row r="192" spans="1:5" x14ac:dyDescent="0.35">
      <c r="A192">
        <v>182.17527999999999</v>
      </c>
      <c r="C192">
        <v>205.42989</v>
      </c>
      <c r="E192">
        <v>206.44492</v>
      </c>
    </row>
    <row r="193" spans="1:5" x14ac:dyDescent="0.35">
      <c r="A193">
        <v>191.46474000000001</v>
      </c>
      <c r="C193">
        <v>205.83597</v>
      </c>
      <c r="E193">
        <v>206.45661999999999</v>
      </c>
    </row>
    <row r="194" spans="1:5" x14ac:dyDescent="0.35">
      <c r="A194">
        <v>220.61831000000001</v>
      </c>
      <c r="C194">
        <v>206.44492</v>
      </c>
      <c r="E194">
        <v>206.67509999999999</v>
      </c>
    </row>
    <row r="195" spans="1:5" x14ac:dyDescent="0.35">
      <c r="A195">
        <v>163.68817999999999</v>
      </c>
      <c r="C195">
        <v>206.45661999999999</v>
      </c>
      <c r="E195">
        <v>207.02483000000001</v>
      </c>
    </row>
    <row r="196" spans="1:5" x14ac:dyDescent="0.35">
      <c r="A196">
        <v>187.51613</v>
      </c>
      <c r="C196">
        <v>206.67509999999999</v>
      </c>
      <c r="E196">
        <v>207.17507000000001</v>
      </c>
    </row>
    <row r="197" spans="1:5" x14ac:dyDescent="0.35">
      <c r="A197">
        <v>195.09281999999999</v>
      </c>
      <c r="C197">
        <v>207.02483000000001</v>
      </c>
      <c r="E197">
        <v>207.49599000000001</v>
      </c>
    </row>
    <row r="198" spans="1:5" x14ac:dyDescent="0.35">
      <c r="A198">
        <v>175.87486000000001</v>
      </c>
      <c r="C198">
        <v>207.17507000000001</v>
      </c>
      <c r="E198">
        <v>207.54141000000001</v>
      </c>
    </row>
    <row r="199" spans="1:5" x14ac:dyDescent="0.35">
      <c r="A199">
        <v>186.19104999999999</v>
      </c>
      <c r="C199">
        <v>207.49599000000001</v>
      </c>
      <c r="E199">
        <v>207.8252</v>
      </c>
    </row>
    <row r="200" spans="1:5" x14ac:dyDescent="0.35">
      <c r="A200">
        <v>149.79936000000001</v>
      </c>
      <c r="C200">
        <v>207.54141000000001</v>
      </c>
      <c r="E200">
        <v>207.99242000000001</v>
      </c>
    </row>
    <row r="201" spans="1:5" x14ac:dyDescent="0.35">
      <c r="A201">
        <v>198.84327999999999</v>
      </c>
      <c r="C201">
        <v>207.8252</v>
      </c>
      <c r="E201">
        <v>208.12128999999999</v>
      </c>
    </row>
    <row r="202" spans="1:5" x14ac:dyDescent="0.35">
      <c r="A202">
        <v>152.91777999999999</v>
      </c>
      <c r="C202">
        <v>207.99242000000001</v>
      </c>
      <c r="E202">
        <v>208.74949000000001</v>
      </c>
    </row>
    <row r="203" spans="1:5" x14ac:dyDescent="0.35">
      <c r="A203">
        <v>223.71217999999999</v>
      </c>
      <c r="C203">
        <v>208.12128999999999</v>
      </c>
      <c r="E203">
        <v>209.89129</v>
      </c>
    </row>
    <row r="204" spans="1:5" x14ac:dyDescent="0.35">
      <c r="A204">
        <v>176.80615</v>
      </c>
      <c r="C204">
        <v>208.74949000000001</v>
      </c>
      <c r="E204">
        <v>210.81753</v>
      </c>
    </row>
    <row r="205" spans="1:5" x14ac:dyDescent="0.35">
      <c r="A205">
        <v>207.54141000000001</v>
      </c>
      <c r="C205">
        <v>209.89129</v>
      </c>
      <c r="E205">
        <v>211.87501</v>
      </c>
    </row>
    <row r="206" spans="1:5" x14ac:dyDescent="0.35">
      <c r="A206">
        <v>195.86928</v>
      </c>
      <c r="C206">
        <v>210.81753</v>
      </c>
      <c r="E206">
        <v>212.50459000000001</v>
      </c>
    </row>
    <row r="207" spans="1:5" x14ac:dyDescent="0.35">
      <c r="A207">
        <v>211.87501</v>
      </c>
      <c r="C207">
        <v>211.87501</v>
      </c>
      <c r="E207">
        <v>212.50914</v>
      </c>
    </row>
    <row r="208" spans="1:5" x14ac:dyDescent="0.35">
      <c r="A208">
        <v>177.74897999999999</v>
      </c>
      <c r="C208">
        <v>212.50459000000001</v>
      </c>
      <c r="E208">
        <v>212.56476000000001</v>
      </c>
    </row>
    <row r="209" spans="1:5" x14ac:dyDescent="0.35">
      <c r="A209">
        <v>223.8982</v>
      </c>
      <c r="C209">
        <v>212.50914</v>
      </c>
      <c r="E209">
        <v>213.06066000000001</v>
      </c>
    </row>
    <row r="210" spans="1:5" x14ac:dyDescent="0.35">
      <c r="A210">
        <v>208.12128999999999</v>
      </c>
      <c r="C210">
        <v>212.56476000000001</v>
      </c>
      <c r="E210">
        <v>213.85756000000001</v>
      </c>
    </row>
    <row r="211" spans="1:5" x14ac:dyDescent="0.35">
      <c r="A211">
        <v>213.85756000000001</v>
      </c>
      <c r="C211">
        <v>213.06066000000001</v>
      </c>
      <c r="E211">
        <v>214.35604000000001</v>
      </c>
    </row>
    <row r="212" spans="1:5" x14ac:dyDescent="0.35">
      <c r="A212">
        <v>156.97354999999999</v>
      </c>
      <c r="C212">
        <v>213.85756000000001</v>
      </c>
      <c r="E212">
        <v>215.14106000000001</v>
      </c>
    </row>
    <row r="213" spans="1:5" x14ac:dyDescent="0.35">
      <c r="A213">
        <v>178.9495</v>
      </c>
      <c r="C213">
        <v>214.35604000000001</v>
      </c>
      <c r="E213">
        <v>215.32330999999999</v>
      </c>
    </row>
    <row r="214" spans="1:5" x14ac:dyDescent="0.35">
      <c r="A214">
        <v>156.48681999999999</v>
      </c>
      <c r="C214">
        <v>215.14106000000001</v>
      </c>
      <c r="E214">
        <v>215.48278999999999</v>
      </c>
    </row>
    <row r="215" spans="1:5" x14ac:dyDescent="0.35">
      <c r="A215">
        <v>184.85755</v>
      </c>
      <c r="C215">
        <v>215.32330999999999</v>
      </c>
      <c r="E215">
        <v>216.09837999999999</v>
      </c>
    </row>
    <row r="216" spans="1:5" x14ac:dyDescent="0.35">
      <c r="A216">
        <v>202.30561</v>
      </c>
      <c r="C216">
        <v>215.48278999999999</v>
      </c>
      <c r="E216">
        <v>216.39232999999999</v>
      </c>
    </row>
    <row r="217" spans="1:5" x14ac:dyDescent="0.35">
      <c r="A217">
        <v>217.3244</v>
      </c>
      <c r="C217">
        <v>216.09837999999999</v>
      </c>
      <c r="E217">
        <v>216.59227999999999</v>
      </c>
    </row>
    <row r="218" spans="1:5" x14ac:dyDescent="0.35">
      <c r="A218">
        <v>189.23265000000001</v>
      </c>
      <c r="C218">
        <v>216.39232999999999</v>
      </c>
      <c r="E218">
        <v>217.3244</v>
      </c>
    </row>
    <row r="219" spans="1:5" x14ac:dyDescent="0.35">
      <c r="A219">
        <v>215.32330999999999</v>
      </c>
      <c r="C219">
        <v>216.59227999999999</v>
      </c>
      <c r="E219">
        <v>217.4074</v>
      </c>
    </row>
    <row r="220" spans="1:5" x14ac:dyDescent="0.35">
      <c r="A220" t="s">
        <v>0</v>
      </c>
      <c r="C220">
        <v>217.3244</v>
      </c>
      <c r="E220">
        <v>218.22001</v>
      </c>
    </row>
    <row r="221" spans="1:5" x14ac:dyDescent="0.35">
      <c r="A221">
        <v>138.64000999999999</v>
      </c>
      <c r="C221">
        <v>217.4074</v>
      </c>
      <c r="E221">
        <v>219.23781</v>
      </c>
    </row>
    <row r="222" spans="1:5" x14ac:dyDescent="0.35">
      <c r="A222" t="s">
        <v>0</v>
      </c>
      <c r="C222">
        <v>218.22001</v>
      </c>
      <c r="E222">
        <v>219.45563999999999</v>
      </c>
    </row>
    <row r="223" spans="1:5" x14ac:dyDescent="0.35">
      <c r="A223">
        <v>179.31733</v>
      </c>
      <c r="C223">
        <v>219.23781</v>
      </c>
      <c r="E223">
        <v>219.50106</v>
      </c>
    </row>
    <row r="224" spans="1:5" x14ac:dyDescent="0.35">
      <c r="A224">
        <v>159.37454</v>
      </c>
      <c r="C224">
        <v>219.45563999999999</v>
      </c>
      <c r="E224">
        <v>219.56084999999999</v>
      </c>
    </row>
    <row r="225" spans="1:5" x14ac:dyDescent="0.35">
      <c r="A225">
        <v>215.14106000000001</v>
      </c>
      <c r="C225">
        <v>219.50106</v>
      </c>
      <c r="E225">
        <v>219.81358</v>
      </c>
    </row>
    <row r="226" spans="1:5" x14ac:dyDescent="0.35">
      <c r="A226">
        <v>187.80020999999999</v>
      </c>
      <c r="C226">
        <v>219.56084999999999</v>
      </c>
      <c r="E226">
        <v>219.86467999999999</v>
      </c>
    </row>
    <row r="227" spans="1:5" x14ac:dyDescent="0.35">
      <c r="A227">
        <v>195.50794999999999</v>
      </c>
      <c r="C227">
        <v>219.81358</v>
      </c>
      <c r="E227">
        <v>220.61831000000001</v>
      </c>
    </row>
    <row r="228" spans="1:5" x14ac:dyDescent="0.35">
      <c r="A228">
        <v>181.82472999999999</v>
      </c>
      <c r="C228">
        <v>219.86467999999999</v>
      </c>
      <c r="E228">
        <v>221.23139</v>
      </c>
    </row>
    <row r="229" spans="1:5" x14ac:dyDescent="0.35">
      <c r="A229">
        <v>183.6953</v>
      </c>
      <c r="C229">
        <v>220.61831000000001</v>
      </c>
      <c r="E229">
        <v>221.78380000000001</v>
      </c>
    </row>
    <row r="230" spans="1:5" x14ac:dyDescent="0.35">
      <c r="A230">
        <v>198.15891999999999</v>
      </c>
      <c r="C230">
        <v>221.23139</v>
      </c>
      <c r="E230">
        <v>222.04769999999999</v>
      </c>
    </row>
    <row r="231" spans="1:5" x14ac:dyDescent="0.35">
      <c r="A231" t="s">
        <v>0</v>
      </c>
      <c r="C231">
        <v>221.78380000000001</v>
      </c>
      <c r="E231">
        <v>223.00505999999999</v>
      </c>
    </row>
    <row r="232" spans="1:5" x14ac:dyDescent="0.35">
      <c r="A232">
        <v>202.55825999999999</v>
      </c>
      <c r="C232">
        <v>222.04769999999999</v>
      </c>
      <c r="E232">
        <v>223.15341000000001</v>
      </c>
    </row>
    <row r="233" spans="1:5" x14ac:dyDescent="0.35">
      <c r="A233" t="s">
        <v>0</v>
      </c>
      <c r="C233">
        <v>223.00505999999999</v>
      </c>
      <c r="E233">
        <v>223.71217999999999</v>
      </c>
    </row>
    <row r="234" spans="1:5" x14ac:dyDescent="0.35">
      <c r="A234">
        <v>176.20312000000001</v>
      </c>
      <c r="C234">
        <v>223.15341000000001</v>
      </c>
      <c r="E234">
        <v>223.8982</v>
      </c>
    </row>
    <row r="235" spans="1:5" x14ac:dyDescent="0.35">
      <c r="A235">
        <v>173.75702999999999</v>
      </c>
      <c r="C235">
        <v>223.71217999999999</v>
      </c>
      <c r="E235">
        <v>224.08094</v>
      </c>
    </row>
    <row r="236" spans="1:5" x14ac:dyDescent="0.35">
      <c r="A236">
        <v>141.42246</v>
      </c>
      <c r="C236">
        <v>223.8982</v>
      </c>
      <c r="E236">
        <v>224.34228999999999</v>
      </c>
    </row>
    <row r="237" spans="1:5" x14ac:dyDescent="0.35">
      <c r="A237">
        <v>206.44492</v>
      </c>
      <c r="C237">
        <v>224.08094</v>
      </c>
      <c r="E237">
        <v>224.94001</v>
      </c>
    </row>
    <row r="238" spans="1:5" x14ac:dyDescent="0.35">
      <c r="A238">
        <v>172.39672999999999</v>
      </c>
      <c r="C238">
        <v>224.34228999999999</v>
      </c>
      <c r="E238">
        <v>225.06374</v>
      </c>
    </row>
    <row r="239" spans="1:5" x14ac:dyDescent="0.35">
      <c r="A239">
        <v>177.01227</v>
      </c>
      <c r="C239">
        <v>224.94001</v>
      </c>
      <c r="E239">
        <v>225.66359</v>
      </c>
    </row>
    <row r="240" spans="1:5" x14ac:dyDescent="0.35">
      <c r="A240">
        <v>219.86467999999999</v>
      </c>
      <c r="C240">
        <v>225.06374</v>
      </c>
      <c r="E240">
        <v>227.26331999999999</v>
      </c>
    </row>
    <row r="241" spans="1:5" x14ac:dyDescent="0.35">
      <c r="A241" t="s">
        <v>0</v>
      </c>
      <c r="C241">
        <v>225.66359</v>
      </c>
      <c r="E241">
        <v>227.41976</v>
      </c>
    </row>
    <row r="242" spans="1:5" x14ac:dyDescent="0.35">
      <c r="A242">
        <v>181.23446000000001</v>
      </c>
      <c r="C242">
        <v>227.26331999999999</v>
      </c>
      <c r="E242">
        <v>227.51420999999999</v>
      </c>
    </row>
    <row r="243" spans="1:5" x14ac:dyDescent="0.35">
      <c r="A243">
        <v>156.27619999999999</v>
      </c>
      <c r="C243">
        <v>227.41976</v>
      </c>
      <c r="E243">
        <v>229.69704999999999</v>
      </c>
    </row>
    <row r="244" spans="1:5" x14ac:dyDescent="0.35">
      <c r="A244" t="s">
        <v>0</v>
      </c>
      <c r="C244">
        <v>227.51420999999999</v>
      </c>
      <c r="E244">
        <v>230.20715000000001</v>
      </c>
    </row>
    <row r="245" spans="1:5" x14ac:dyDescent="0.35">
      <c r="A245">
        <v>100.955645</v>
      </c>
      <c r="C245">
        <v>229.69704999999999</v>
      </c>
      <c r="E245">
        <v>230.89599999999999</v>
      </c>
    </row>
    <row r="246" spans="1:5" x14ac:dyDescent="0.35">
      <c r="A246">
        <v>163.63176000000001</v>
      </c>
      <c r="C246">
        <v>230.20715000000001</v>
      </c>
      <c r="E246">
        <v>231.39562000000001</v>
      </c>
    </row>
    <row r="247" spans="1:5" x14ac:dyDescent="0.35">
      <c r="A247">
        <v>164.60034999999999</v>
      </c>
      <c r="C247">
        <v>230.89599999999999</v>
      </c>
      <c r="E247">
        <v>231.72280000000001</v>
      </c>
    </row>
    <row r="248" spans="1:5" x14ac:dyDescent="0.35">
      <c r="A248">
        <v>200.64875000000001</v>
      </c>
      <c r="C248">
        <v>231.39562000000001</v>
      </c>
      <c r="E248">
        <v>234.19810000000001</v>
      </c>
    </row>
    <row r="249" spans="1:5" x14ac:dyDescent="0.35">
      <c r="A249">
        <v>219.81358</v>
      </c>
      <c r="C249">
        <v>231.72280000000001</v>
      </c>
      <c r="E249">
        <v>239.06613999999999</v>
      </c>
    </row>
    <row r="250" spans="1:5" x14ac:dyDescent="0.35">
      <c r="A250">
        <v>207.8252</v>
      </c>
      <c r="C250">
        <v>234.19810000000001</v>
      </c>
      <c r="E250">
        <v>240.00281000000001</v>
      </c>
    </row>
    <row r="251" spans="1:5" x14ac:dyDescent="0.35">
      <c r="A251">
        <v>193.1447</v>
      </c>
      <c r="C251">
        <v>239.06613999999999</v>
      </c>
      <c r="E251">
        <v>244.50199000000001</v>
      </c>
    </row>
    <row r="252" spans="1:5" x14ac:dyDescent="0.35">
      <c r="A252">
        <v>224.34228999999999</v>
      </c>
      <c r="C252">
        <v>240.00281000000001</v>
      </c>
      <c r="E252">
        <v>247.77945</v>
      </c>
    </row>
    <row r="253" spans="1:5" x14ac:dyDescent="0.35">
      <c r="A253">
        <v>176.02459999999999</v>
      </c>
      <c r="C253">
        <v>244.50199000000001</v>
      </c>
    </row>
    <row r="254" spans="1:5" x14ac:dyDescent="0.35">
      <c r="A254">
        <v>197.2936</v>
      </c>
      <c r="C254">
        <v>247.77945</v>
      </c>
    </row>
    <row r="255" spans="1:5" x14ac:dyDescent="0.35">
      <c r="A255">
        <v>224.94001</v>
      </c>
      <c r="C255">
        <v>339.98596500000002</v>
      </c>
    </row>
    <row r="256" spans="1:5" x14ac:dyDescent="0.35">
      <c r="A256">
        <v>191.90226000000001</v>
      </c>
      <c r="C256">
        <v>369.864755</v>
      </c>
    </row>
    <row r="257" spans="1:1" x14ac:dyDescent="0.35">
      <c r="A257" t="s">
        <v>0</v>
      </c>
    </row>
    <row r="258" spans="1:1" x14ac:dyDescent="0.35">
      <c r="A258">
        <v>206.45661999999999</v>
      </c>
    </row>
    <row r="259" spans="1:1" x14ac:dyDescent="0.35">
      <c r="A259">
        <v>197.52237</v>
      </c>
    </row>
    <row r="260" spans="1:1" x14ac:dyDescent="0.35">
      <c r="A260">
        <v>164.21772999999999</v>
      </c>
    </row>
    <row r="261" spans="1:1" x14ac:dyDescent="0.35">
      <c r="A261">
        <v>167.85524000000001</v>
      </c>
    </row>
    <row r="262" spans="1:1" x14ac:dyDescent="0.35">
      <c r="A262">
        <v>244.50199000000001</v>
      </c>
    </row>
    <row r="263" spans="1:1" x14ac:dyDescent="0.35">
      <c r="A263">
        <v>194.69737000000001</v>
      </c>
    </row>
    <row r="264" spans="1:1" x14ac:dyDescent="0.35">
      <c r="A264">
        <v>190.95448999999999</v>
      </c>
    </row>
    <row r="265" spans="1:1" x14ac:dyDescent="0.35">
      <c r="A265">
        <v>185.85410999999999</v>
      </c>
    </row>
    <row r="266" spans="1:1" x14ac:dyDescent="0.35">
      <c r="A266" t="s">
        <v>0</v>
      </c>
    </row>
    <row r="267" spans="1:1" x14ac:dyDescent="0.35">
      <c r="A267">
        <v>231.72280000000001</v>
      </c>
    </row>
    <row r="268" spans="1:1" x14ac:dyDescent="0.35">
      <c r="A268">
        <v>185.34329</v>
      </c>
    </row>
    <row r="269" spans="1:1" x14ac:dyDescent="0.35">
      <c r="A269">
        <v>207.02483000000001</v>
      </c>
    </row>
    <row r="270" spans="1:1" x14ac:dyDescent="0.35">
      <c r="A270">
        <v>205.83597</v>
      </c>
    </row>
    <row r="271" spans="1:1" x14ac:dyDescent="0.35">
      <c r="A271" t="s">
        <v>0</v>
      </c>
    </row>
    <row r="272" spans="1:1" x14ac:dyDescent="0.35">
      <c r="A272">
        <v>212.50914</v>
      </c>
    </row>
    <row r="273" spans="1:1" x14ac:dyDescent="0.35">
      <c r="A273" t="s">
        <v>0</v>
      </c>
    </row>
    <row r="274" spans="1:1" x14ac:dyDescent="0.35">
      <c r="A274">
        <v>227.26331999999999</v>
      </c>
    </row>
    <row r="275" spans="1:1" x14ac:dyDescent="0.35">
      <c r="A275">
        <v>216.09837999999999</v>
      </c>
    </row>
    <row r="276" spans="1:1" x14ac:dyDescent="0.35">
      <c r="A276">
        <v>180.63413</v>
      </c>
    </row>
    <row r="277" spans="1:1" x14ac:dyDescent="0.35">
      <c r="A277">
        <v>157.3706</v>
      </c>
    </row>
    <row r="278" spans="1:1" x14ac:dyDescent="0.35">
      <c r="A278">
        <v>200.64688000000001</v>
      </c>
    </row>
    <row r="279" spans="1:1" x14ac:dyDescent="0.35">
      <c r="A279" t="s">
        <v>0</v>
      </c>
    </row>
    <row r="280" spans="1:1" x14ac:dyDescent="0.35">
      <c r="A280">
        <v>205.0958</v>
      </c>
    </row>
    <row r="281" spans="1:1" x14ac:dyDescent="0.35">
      <c r="A281">
        <v>197.44369</v>
      </c>
    </row>
    <row r="282" spans="1:1" x14ac:dyDescent="0.35">
      <c r="A282">
        <v>195.75397000000001</v>
      </c>
    </row>
    <row r="283" spans="1:1" x14ac:dyDescent="0.35">
      <c r="A283">
        <v>185.39636999999999</v>
      </c>
    </row>
    <row r="284" spans="1:1" x14ac:dyDescent="0.35">
      <c r="A284">
        <v>212.56476000000001</v>
      </c>
    </row>
    <row r="285" spans="1:1" x14ac:dyDescent="0.35">
      <c r="A285">
        <v>221.23139</v>
      </c>
    </row>
    <row r="286" spans="1:1" x14ac:dyDescent="0.35">
      <c r="A286">
        <v>223.00505999999999</v>
      </c>
    </row>
    <row r="287" spans="1:1" x14ac:dyDescent="0.35">
      <c r="A287" t="s">
        <v>0</v>
      </c>
    </row>
    <row r="288" spans="1:1" x14ac:dyDescent="0.35">
      <c r="A288">
        <v>227.41976</v>
      </c>
    </row>
    <row r="289" spans="1:1" x14ac:dyDescent="0.35">
      <c r="A289">
        <v>195.25196</v>
      </c>
    </row>
    <row r="290" spans="1:1" x14ac:dyDescent="0.35">
      <c r="A290">
        <v>204.67768000000001</v>
      </c>
    </row>
    <row r="291" spans="1:1" x14ac:dyDescent="0.35">
      <c r="A291">
        <v>191.34718000000001</v>
      </c>
    </row>
    <row r="292" spans="1:1" x14ac:dyDescent="0.35">
      <c r="A292">
        <v>182.85024000000001</v>
      </c>
    </row>
    <row r="293" spans="1:1" x14ac:dyDescent="0.35">
      <c r="A293">
        <v>161.94313</v>
      </c>
    </row>
    <row r="294" spans="1:1" x14ac:dyDescent="0.35">
      <c r="A294">
        <v>188.26786000000001</v>
      </c>
    </row>
    <row r="295" spans="1:1" x14ac:dyDescent="0.35">
      <c r="A295" t="s">
        <v>0</v>
      </c>
    </row>
    <row r="296" spans="1:1" x14ac:dyDescent="0.35">
      <c r="A296">
        <v>170.67867000000001</v>
      </c>
    </row>
    <row r="297" spans="1:1" x14ac:dyDescent="0.35">
      <c r="A297">
        <v>151.12891999999999</v>
      </c>
    </row>
    <row r="298" spans="1:1" x14ac:dyDescent="0.35">
      <c r="A298">
        <v>196.39717999999999</v>
      </c>
    </row>
    <row r="299" spans="1:1" x14ac:dyDescent="0.35">
      <c r="A299">
        <v>179.52197000000001</v>
      </c>
    </row>
    <row r="300" spans="1:1" x14ac:dyDescent="0.35">
      <c r="A300" t="s">
        <v>0</v>
      </c>
    </row>
    <row r="301" spans="1:1" x14ac:dyDescent="0.35">
      <c r="A301" t="s">
        <v>0</v>
      </c>
    </row>
    <row r="302" spans="1:1" x14ac:dyDescent="0.35">
      <c r="A302">
        <v>167.24265</v>
      </c>
    </row>
    <row r="303" spans="1:1" x14ac:dyDescent="0.35">
      <c r="A303">
        <v>182.42814000000001</v>
      </c>
    </row>
  </sheetData>
  <sortState xmlns:xlrd2="http://schemas.microsoft.com/office/spreadsheetml/2017/richdata2" ref="E4:E254">
    <sortCondition ref="E4:E2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N303"/>
  <sheetViews>
    <sheetView topLeftCell="A11" zoomScale="90" zoomScaleNormal="90" workbookViewId="0">
      <selection activeCell="I25" sqref="I25"/>
    </sheetView>
  </sheetViews>
  <sheetFormatPr defaultRowHeight="14.5" x14ac:dyDescent="0.35"/>
  <cols>
    <col min="7" max="7" width="26.7265625" customWidth="1"/>
    <col min="8" max="8" width="29.453125" customWidth="1"/>
    <col min="9" max="9" width="26.1796875" customWidth="1"/>
    <col min="11" max="11" width="14.54296875" customWidth="1"/>
    <col min="12" max="12" width="9.54296875" customWidth="1"/>
    <col min="17" max="17" width="8.453125" customWidth="1"/>
    <col min="18" max="18" width="13.26953125" customWidth="1"/>
    <col min="19" max="19" width="17.7265625" customWidth="1"/>
  </cols>
  <sheetData>
    <row r="1" spans="1:300" x14ac:dyDescent="0.3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0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0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0</v>
      </c>
      <c r="AD1" t="s">
        <v>0</v>
      </c>
      <c r="AE1" t="s">
        <v>0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0</v>
      </c>
      <c r="AN1" t="s">
        <v>65</v>
      </c>
      <c r="AO1" t="s">
        <v>66</v>
      </c>
      <c r="AP1" t="s">
        <v>0</v>
      </c>
      <c r="AQ1" t="s">
        <v>67</v>
      </c>
      <c r="AR1" t="s">
        <v>0</v>
      </c>
      <c r="AS1" t="s">
        <v>68</v>
      </c>
      <c r="AT1" t="s">
        <v>69</v>
      </c>
      <c r="AU1" t="s">
        <v>0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0</v>
      </c>
      <c r="BB1" t="s">
        <v>75</v>
      </c>
      <c r="BC1" t="s">
        <v>0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0</v>
      </c>
      <c r="BJ1" t="s">
        <v>81</v>
      </c>
      <c r="BK1" t="s">
        <v>82</v>
      </c>
      <c r="BL1" t="s">
        <v>83</v>
      </c>
      <c r="BM1" t="s">
        <v>0</v>
      </c>
      <c r="BN1" t="s">
        <v>84</v>
      </c>
      <c r="BO1" t="s">
        <v>85</v>
      </c>
      <c r="BP1" t="s">
        <v>86</v>
      </c>
      <c r="BQ1" t="s">
        <v>0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0</v>
      </c>
      <c r="CE1" t="s">
        <v>0</v>
      </c>
      <c r="CF1" t="s">
        <v>0</v>
      </c>
      <c r="CG1" t="s">
        <v>0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0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0</v>
      </c>
      <c r="DE1" t="s">
        <v>0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0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0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0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0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0</v>
      </c>
      <c r="FR1" t="s">
        <v>0</v>
      </c>
      <c r="FS1" t="s">
        <v>179</v>
      </c>
      <c r="FT1" t="s">
        <v>0</v>
      </c>
      <c r="FU1" t="s">
        <v>180</v>
      </c>
      <c r="FV1" t="s">
        <v>0</v>
      </c>
      <c r="FW1" t="s">
        <v>181</v>
      </c>
      <c r="FX1" t="s">
        <v>182</v>
      </c>
      <c r="FY1" t="s">
        <v>0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0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0</v>
      </c>
      <c r="HJ1" t="s">
        <v>217</v>
      </c>
      <c r="HK1" t="s">
        <v>0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0</v>
      </c>
      <c r="HU1" t="s">
        <v>226</v>
      </c>
      <c r="HV1" t="s">
        <v>0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0</v>
      </c>
      <c r="IE1" t="s">
        <v>234</v>
      </c>
      <c r="IF1" t="s">
        <v>235</v>
      </c>
      <c r="IG1" t="s">
        <v>0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0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0</v>
      </c>
      <c r="JD1" t="s">
        <v>256</v>
      </c>
      <c r="JE1" t="s">
        <v>257</v>
      </c>
      <c r="JF1" t="s">
        <v>258</v>
      </c>
      <c r="JG1" t="s">
        <v>259</v>
      </c>
      <c r="JH1" t="s">
        <v>0</v>
      </c>
      <c r="JI1" t="s">
        <v>260</v>
      </c>
      <c r="JJ1" t="s">
        <v>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0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0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0</v>
      </c>
      <c r="KG1" t="s">
        <v>280</v>
      </c>
      <c r="KH1" t="s">
        <v>281</v>
      </c>
      <c r="KI1" t="s">
        <v>282</v>
      </c>
      <c r="KJ1" t="s">
        <v>283</v>
      </c>
      <c r="KK1" t="s">
        <v>0</v>
      </c>
      <c r="KL1" t="s">
        <v>0</v>
      </c>
      <c r="KM1" t="s">
        <v>284</v>
      </c>
      <c r="KN1" t="s">
        <v>285</v>
      </c>
    </row>
    <row r="3" spans="1:300" x14ac:dyDescent="0.35">
      <c r="A3" s="1" t="s">
        <v>1</v>
      </c>
      <c r="B3" s="1"/>
      <c r="C3" s="1" t="s">
        <v>2</v>
      </c>
      <c r="D3" s="1"/>
      <c r="E3" s="1" t="s">
        <v>3</v>
      </c>
    </row>
    <row r="4" spans="1:300" x14ac:dyDescent="0.35">
      <c r="A4">
        <v>196.92971</v>
      </c>
      <c r="B4" s="1"/>
      <c r="C4">
        <v>212.56476000000001</v>
      </c>
      <c r="D4" s="1"/>
      <c r="E4" s="1"/>
    </row>
    <row r="5" spans="1:300" x14ac:dyDescent="0.35">
      <c r="A5" t="s">
        <v>0</v>
      </c>
      <c r="C5">
        <v>213.06066000000001</v>
      </c>
      <c r="H5" s="5">
        <v>1</v>
      </c>
      <c r="I5" s="6">
        <f>COUNTIF(A4:A303,A5)</f>
        <v>47</v>
      </c>
      <c r="J5" s="7" t="s">
        <v>4</v>
      </c>
      <c r="K5" s="8"/>
      <c r="L5" s="8"/>
      <c r="M5" s="8"/>
      <c r="N5" s="8"/>
      <c r="O5" s="9"/>
    </row>
    <row r="6" spans="1:300" x14ac:dyDescent="0.35">
      <c r="A6">
        <v>136.07691</v>
      </c>
      <c r="C6">
        <v>213.85756000000001</v>
      </c>
      <c r="H6" s="5">
        <v>2</v>
      </c>
      <c r="I6" s="6">
        <f>COUNT(C4:C256)</f>
        <v>253</v>
      </c>
      <c r="J6" s="7" t="s">
        <v>5</v>
      </c>
      <c r="K6" s="8"/>
      <c r="L6" s="8"/>
      <c r="M6" s="8"/>
      <c r="N6" s="8"/>
      <c r="O6" s="9"/>
    </row>
    <row r="7" spans="1:300" x14ac:dyDescent="0.35">
      <c r="A7">
        <v>196.34805</v>
      </c>
      <c r="C7">
        <v>214.35604000000001</v>
      </c>
      <c r="H7" s="5">
        <v>3</v>
      </c>
      <c r="I7" s="10">
        <f>MIN(C4:C256)</f>
        <v>71.076855000000094</v>
      </c>
      <c r="J7" s="7" t="s">
        <v>6</v>
      </c>
      <c r="K7" s="8"/>
      <c r="L7" s="8"/>
      <c r="M7" s="8"/>
      <c r="N7" s="8"/>
      <c r="O7" s="9"/>
      <c r="P7">
        <f>_xlfn.QUARTILE.INC(C4:C256,0)</f>
        <v>71.076855000000094</v>
      </c>
    </row>
    <row r="8" spans="1:300" x14ac:dyDescent="0.35">
      <c r="A8">
        <v>199.53461999999999</v>
      </c>
      <c r="C8">
        <v>215.14106000000001</v>
      </c>
      <c r="H8" s="5">
        <v>4</v>
      </c>
      <c r="I8" s="10">
        <f>MAX(C4:C256)</f>
        <v>369.864755</v>
      </c>
      <c r="J8" s="7" t="s">
        <v>7</v>
      </c>
      <c r="K8" s="8"/>
      <c r="L8" s="8"/>
      <c r="M8" s="8"/>
      <c r="N8" s="8"/>
      <c r="O8" s="9"/>
    </row>
    <row r="9" spans="1:300" x14ac:dyDescent="0.35">
      <c r="A9">
        <v>170.20138</v>
      </c>
      <c r="C9">
        <v>215.32330999999999</v>
      </c>
      <c r="H9" s="5">
        <v>5</v>
      </c>
      <c r="I9" s="10">
        <f>I8-I7</f>
        <v>298.78789999999992</v>
      </c>
      <c r="J9" s="7" t="s">
        <v>8</v>
      </c>
      <c r="K9" s="8"/>
      <c r="L9" s="8"/>
      <c r="M9" s="8"/>
      <c r="N9" s="8"/>
      <c r="O9" s="9"/>
    </row>
    <row r="10" spans="1:300" x14ac:dyDescent="0.35">
      <c r="A10">
        <v>197.97725</v>
      </c>
      <c r="C10">
        <v>215.48278999999999</v>
      </c>
      <c r="H10" s="5">
        <v>6</v>
      </c>
      <c r="I10" s="10">
        <f>_xlfn.QUARTILE.INC(C4:C256,1)</f>
        <v>174.98589999999999</v>
      </c>
      <c r="J10" s="7" t="s">
        <v>29</v>
      </c>
      <c r="K10" s="8"/>
      <c r="L10" s="8"/>
      <c r="M10" s="8"/>
      <c r="N10" s="8"/>
      <c r="O10" s="9"/>
    </row>
    <row r="11" spans="1:300" ht="15.5" x14ac:dyDescent="0.35">
      <c r="A11">
        <v>202.09970000000001</v>
      </c>
      <c r="C11">
        <v>216.09837999999999</v>
      </c>
      <c r="H11" s="5">
        <v>7</v>
      </c>
      <c r="I11" s="10">
        <f>MEDIAN(C4:C256)</f>
        <v>191.20643000000001</v>
      </c>
      <c r="J11" s="7" t="s">
        <v>28</v>
      </c>
      <c r="K11" s="8"/>
      <c r="L11" s="8"/>
      <c r="M11" s="8"/>
      <c r="N11" s="8"/>
      <c r="O11" s="9"/>
      <c r="Q11" s="4"/>
    </row>
    <row r="12" spans="1:300" ht="15.5" x14ac:dyDescent="0.35">
      <c r="A12" t="s">
        <v>0</v>
      </c>
      <c r="C12">
        <v>216.39232999999999</v>
      </c>
      <c r="H12" s="5">
        <v>8</v>
      </c>
      <c r="I12" s="10">
        <f>_xlfn.QUARTILE.INC(C4:C256,3)</f>
        <v>205.83597</v>
      </c>
      <c r="J12" s="7" t="s">
        <v>30</v>
      </c>
      <c r="K12" s="8"/>
      <c r="L12" s="8"/>
      <c r="M12" s="8"/>
      <c r="N12" s="8"/>
      <c r="O12" s="9"/>
      <c r="Q12" s="4"/>
    </row>
    <row r="13" spans="1:300" ht="15.5" x14ac:dyDescent="0.35">
      <c r="A13">
        <v>194.73865000000001</v>
      </c>
      <c r="C13">
        <v>216.59227999999999</v>
      </c>
      <c r="H13" s="5">
        <v>9</v>
      </c>
      <c r="I13" s="10">
        <f>I12-I11</f>
        <v>14.629539999999992</v>
      </c>
      <c r="J13" s="7" t="s">
        <v>9</v>
      </c>
      <c r="K13" s="8"/>
      <c r="L13" s="8"/>
      <c r="M13" s="8"/>
      <c r="N13" s="8"/>
      <c r="O13" s="9"/>
      <c r="Q13" s="4"/>
    </row>
    <row r="14" spans="1:300" ht="15.5" x14ac:dyDescent="0.35">
      <c r="A14">
        <v>168.11473000000001</v>
      </c>
      <c r="C14">
        <v>217.3244</v>
      </c>
      <c r="H14" s="5">
        <v>10</v>
      </c>
      <c r="I14" s="10">
        <f>AVERAGE(C4:C256)</f>
        <v>190.71426509881425</v>
      </c>
      <c r="J14" s="7" t="s">
        <v>10</v>
      </c>
      <c r="K14" s="8"/>
      <c r="L14" s="8"/>
      <c r="M14" s="8"/>
      <c r="N14" s="8"/>
      <c r="O14" s="9"/>
      <c r="Q14" s="4"/>
    </row>
    <row r="15" spans="1:300" ht="15.5" x14ac:dyDescent="0.35">
      <c r="A15">
        <v>137.27055999999999</v>
      </c>
      <c r="C15">
        <v>217.4074</v>
      </c>
      <c r="H15" s="5">
        <v>11</v>
      </c>
      <c r="I15" s="10">
        <f>_xlfn.STDEV.S(C4:C256)</f>
        <v>28.526739179766274</v>
      </c>
      <c r="J15" s="7" t="s">
        <v>11</v>
      </c>
      <c r="K15" s="8"/>
      <c r="L15" s="8"/>
      <c r="M15" s="8"/>
      <c r="N15" s="8"/>
      <c r="O15" s="9"/>
      <c r="Q15" s="4"/>
    </row>
    <row r="16" spans="1:300" ht="15.5" x14ac:dyDescent="0.35">
      <c r="A16">
        <v>227.51420999999999</v>
      </c>
      <c r="C16">
        <v>218.22001</v>
      </c>
      <c r="G16" s="4"/>
      <c r="H16" s="5">
        <v>12</v>
      </c>
      <c r="I16" s="10">
        <f>_xlfn.VAR.S(C4:C256)</f>
        <v>813.7748482304122</v>
      </c>
      <c r="J16" s="7" t="s">
        <v>12</v>
      </c>
      <c r="K16" s="8"/>
      <c r="L16" s="8"/>
      <c r="M16" s="8"/>
      <c r="N16" s="8"/>
      <c r="O16" s="9"/>
      <c r="Q16" s="4"/>
    </row>
    <row r="17" spans="1:17" ht="15.5" x14ac:dyDescent="0.35">
      <c r="A17">
        <v>187.43231</v>
      </c>
      <c r="C17">
        <v>219.23781</v>
      </c>
      <c r="H17" s="5">
        <v>13</v>
      </c>
      <c r="I17" s="10">
        <f>KURT(C4:C256)</f>
        <v>9.0932953243799552</v>
      </c>
      <c r="J17" s="7" t="s">
        <v>13</v>
      </c>
      <c r="K17" s="8"/>
      <c r="L17" s="8"/>
      <c r="M17" s="8"/>
      <c r="N17" s="8"/>
      <c r="O17" s="9"/>
      <c r="Q17" s="4"/>
    </row>
    <row r="18" spans="1:17" ht="15.5" x14ac:dyDescent="0.35">
      <c r="A18">
        <v>135.74843000000001</v>
      </c>
      <c r="C18">
        <v>219.45563999999999</v>
      </c>
      <c r="H18" s="5">
        <v>14</v>
      </c>
      <c r="I18" s="10">
        <f>SKEW(C9:C256)</f>
        <v>1.1288456894520253</v>
      </c>
      <c r="J18" s="12" t="s">
        <v>14</v>
      </c>
      <c r="K18" s="12"/>
      <c r="L18" s="12"/>
      <c r="M18" s="12"/>
      <c r="N18" s="12"/>
      <c r="O18" s="12"/>
      <c r="Q18" s="11"/>
    </row>
    <row r="19" spans="1:17" ht="15.5" x14ac:dyDescent="0.35">
      <c r="A19">
        <v>168.04958999999999</v>
      </c>
      <c r="C19">
        <v>219.50106</v>
      </c>
      <c r="H19" s="5">
        <v>15</v>
      </c>
      <c r="I19" s="10">
        <f>I15/SQRT(I6)</f>
        <v>1.7934607261952493</v>
      </c>
      <c r="J19" s="21" t="s">
        <v>15</v>
      </c>
      <c r="K19" s="22"/>
      <c r="L19" s="22"/>
      <c r="M19" s="22"/>
      <c r="N19" s="22"/>
      <c r="O19" s="23"/>
      <c r="Q19" s="4"/>
    </row>
    <row r="20" spans="1:17" ht="15.5" x14ac:dyDescent="0.35">
      <c r="A20">
        <v>158.53353999999999</v>
      </c>
      <c r="C20">
        <v>219.56084999999999</v>
      </c>
      <c r="H20" s="5">
        <v>16</v>
      </c>
      <c r="I20" s="10">
        <f>_xlfn.PERCENTILE.INC(C4:C256,0.63)</f>
        <v>197.50348679999999</v>
      </c>
      <c r="J20" s="21" t="s">
        <v>16</v>
      </c>
      <c r="K20" s="22"/>
      <c r="L20" s="22"/>
      <c r="M20" s="22"/>
      <c r="N20" s="22"/>
      <c r="O20" s="23"/>
      <c r="Q20" s="4"/>
    </row>
    <row r="21" spans="1:17" ht="15.5" x14ac:dyDescent="0.35">
      <c r="A21">
        <v>186.88781</v>
      </c>
      <c r="C21">
        <v>219.81358</v>
      </c>
      <c r="H21" s="5">
        <v>17</v>
      </c>
      <c r="I21" s="10" t="e">
        <f>_xlfn.MODE.SNGL(C4:C256)</f>
        <v>#N/A</v>
      </c>
      <c r="J21" s="21" t="s">
        <v>17</v>
      </c>
      <c r="K21" s="22"/>
      <c r="L21" s="22"/>
      <c r="M21" s="22"/>
      <c r="N21" s="22"/>
      <c r="O21" s="23"/>
      <c r="Q21" s="4"/>
    </row>
    <row r="22" spans="1:17" ht="15.5" x14ac:dyDescent="0.35">
      <c r="A22">
        <v>207.99242000000001</v>
      </c>
      <c r="C22">
        <v>219.86467999999999</v>
      </c>
      <c r="H22" s="5">
        <v>18</v>
      </c>
      <c r="I22" s="6">
        <f>COUNTIF(C4:C256,I21)</f>
        <v>0</v>
      </c>
      <c r="J22" s="21" t="s">
        <v>18</v>
      </c>
      <c r="K22" s="22"/>
      <c r="L22" s="22"/>
      <c r="M22" s="22"/>
      <c r="N22" s="22"/>
      <c r="O22" s="23"/>
      <c r="Q22" s="4"/>
    </row>
    <row r="23" spans="1:17" ht="15.5" x14ac:dyDescent="0.35">
      <c r="A23">
        <v>174.98589999999999</v>
      </c>
      <c r="C23">
        <v>220.61831000000001</v>
      </c>
      <c r="H23" s="5">
        <v>19</v>
      </c>
      <c r="I23" s="10"/>
      <c r="J23" s="21" t="s">
        <v>32</v>
      </c>
      <c r="K23" s="22"/>
      <c r="L23" s="22"/>
      <c r="M23" s="22"/>
      <c r="N23" s="22"/>
      <c r="O23" s="23"/>
      <c r="Q23" s="11"/>
    </row>
    <row r="24" spans="1:17" ht="15.5" x14ac:dyDescent="0.35">
      <c r="A24">
        <v>200.20625000000001</v>
      </c>
      <c r="C24">
        <v>221.23139</v>
      </c>
      <c r="H24" s="5">
        <v>20</v>
      </c>
      <c r="I24" s="10"/>
      <c r="J24" s="21" t="s">
        <v>31</v>
      </c>
      <c r="K24" s="22"/>
      <c r="L24" s="22"/>
      <c r="M24" s="22"/>
      <c r="N24" s="22"/>
      <c r="O24" s="23"/>
      <c r="Q24" s="4"/>
    </row>
    <row r="25" spans="1:17" ht="15.5" x14ac:dyDescent="0.35">
      <c r="A25" t="s">
        <v>0</v>
      </c>
      <c r="C25">
        <v>221.78380000000001</v>
      </c>
      <c r="H25" s="5">
        <v>21</v>
      </c>
      <c r="I25" s="10"/>
      <c r="J25" s="21" t="s">
        <v>19</v>
      </c>
      <c r="K25" s="22"/>
      <c r="L25" s="22"/>
      <c r="M25" s="22"/>
      <c r="N25" s="22"/>
      <c r="O25" s="23"/>
      <c r="Q25" s="4"/>
    </row>
    <row r="26" spans="1:17" ht="15.5" x14ac:dyDescent="0.35">
      <c r="A26">
        <v>224.08094</v>
      </c>
      <c r="C26">
        <v>222.04769999999999</v>
      </c>
      <c r="H26" s="5">
        <v>22</v>
      </c>
      <c r="I26" s="10"/>
      <c r="J26" s="21" t="s">
        <v>20</v>
      </c>
      <c r="K26" s="22"/>
      <c r="L26" s="22"/>
      <c r="M26" s="22"/>
      <c r="N26" s="22"/>
      <c r="O26" s="23"/>
      <c r="Q26" s="4"/>
    </row>
    <row r="27" spans="1:17" x14ac:dyDescent="0.35">
      <c r="A27">
        <v>170.5565</v>
      </c>
      <c r="C27">
        <v>223.00505999999999</v>
      </c>
      <c r="H27" s="13"/>
      <c r="L27" s="13"/>
    </row>
    <row r="28" spans="1:17" ht="18" x14ac:dyDescent="0.35">
      <c r="A28">
        <v>158.73609999999999</v>
      </c>
      <c r="C28">
        <v>223.15341000000001</v>
      </c>
      <c r="H28" s="14"/>
      <c r="I28" t="s">
        <v>10</v>
      </c>
      <c r="L28" s="13"/>
      <c r="N28" s="15" t="s">
        <v>21</v>
      </c>
    </row>
    <row r="29" spans="1:17" ht="18" x14ac:dyDescent="0.35">
      <c r="A29">
        <v>180.90280000000001</v>
      </c>
      <c r="C29">
        <v>223.71217999999999</v>
      </c>
      <c r="H29" s="14" t="s">
        <v>22</v>
      </c>
      <c r="L29" s="13"/>
    </row>
    <row r="30" spans="1:17" x14ac:dyDescent="0.35">
      <c r="A30">
        <v>182.55506</v>
      </c>
      <c r="C30">
        <v>223.8982</v>
      </c>
      <c r="H30" s="13"/>
      <c r="L30" s="13"/>
    </row>
    <row r="31" spans="1:17" ht="18" x14ac:dyDescent="0.4">
      <c r="A31">
        <v>221.78380000000001</v>
      </c>
      <c r="C31">
        <v>224.08094</v>
      </c>
      <c r="H31" s="16"/>
      <c r="I31" t="s">
        <v>23</v>
      </c>
      <c r="L31" s="13"/>
      <c r="N31" s="15" t="s">
        <v>24</v>
      </c>
    </row>
    <row r="32" spans="1:17" x14ac:dyDescent="0.35">
      <c r="A32" t="s">
        <v>0</v>
      </c>
      <c r="C32">
        <v>224.34228999999999</v>
      </c>
      <c r="H32" s="13"/>
      <c r="L32" s="13"/>
    </row>
    <row r="33" spans="1:15" x14ac:dyDescent="0.35">
      <c r="A33" t="s">
        <v>0</v>
      </c>
      <c r="C33">
        <v>224.94001</v>
      </c>
      <c r="L33" s="13"/>
    </row>
    <row r="34" spans="1:15" x14ac:dyDescent="0.35">
      <c r="A34" t="s">
        <v>0</v>
      </c>
      <c r="C34">
        <v>225.06374</v>
      </c>
      <c r="H34" s="13"/>
      <c r="I34" t="s">
        <v>25</v>
      </c>
      <c r="L34" s="13"/>
      <c r="N34" s="15" t="s">
        <v>26</v>
      </c>
      <c r="O34" s="17"/>
    </row>
    <row r="35" spans="1:15" x14ac:dyDescent="0.35">
      <c r="A35">
        <v>239.06613999999999</v>
      </c>
      <c r="C35">
        <v>225.66359</v>
      </c>
      <c r="H35" s="13"/>
      <c r="L35" s="13"/>
    </row>
    <row r="36" spans="1:15" x14ac:dyDescent="0.35">
      <c r="A36">
        <v>158.3426</v>
      </c>
      <c r="C36">
        <v>227.26331999999999</v>
      </c>
      <c r="H36" s="13"/>
      <c r="L36" s="13"/>
    </row>
    <row r="37" spans="1:15" ht="18" x14ac:dyDescent="0.4">
      <c r="A37">
        <v>195.57570000000001</v>
      </c>
      <c r="C37">
        <v>227.41976</v>
      </c>
      <c r="H37" s="16"/>
      <c r="L37" s="13"/>
    </row>
    <row r="38" spans="1:15" x14ac:dyDescent="0.35">
      <c r="A38">
        <v>164.48166000000001</v>
      </c>
      <c r="C38">
        <v>227.51420999999999</v>
      </c>
      <c r="H38" s="13"/>
      <c r="I38" t="s">
        <v>27</v>
      </c>
      <c r="L38" s="13"/>
    </row>
    <row r="39" spans="1:15" x14ac:dyDescent="0.35">
      <c r="A39">
        <v>166.60758999999999</v>
      </c>
      <c r="C39">
        <v>229.69704999999999</v>
      </c>
      <c r="H39" s="13"/>
      <c r="L39" s="13"/>
    </row>
    <row r="40" spans="1:15" x14ac:dyDescent="0.35">
      <c r="A40">
        <v>247.77945</v>
      </c>
      <c r="C40">
        <v>230.20715000000001</v>
      </c>
    </row>
    <row r="41" spans="1:15" x14ac:dyDescent="0.35">
      <c r="A41">
        <v>190.90885</v>
      </c>
      <c r="C41">
        <v>230.89599999999999</v>
      </c>
    </row>
    <row r="42" spans="1:15" x14ac:dyDescent="0.35">
      <c r="A42" t="s">
        <v>0</v>
      </c>
      <c r="C42">
        <v>231.39562000000001</v>
      </c>
    </row>
    <row r="43" spans="1:15" x14ac:dyDescent="0.35">
      <c r="A43">
        <v>339.98596500000002</v>
      </c>
      <c r="C43">
        <v>231.72280000000001</v>
      </c>
    </row>
    <row r="44" spans="1:15" x14ac:dyDescent="0.35">
      <c r="A44">
        <v>174.58393000000001</v>
      </c>
      <c r="C44">
        <v>234.19810000000001</v>
      </c>
    </row>
    <row r="45" spans="1:15" x14ac:dyDescent="0.35">
      <c r="A45" t="s">
        <v>0</v>
      </c>
      <c r="C45">
        <v>239.06613999999999</v>
      </c>
    </row>
    <row r="46" spans="1:15" x14ac:dyDescent="0.35">
      <c r="A46">
        <v>196.03864999999999</v>
      </c>
      <c r="C46">
        <v>240.00281000000001</v>
      </c>
    </row>
    <row r="47" spans="1:15" x14ac:dyDescent="0.35">
      <c r="A47" t="s">
        <v>0</v>
      </c>
      <c r="C47">
        <v>244.50199000000001</v>
      </c>
    </row>
    <row r="48" spans="1:15" x14ac:dyDescent="0.35">
      <c r="A48">
        <v>203.91763</v>
      </c>
      <c r="C48">
        <v>247.77945</v>
      </c>
    </row>
    <row r="49" spans="1:3" x14ac:dyDescent="0.35">
      <c r="A49">
        <v>170.67959999999999</v>
      </c>
      <c r="C49">
        <v>339.98596500000002</v>
      </c>
    </row>
    <row r="50" spans="1:3" x14ac:dyDescent="0.35">
      <c r="A50" t="s">
        <v>0</v>
      </c>
      <c r="C50">
        <v>369.864755</v>
      </c>
    </row>
    <row r="51" spans="1:3" x14ac:dyDescent="0.35">
      <c r="A51">
        <v>223.15341000000001</v>
      </c>
      <c r="C51">
        <v>212.50914</v>
      </c>
    </row>
    <row r="52" spans="1:3" x14ac:dyDescent="0.35">
      <c r="A52">
        <v>222.04769999999999</v>
      </c>
      <c r="C52">
        <v>212.50459000000001</v>
      </c>
    </row>
    <row r="53" spans="1:3" x14ac:dyDescent="0.35">
      <c r="A53">
        <v>208.74949000000001</v>
      </c>
      <c r="C53">
        <v>211.87501</v>
      </c>
    </row>
    <row r="54" spans="1:3" x14ac:dyDescent="0.35">
      <c r="A54">
        <v>212.50459000000001</v>
      </c>
      <c r="C54">
        <v>210.81753</v>
      </c>
    </row>
    <row r="55" spans="1:3" x14ac:dyDescent="0.35">
      <c r="A55">
        <v>198.35273000000001</v>
      </c>
      <c r="C55">
        <v>209.89129</v>
      </c>
    </row>
    <row r="56" spans="1:3" x14ac:dyDescent="0.35">
      <c r="A56" t="s">
        <v>0</v>
      </c>
      <c r="C56">
        <v>208.74949000000001</v>
      </c>
    </row>
    <row r="57" spans="1:3" x14ac:dyDescent="0.35">
      <c r="A57">
        <v>152.41687999999999</v>
      </c>
      <c r="C57">
        <v>208.12128999999999</v>
      </c>
    </row>
    <row r="58" spans="1:3" x14ac:dyDescent="0.35">
      <c r="A58" t="s">
        <v>0</v>
      </c>
      <c r="C58">
        <v>207.99242000000001</v>
      </c>
    </row>
    <row r="59" spans="1:3" x14ac:dyDescent="0.35">
      <c r="A59">
        <v>369.864755</v>
      </c>
      <c r="C59">
        <v>207.8252</v>
      </c>
    </row>
    <row r="60" spans="1:3" x14ac:dyDescent="0.35">
      <c r="A60">
        <v>230.89599999999999</v>
      </c>
      <c r="C60">
        <v>207.54141000000001</v>
      </c>
    </row>
    <row r="61" spans="1:3" x14ac:dyDescent="0.35">
      <c r="A61">
        <v>182.36958999999999</v>
      </c>
      <c r="C61">
        <v>207.49599000000001</v>
      </c>
    </row>
    <row r="62" spans="1:3" x14ac:dyDescent="0.35">
      <c r="A62">
        <v>153.89931999999999</v>
      </c>
      <c r="C62">
        <v>207.17507000000001</v>
      </c>
    </row>
    <row r="63" spans="1:3" x14ac:dyDescent="0.35">
      <c r="A63">
        <v>240.00281000000001</v>
      </c>
      <c r="C63">
        <v>207.02483000000001</v>
      </c>
    </row>
    <row r="64" spans="1:3" x14ac:dyDescent="0.35">
      <c r="A64" t="s">
        <v>0</v>
      </c>
      <c r="C64">
        <v>206.67509999999999</v>
      </c>
    </row>
    <row r="65" spans="1:3" x14ac:dyDescent="0.35">
      <c r="A65">
        <v>217.4074</v>
      </c>
      <c r="C65">
        <v>206.45661999999999</v>
      </c>
    </row>
    <row r="66" spans="1:3" x14ac:dyDescent="0.35">
      <c r="A66">
        <v>219.50106</v>
      </c>
      <c r="C66">
        <v>206.44492</v>
      </c>
    </row>
    <row r="67" spans="1:3" x14ac:dyDescent="0.35">
      <c r="A67">
        <v>170.24959000000001</v>
      </c>
      <c r="C67">
        <v>205.83597</v>
      </c>
    </row>
    <row r="68" spans="1:3" x14ac:dyDescent="0.35">
      <c r="A68" t="s">
        <v>0</v>
      </c>
      <c r="C68">
        <v>205.42989</v>
      </c>
    </row>
    <row r="69" spans="1:3" x14ac:dyDescent="0.35">
      <c r="A69">
        <v>184.27259000000001</v>
      </c>
      <c r="C69">
        <v>205.0958</v>
      </c>
    </row>
    <row r="70" spans="1:3" x14ac:dyDescent="0.35">
      <c r="A70">
        <v>178.06786</v>
      </c>
      <c r="C70">
        <v>204.67768000000001</v>
      </c>
    </row>
    <row r="71" spans="1:3" x14ac:dyDescent="0.35">
      <c r="A71">
        <v>186.45008000000001</v>
      </c>
      <c r="C71">
        <v>203.91763</v>
      </c>
    </row>
    <row r="72" spans="1:3" x14ac:dyDescent="0.35">
      <c r="A72" t="s">
        <v>0</v>
      </c>
      <c r="C72">
        <v>203.45876999999999</v>
      </c>
    </row>
    <row r="73" spans="1:3" x14ac:dyDescent="0.35">
      <c r="A73">
        <v>171.81450000000001</v>
      </c>
      <c r="C73">
        <v>202.55825999999999</v>
      </c>
    </row>
    <row r="74" spans="1:3" x14ac:dyDescent="0.35">
      <c r="A74">
        <v>200.80527000000001</v>
      </c>
      <c r="C74">
        <v>202.30561</v>
      </c>
    </row>
    <row r="75" spans="1:3" x14ac:dyDescent="0.35">
      <c r="A75">
        <v>201.05794</v>
      </c>
      <c r="C75">
        <v>202.09970000000001</v>
      </c>
    </row>
    <row r="76" spans="1:3" x14ac:dyDescent="0.35">
      <c r="A76">
        <v>183.38469000000001</v>
      </c>
      <c r="C76">
        <v>202.00828999999999</v>
      </c>
    </row>
    <row r="77" spans="1:3" x14ac:dyDescent="0.35">
      <c r="A77">
        <v>173.17187999999999</v>
      </c>
      <c r="C77">
        <v>201.92714000000001</v>
      </c>
    </row>
    <row r="78" spans="1:3" x14ac:dyDescent="0.35">
      <c r="A78">
        <v>129.8169</v>
      </c>
      <c r="C78">
        <v>201.05794</v>
      </c>
    </row>
    <row r="79" spans="1:3" x14ac:dyDescent="0.35">
      <c r="A79">
        <v>182.97317000000001</v>
      </c>
      <c r="C79">
        <v>200.80527000000001</v>
      </c>
    </row>
    <row r="80" spans="1:3" x14ac:dyDescent="0.35">
      <c r="A80">
        <v>180.65213</v>
      </c>
      <c r="C80">
        <v>200.64875000000001</v>
      </c>
    </row>
    <row r="81" spans="1:3" x14ac:dyDescent="0.35">
      <c r="A81">
        <v>214.35604000000001</v>
      </c>
      <c r="C81">
        <v>200.64688000000001</v>
      </c>
    </row>
    <row r="82" spans="1:3" x14ac:dyDescent="0.35">
      <c r="A82">
        <v>198.06513000000001</v>
      </c>
      <c r="C82">
        <v>200.34913</v>
      </c>
    </row>
    <row r="83" spans="1:3" x14ac:dyDescent="0.35">
      <c r="A83">
        <v>195.32153</v>
      </c>
      <c r="C83">
        <v>200.20625000000001</v>
      </c>
    </row>
    <row r="84" spans="1:3" x14ac:dyDescent="0.35">
      <c r="A84">
        <v>186.26797999999999</v>
      </c>
      <c r="C84">
        <v>200.14447000000001</v>
      </c>
    </row>
    <row r="85" spans="1:3" x14ac:dyDescent="0.35">
      <c r="A85" t="s">
        <v>0</v>
      </c>
      <c r="C85">
        <v>200.02902</v>
      </c>
    </row>
    <row r="86" spans="1:3" x14ac:dyDescent="0.35">
      <c r="A86" t="s">
        <v>0</v>
      </c>
      <c r="C86">
        <v>199.8229</v>
      </c>
    </row>
    <row r="87" spans="1:3" x14ac:dyDescent="0.35">
      <c r="A87" t="s">
        <v>0</v>
      </c>
      <c r="C87">
        <v>199.53461999999999</v>
      </c>
    </row>
    <row r="88" spans="1:3" x14ac:dyDescent="0.35">
      <c r="A88" t="s">
        <v>0</v>
      </c>
      <c r="C88">
        <v>198.84327999999999</v>
      </c>
    </row>
    <row r="89" spans="1:3" x14ac:dyDescent="0.35">
      <c r="A89">
        <v>219.56084999999999</v>
      </c>
      <c r="C89">
        <v>198.35273000000001</v>
      </c>
    </row>
    <row r="90" spans="1:3" x14ac:dyDescent="0.35">
      <c r="A90">
        <v>195.18917999999999</v>
      </c>
      <c r="C90">
        <v>198.18508</v>
      </c>
    </row>
    <row r="91" spans="1:3" x14ac:dyDescent="0.35">
      <c r="A91">
        <v>184.03913</v>
      </c>
      <c r="C91">
        <v>198.15891999999999</v>
      </c>
    </row>
    <row r="92" spans="1:3" x14ac:dyDescent="0.35">
      <c r="A92">
        <v>171.1902</v>
      </c>
      <c r="C92">
        <v>198.06513000000001</v>
      </c>
    </row>
    <row r="93" spans="1:3" x14ac:dyDescent="0.35">
      <c r="A93">
        <v>200.14447000000001</v>
      </c>
      <c r="C93">
        <v>197.99603999999999</v>
      </c>
    </row>
    <row r="94" spans="1:3" x14ac:dyDescent="0.35">
      <c r="A94">
        <v>192.77744999999999</v>
      </c>
      <c r="C94">
        <v>197.99453</v>
      </c>
    </row>
    <row r="95" spans="1:3" x14ac:dyDescent="0.35">
      <c r="A95">
        <v>179.95669000000001</v>
      </c>
      <c r="C95">
        <v>197.97725</v>
      </c>
    </row>
    <row r="96" spans="1:3" x14ac:dyDescent="0.35">
      <c r="A96">
        <v>177.76786999999999</v>
      </c>
      <c r="C96">
        <v>197.65186</v>
      </c>
    </row>
    <row r="97" spans="1:3" x14ac:dyDescent="0.35">
      <c r="A97">
        <v>193.05699000000001</v>
      </c>
      <c r="C97">
        <v>197.52237</v>
      </c>
    </row>
    <row r="98" spans="1:3" x14ac:dyDescent="0.35">
      <c r="A98">
        <v>216.59227999999999</v>
      </c>
      <c r="C98">
        <v>197.44369</v>
      </c>
    </row>
    <row r="99" spans="1:3" x14ac:dyDescent="0.35">
      <c r="A99">
        <v>192.21672000000001</v>
      </c>
      <c r="C99">
        <v>197.35776000000001</v>
      </c>
    </row>
    <row r="100" spans="1:3" x14ac:dyDescent="0.35">
      <c r="A100">
        <v>202.00828999999999</v>
      </c>
      <c r="C100">
        <v>197.2936</v>
      </c>
    </row>
    <row r="101" spans="1:3" x14ac:dyDescent="0.35">
      <c r="A101">
        <v>196.74733000000001</v>
      </c>
      <c r="C101">
        <v>196.92971</v>
      </c>
    </row>
    <row r="102" spans="1:3" x14ac:dyDescent="0.35">
      <c r="A102">
        <v>169.85218</v>
      </c>
      <c r="C102">
        <v>196.74733000000001</v>
      </c>
    </row>
    <row r="103" spans="1:3" x14ac:dyDescent="0.35">
      <c r="A103">
        <v>198.18508</v>
      </c>
      <c r="C103">
        <v>196.39717999999999</v>
      </c>
    </row>
    <row r="104" spans="1:3" x14ac:dyDescent="0.35">
      <c r="A104" t="s">
        <v>0</v>
      </c>
      <c r="C104">
        <v>196.34805</v>
      </c>
    </row>
    <row r="105" spans="1:3" x14ac:dyDescent="0.35">
      <c r="A105">
        <v>213.06066000000001</v>
      </c>
      <c r="C105">
        <v>196.03864999999999</v>
      </c>
    </row>
    <row r="106" spans="1:3" x14ac:dyDescent="0.35">
      <c r="A106">
        <v>205.42989</v>
      </c>
      <c r="C106">
        <v>195.86928</v>
      </c>
    </row>
    <row r="107" spans="1:3" x14ac:dyDescent="0.35">
      <c r="A107">
        <v>159.57486</v>
      </c>
      <c r="C107">
        <v>195.75397000000001</v>
      </c>
    </row>
    <row r="108" spans="1:3" x14ac:dyDescent="0.35">
      <c r="A108">
        <v>197.35776000000001</v>
      </c>
      <c r="C108">
        <v>195.57570000000001</v>
      </c>
    </row>
    <row r="109" spans="1:3" x14ac:dyDescent="0.35">
      <c r="A109">
        <v>168.14252999999999</v>
      </c>
      <c r="C109">
        <v>195.57284000000001</v>
      </c>
    </row>
    <row r="110" spans="1:3" x14ac:dyDescent="0.35">
      <c r="A110">
        <v>197.65186</v>
      </c>
      <c r="C110">
        <v>195.50794999999999</v>
      </c>
    </row>
    <row r="111" spans="1:3" x14ac:dyDescent="0.35">
      <c r="A111" t="s">
        <v>0</v>
      </c>
      <c r="C111">
        <v>195.34542999999999</v>
      </c>
    </row>
    <row r="112" spans="1:3" x14ac:dyDescent="0.35">
      <c r="A112" t="s">
        <v>0</v>
      </c>
      <c r="C112">
        <v>195.32153</v>
      </c>
    </row>
    <row r="113" spans="1:3" x14ac:dyDescent="0.35">
      <c r="A113">
        <v>206.67509999999999</v>
      </c>
      <c r="C113">
        <v>195.25196</v>
      </c>
    </row>
    <row r="114" spans="1:3" x14ac:dyDescent="0.35">
      <c r="A114">
        <v>142.65346</v>
      </c>
      <c r="C114">
        <v>195.18917999999999</v>
      </c>
    </row>
    <row r="115" spans="1:3" x14ac:dyDescent="0.35">
      <c r="A115">
        <v>200.02902</v>
      </c>
      <c r="C115">
        <v>195.10684000000001</v>
      </c>
    </row>
    <row r="116" spans="1:3" x14ac:dyDescent="0.35">
      <c r="A116">
        <v>197.99453</v>
      </c>
      <c r="C116">
        <v>195.09281999999999</v>
      </c>
    </row>
    <row r="117" spans="1:3" x14ac:dyDescent="0.35">
      <c r="A117">
        <v>182.79758000000001</v>
      </c>
      <c r="C117">
        <v>194.73865000000001</v>
      </c>
    </row>
    <row r="118" spans="1:3" x14ac:dyDescent="0.35">
      <c r="A118" t="s">
        <v>0</v>
      </c>
      <c r="C118">
        <v>194.69737000000001</v>
      </c>
    </row>
    <row r="119" spans="1:3" x14ac:dyDescent="0.35">
      <c r="A119">
        <v>199.8229</v>
      </c>
      <c r="C119">
        <v>194.35029</v>
      </c>
    </row>
    <row r="120" spans="1:3" x14ac:dyDescent="0.35">
      <c r="A120">
        <v>215.48278999999999</v>
      </c>
      <c r="C120">
        <v>194.31793999999999</v>
      </c>
    </row>
    <row r="121" spans="1:3" x14ac:dyDescent="0.35">
      <c r="A121">
        <v>185.62296000000001</v>
      </c>
      <c r="C121">
        <v>193.17268999999999</v>
      </c>
    </row>
    <row r="122" spans="1:3" x14ac:dyDescent="0.35">
      <c r="A122">
        <v>157.46312</v>
      </c>
      <c r="C122">
        <v>193.1447</v>
      </c>
    </row>
    <row r="123" spans="1:3" x14ac:dyDescent="0.35">
      <c r="A123">
        <v>229.69704999999999</v>
      </c>
      <c r="C123">
        <v>193.05699000000001</v>
      </c>
    </row>
    <row r="124" spans="1:3" x14ac:dyDescent="0.35">
      <c r="A124">
        <v>210.81753</v>
      </c>
      <c r="C124">
        <v>192.77744999999999</v>
      </c>
    </row>
    <row r="125" spans="1:3" x14ac:dyDescent="0.35">
      <c r="A125">
        <v>200.34913</v>
      </c>
      <c r="C125">
        <v>192.21672000000001</v>
      </c>
    </row>
    <row r="126" spans="1:3" x14ac:dyDescent="0.35">
      <c r="A126">
        <v>192.05463</v>
      </c>
      <c r="C126">
        <v>192.05463</v>
      </c>
    </row>
    <row r="127" spans="1:3" x14ac:dyDescent="0.35">
      <c r="A127">
        <v>71.076855000000094</v>
      </c>
      <c r="C127">
        <v>191.90226000000001</v>
      </c>
    </row>
    <row r="128" spans="1:3" x14ac:dyDescent="0.35">
      <c r="A128">
        <v>157.48724000000001</v>
      </c>
      <c r="C128">
        <v>191.46474000000001</v>
      </c>
    </row>
    <row r="129" spans="1:3" x14ac:dyDescent="0.35">
      <c r="A129" t="s">
        <v>0</v>
      </c>
      <c r="C129">
        <v>191.34718000000001</v>
      </c>
    </row>
    <row r="130" spans="1:3" x14ac:dyDescent="0.35">
      <c r="A130">
        <v>178.2801</v>
      </c>
      <c r="C130">
        <v>191.20643000000001</v>
      </c>
    </row>
    <row r="131" spans="1:3" x14ac:dyDescent="0.35">
      <c r="A131">
        <v>179.39779999999999</v>
      </c>
      <c r="C131">
        <v>190.95448999999999</v>
      </c>
    </row>
    <row r="132" spans="1:3" x14ac:dyDescent="0.35">
      <c r="A132">
        <v>181.28784999999999</v>
      </c>
      <c r="C132">
        <v>190.90885</v>
      </c>
    </row>
    <row r="133" spans="1:3" x14ac:dyDescent="0.35">
      <c r="A133">
        <v>183.23624000000001</v>
      </c>
      <c r="C133">
        <v>190.79778999999999</v>
      </c>
    </row>
    <row r="134" spans="1:3" x14ac:dyDescent="0.35">
      <c r="A134">
        <v>197.99603999999999</v>
      </c>
      <c r="C134">
        <v>190.70636999999999</v>
      </c>
    </row>
    <row r="135" spans="1:3" x14ac:dyDescent="0.35">
      <c r="A135">
        <v>190.79778999999999</v>
      </c>
      <c r="C135">
        <v>189.23265000000001</v>
      </c>
    </row>
    <row r="136" spans="1:3" x14ac:dyDescent="0.35">
      <c r="A136">
        <v>174.78005999999999</v>
      </c>
      <c r="C136">
        <v>188.99502000000001</v>
      </c>
    </row>
    <row r="137" spans="1:3" x14ac:dyDescent="0.35">
      <c r="A137">
        <v>176.66681</v>
      </c>
      <c r="C137">
        <v>188.26786000000001</v>
      </c>
    </row>
    <row r="138" spans="1:3" x14ac:dyDescent="0.35">
      <c r="A138">
        <v>188.99502000000001</v>
      </c>
      <c r="C138">
        <v>187.80020999999999</v>
      </c>
    </row>
    <row r="139" spans="1:3" x14ac:dyDescent="0.35">
      <c r="A139">
        <v>166.40736999999999</v>
      </c>
      <c r="C139">
        <v>187.71602999999999</v>
      </c>
    </row>
    <row r="140" spans="1:3" x14ac:dyDescent="0.35">
      <c r="A140">
        <v>168.10607999999999</v>
      </c>
      <c r="C140">
        <v>187.65472</v>
      </c>
    </row>
    <row r="141" spans="1:3" x14ac:dyDescent="0.35">
      <c r="A141">
        <v>174.66107</v>
      </c>
      <c r="C141">
        <v>187.51613</v>
      </c>
    </row>
    <row r="142" spans="1:3" x14ac:dyDescent="0.35">
      <c r="A142">
        <v>166.65370999999999</v>
      </c>
      <c r="C142">
        <v>187.43231</v>
      </c>
    </row>
    <row r="143" spans="1:3" x14ac:dyDescent="0.35">
      <c r="A143" t="s">
        <v>0</v>
      </c>
      <c r="C143">
        <v>186.88781</v>
      </c>
    </row>
    <row r="144" spans="1:3" x14ac:dyDescent="0.35">
      <c r="A144">
        <v>195.34542999999999</v>
      </c>
      <c r="C144">
        <v>186.45008000000001</v>
      </c>
    </row>
    <row r="145" spans="1:3" x14ac:dyDescent="0.35">
      <c r="A145">
        <v>194.31793999999999</v>
      </c>
      <c r="C145">
        <v>186.26797999999999</v>
      </c>
    </row>
    <row r="146" spans="1:3" x14ac:dyDescent="0.35">
      <c r="A146">
        <v>150.14698000000001</v>
      </c>
      <c r="C146">
        <v>186.19104999999999</v>
      </c>
    </row>
    <row r="147" spans="1:3" x14ac:dyDescent="0.35">
      <c r="A147">
        <v>218.22001</v>
      </c>
      <c r="C147">
        <v>185.85410999999999</v>
      </c>
    </row>
    <row r="148" spans="1:3" x14ac:dyDescent="0.35">
      <c r="A148">
        <v>219.45563999999999</v>
      </c>
      <c r="C148">
        <v>185.62296000000001</v>
      </c>
    </row>
    <row r="149" spans="1:3" x14ac:dyDescent="0.35">
      <c r="A149">
        <v>230.20715000000001</v>
      </c>
      <c r="C149">
        <v>185.39636999999999</v>
      </c>
    </row>
    <row r="150" spans="1:3" x14ac:dyDescent="0.35">
      <c r="A150">
        <v>165.10735</v>
      </c>
      <c r="C150">
        <v>185.34329</v>
      </c>
    </row>
    <row r="151" spans="1:3" x14ac:dyDescent="0.35">
      <c r="A151">
        <v>207.49599000000001</v>
      </c>
      <c r="C151">
        <v>184.85755</v>
      </c>
    </row>
    <row r="152" spans="1:3" x14ac:dyDescent="0.35">
      <c r="A152">
        <v>182.98615000000001</v>
      </c>
      <c r="C152">
        <v>184.69483</v>
      </c>
    </row>
    <row r="153" spans="1:3" x14ac:dyDescent="0.35">
      <c r="A153">
        <v>194.35029</v>
      </c>
      <c r="C153">
        <v>184.27259000000001</v>
      </c>
    </row>
    <row r="154" spans="1:3" x14ac:dyDescent="0.35">
      <c r="A154">
        <v>154.62618000000001</v>
      </c>
      <c r="C154">
        <v>184.03913</v>
      </c>
    </row>
    <row r="155" spans="1:3" x14ac:dyDescent="0.35">
      <c r="A155">
        <v>150.79687999999999</v>
      </c>
      <c r="C155">
        <v>183.6953</v>
      </c>
    </row>
    <row r="156" spans="1:3" x14ac:dyDescent="0.35">
      <c r="A156">
        <v>195.57284000000001</v>
      </c>
      <c r="C156">
        <v>183.56996000000001</v>
      </c>
    </row>
    <row r="157" spans="1:3" x14ac:dyDescent="0.35">
      <c r="A157">
        <v>201.92714000000001</v>
      </c>
      <c r="C157">
        <v>183.38469000000001</v>
      </c>
    </row>
    <row r="158" spans="1:3" x14ac:dyDescent="0.35">
      <c r="A158">
        <v>203.45876999999999</v>
      </c>
      <c r="C158">
        <v>183.23624000000001</v>
      </c>
    </row>
    <row r="159" spans="1:3" x14ac:dyDescent="0.35">
      <c r="A159">
        <v>172.04329999999999</v>
      </c>
      <c r="C159">
        <v>182.98615000000001</v>
      </c>
    </row>
    <row r="160" spans="1:3" x14ac:dyDescent="0.35">
      <c r="A160" t="s">
        <v>0</v>
      </c>
      <c r="C160">
        <v>182.97317000000001</v>
      </c>
    </row>
    <row r="161" spans="1:3" x14ac:dyDescent="0.35">
      <c r="A161">
        <v>159.39529999999999</v>
      </c>
      <c r="C161">
        <v>182.85024000000001</v>
      </c>
    </row>
    <row r="162" spans="1:3" x14ac:dyDescent="0.35">
      <c r="A162">
        <v>176.32943</v>
      </c>
      <c r="C162">
        <v>182.79758000000001</v>
      </c>
    </row>
    <row r="163" spans="1:3" x14ac:dyDescent="0.35">
      <c r="A163">
        <v>173.94611</v>
      </c>
      <c r="C163">
        <v>182.55506</v>
      </c>
    </row>
    <row r="164" spans="1:3" x14ac:dyDescent="0.35">
      <c r="A164">
        <v>219.23781</v>
      </c>
      <c r="C164">
        <v>182.42814000000001</v>
      </c>
    </row>
    <row r="165" spans="1:3" x14ac:dyDescent="0.35">
      <c r="A165">
        <v>183.56996000000001</v>
      </c>
      <c r="C165">
        <v>182.36958999999999</v>
      </c>
    </row>
    <row r="166" spans="1:3" x14ac:dyDescent="0.35">
      <c r="A166">
        <v>193.17268999999999</v>
      </c>
      <c r="C166">
        <v>182.17527999999999</v>
      </c>
    </row>
    <row r="167" spans="1:3" x14ac:dyDescent="0.35">
      <c r="A167">
        <v>187.71602999999999</v>
      </c>
      <c r="C167">
        <v>181.82472999999999</v>
      </c>
    </row>
    <row r="168" spans="1:3" x14ac:dyDescent="0.35">
      <c r="A168">
        <v>207.17507000000001</v>
      </c>
      <c r="C168">
        <v>181.28784999999999</v>
      </c>
    </row>
    <row r="169" spans="1:3" x14ac:dyDescent="0.35">
      <c r="A169">
        <v>184.69483</v>
      </c>
      <c r="C169">
        <v>181.23446000000001</v>
      </c>
    </row>
    <row r="170" spans="1:3" x14ac:dyDescent="0.35">
      <c r="A170">
        <v>155.43352999999999</v>
      </c>
      <c r="C170">
        <v>180.91973999999999</v>
      </c>
    </row>
    <row r="171" spans="1:3" x14ac:dyDescent="0.35">
      <c r="A171">
        <v>191.20643000000001</v>
      </c>
      <c r="C171">
        <v>180.90280000000001</v>
      </c>
    </row>
    <row r="172" spans="1:3" x14ac:dyDescent="0.35">
      <c r="A172">
        <v>179.80240000000001</v>
      </c>
      <c r="C172">
        <v>180.65213</v>
      </c>
    </row>
    <row r="173" spans="1:3" x14ac:dyDescent="0.35">
      <c r="A173">
        <v>195.10684000000001</v>
      </c>
      <c r="C173">
        <v>180.63413</v>
      </c>
    </row>
    <row r="174" spans="1:3" x14ac:dyDescent="0.35">
      <c r="A174">
        <v>234.19810000000001</v>
      </c>
      <c r="C174">
        <v>180.61912000000001</v>
      </c>
    </row>
    <row r="175" spans="1:3" x14ac:dyDescent="0.35">
      <c r="A175">
        <v>231.39562000000001</v>
      </c>
      <c r="C175">
        <v>179.95669000000001</v>
      </c>
    </row>
    <row r="176" spans="1:3" x14ac:dyDescent="0.35">
      <c r="A176" t="s">
        <v>0</v>
      </c>
      <c r="C176">
        <v>179.80240000000001</v>
      </c>
    </row>
    <row r="177" spans="1:3" x14ac:dyDescent="0.35">
      <c r="A177" t="s">
        <v>0</v>
      </c>
      <c r="C177">
        <v>179.52197000000001</v>
      </c>
    </row>
    <row r="178" spans="1:3" x14ac:dyDescent="0.35">
      <c r="A178">
        <v>187.65472</v>
      </c>
      <c r="C178">
        <v>179.39779999999999</v>
      </c>
    </row>
    <row r="179" spans="1:3" x14ac:dyDescent="0.35">
      <c r="A179" t="s">
        <v>0</v>
      </c>
      <c r="C179">
        <v>179.31733</v>
      </c>
    </row>
    <row r="180" spans="1:3" x14ac:dyDescent="0.35">
      <c r="A180">
        <v>225.66359</v>
      </c>
      <c r="C180">
        <v>178.9495</v>
      </c>
    </row>
    <row r="181" spans="1:3" x14ac:dyDescent="0.35">
      <c r="A181" t="s">
        <v>0</v>
      </c>
      <c r="C181">
        <v>178.2801</v>
      </c>
    </row>
    <row r="182" spans="1:3" x14ac:dyDescent="0.35">
      <c r="A182">
        <v>180.61912000000001</v>
      </c>
      <c r="C182">
        <v>178.06786</v>
      </c>
    </row>
    <row r="183" spans="1:3" x14ac:dyDescent="0.35">
      <c r="A183">
        <v>209.89129</v>
      </c>
      <c r="C183">
        <v>177.76786999999999</v>
      </c>
    </row>
    <row r="184" spans="1:3" x14ac:dyDescent="0.35">
      <c r="A184" t="s">
        <v>0</v>
      </c>
      <c r="C184">
        <v>177.74897999999999</v>
      </c>
    </row>
    <row r="185" spans="1:3" x14ac:dyDescent="0.35">
      <c r="A185">
        <v>190.70636999999999</v>
      </c>
      <c r="C185">
        <v>177.65018000000001</v>
      </c>
    </row>
    <row r="186" spans="1:3" x14ac:dyDescent="0.35">
      <c r="A186">
        <v>180.91973999999999</v>
      </c>
      <c r="C186">
        <v>177.01227</v>
      </c>
    </row>
    <row r="187" spans="1:3" x14ac:dyDescent="0.35">
      <c r="A187">
        <v>216.39232999999999</v>
      </c>
      <c r="C187">
        <v>176.80615</v>
      </c>
    </row>
    <row r="188" spans="1:3" x14ac:dyDescent="0.35">
      <c r="A188">
        <v>225.06374</v>
      </c>
      <c r="C188">
        <v>176.66681</v>
      </c>
    </row>
    <row r="189" spans="1:3" x14ac:dyDescent="0.35">
      <c r="A189">
        <v>165.82588999999999</v>
      </c>
      <c r="C189">
        <v>176.32943</v>
      </c>
    </row>
    <row r="190" spans="1:3" x14ac:dyDescent="0.35">
      <c r="A190">
        <v>177.65018000000001</v>
      </c>
      <c r="C190">
        <v>176.20312000000001</v>
      </c>
    </row>
    <row r="191" spans="1:3" x14ac:dyDescent="0.35">
      <c r="A191" t="s">
        <v>0</v>
      </c>
      <c r="C191">
        <v>176.02459999999999</v>
      </c>
    </row>
    <row r="192" spans="1:3" x14ac:dyDescent="0.35">
      <c r="A192">
        <v>182.17527999999999</v>
      </c>
      <c r="C192">
        <v>175.87486000000001</v>
      </c>
    </row>
    <row r="193" spans="1:3" x14ac:dyDescent="0.35">
      <c r="A193">
        <v>191.46474000000001</v>
      </c>
      <c r="C193">
        <v>174.98589999999999</v>
      </c>
    </row>
    <row r="194" spans="1:3" x14ac:dyDescent="0.35">
      <c r="A194">
        <v>220.61831000000001</v>
      </c>
      <c r="C194">
        <v>174.78005999999999</v>
      </c>
    </row>
    <row r="195" spans="1:3" x14ac:dyDescent="0.35">
      <c r="A195">
        <v>163.68817999999999</v>
      </c>
      <c r="C195">
        <v>174.66107</v>
      </c>
    </row>
    <row r="196" spans="1:3" x14ac:dyDescent="0.35">
      <c r="A196">
        <v>187.51613</v>
      </c>
      <c r="C196">
        <v>174.58393000000001</v>
      </c>
    </row>
    <row r="197" spans="1:3" x14ac:dyDescent="0.35">
      <c r="A197">
        <v>195.09281999999999</v>
      </c>
      <c r="C197">
        <v>173.94611</v>
      </c>
    </row>
    <row r="198" spans="1:3" x14ac:dyDescent="0.35">
      <c r="A198">
        <v>175.87486000000001</v>
      </c>
      <c r="C198">
        <v>173.75702999999999</v>
      </c>
    </row>
    <row r="199" spans="1:3" x14ac:dyDescent="0.35">
      <c r="A199">
        <v>186.19104999999999</v>
      </c>
      <c r="C199">
        <v>173.17187999999999</v>
      </c>
    </row>
    <row r="200" spans="1:3" x14ac:dyDescent="0.35">
      <c r="A200">
        <v>149.79936000000001</v>
      </c>
      <c r="C200">
        <v>172.39672999999999</v>
      </c>
    </row>
    <row r="201" spans="1:3" x14ac:dyDescent="0.35">
      <c r="A201">
        <v>198.84327999999999</v>
      </c>
      <c r="C201">
        <v>172.04329999999999</v>
      </c>
    </row>
    <row r="202" spans="1:3" x14ac:dyDescent="0.35">
      <c r="A202">
        <v>152.91777999999999</v>
      </c>
      <c r="C202">
        <v>171.81450000000001</v>
      </c>
    </row>
    <row r="203" spans="1:3" x14ac:dyDescent="0.35">
      <c r="A203">
        <v>223.71217999999999</v>
      </c>
      <c r="C203">
        <v>171.1902</v>
      </c>
    </row>
    <row r="204" spans="1:3" x14ac:dyDescent="0.35">
      <c r="A204">
        <v>176.80615</v>
      </c>
      <c r="C204">
        <v>170.67959999999999</v>
      </c>
    </row>
    <row r="205" spans="1:3" x14ac:dyDescent="0.35">
      <c r="A205">
        <v>207.54141000000001</v>
      </c>
      <c r="C205">
        <v>170.67867000000001</v>
      </c>
    </row>
    <row r="206" spans="1:3" x14ac:dyDescent="0.35">
      <c r="A206">
        <v>195.86928</v>
      </c>
      <c r="C206">
        <v>170.5565</v>
      </c>
    </row>
    <row r="207" spans="1:3" x14ac:dyDescent="0.35">
      <c r="A207">
        <v>211.87501</v>
      </c>
      <c r="C207">
        <v>170.24959000000001</v>
      </c>
    </row>
    <row r="208" spans="1:3" x14ac:dyDescent="0.35">
      <c r="A208">
        <v>177.74897999999999</v>
      </c>
      <c r="C208">
        <v>170.20138</v>
      </c>
    </row>
    <row r="209" spans="1:3" x14ac:dyDescent="0.35">
      <c r="A209">
        <v>223.8982</v>
      </c>
      <c r="C209">
        <v>169.85218</v>
      </c>
    </row>
    <row r="210" spans="1:3" x14ac:dyDescent="0.35">
      <c r="A210">
        <v>208.12128999999999</v>
      </c>
      <c r="C210">
        <v>168.14252999999999</v>
      </c>
    </row>
    <row r="211" spans="1:3" x14ac:dyDescent="0.35">
      <c r="A211">
        <v>213.85756000000001</v>
      </c>
      <c r="C211">
        <v>168.11473000000001</v>
      </c>
    </row>
    <row r="212" spans="1:3" x14ac:dyDescent="0.35">
      <c r="A212">
        <v>156.97354999999999</v>
      </c>
      <c r="C212">
        <v>168.10607999999999</v>
      </c>
    </row>
    <row r="213" spans="1:3" x14ac:dyDescent="0.35">
      <c r="A213">
        <v>178.9495</v>
      </c>
      <c r="C213">
        <v>168.04958999999999</v>
      </c>
    </row>
    <row r="214" spans="1:3" x14ac:dyDescent="0.35">
      <c r="A214">
        <v>156.48681999999999</v>
      </c>
      <c r="C214">
        <v>167.85524000000001</v>
      </c>
    </row>
    <row r="215" spans="1:3" x14ac:dyDescent="0.35">
      <c r="A215">
        <v>184.85755</v>
      </c>
      <c r="C215">
        <v>167.24265</v>
      </c>
    </row>
    <row r="216" spans="1:3" x14ac:dyDescent="0.35">
      <c r="A216">
        <v>202.30561</v>
      </c>
      <c r="C216">
        <v>166.65370999999999</v>
      </c>
    </row>
    <row r="217" spans="1:3" x14ac:dyDescent="0.35">
      <c r="A217">
        <v>217.3244</v>
      </c>
      <c r="C217">
        <v>166.60758999999999</v>
      </c>
    </row>
    <row r="218" spans="1:3" x14ac:dyDescent="0.35">
      <c r="A218">
        <v>189.23265000000001</v>
      </c>
      <c r="C218">
        <v>166.40736999999999</v>
      </c>
    </row>
    <row r="219" spans="1:3" x14ac:dyDescent="0.35">
      <c r="A219">
        <v>215.32330999999999</v>
      </c>
      <c r="C219">
        <v>165.82588999999999</v>
      </c>
    </row>
    <row r="220" spans="1:3" x14ac:dyDescent="0.35">
      <c r="A220" t="s">
        <v>0</v>
      </c>
      <c r="C220">
        <v>165.10735</v>
      </c>
    </row>
    <row r="221" spans="1:3" x14ac:dyDescent="0.35">
      <c r="A221">
        <v>138.64000999999999</v>
      </c>
      <c r="C221">
        <v>164.60034999999999</v>
      </c>
    </row>
    <row r="222" spans="1:3" x14ac:dyDescent="0.35">
      <c r="A222" t="s">
        <v>0</v>
      </c>
      <c r="C222">
        <v>164.48166000000001</v>
      </c>
    </row>
    <row r="223" spans="1:3" x14ac:dyDescent="0.35">
      <c r="A223">
        <v>179.31733</v>
      </c>
      <c r="C223">
        <v>164.21772999999999</v>
      </c>
    </row>
    <row r="224" spans="1:3" x14ac:dyDescent="0.35">
      <c r="A224">
        <v>159.37454</v>
      </c>
      <c r="C224">
        <v>163.68817999999999</v>
      </c>
    </row>
    <row r="225" spans="1:3" x14ac:dyDescent="0.35">
      <c r="A225">
        <v>215.14106000000001</v>
      </c>
      <c r="C225">
        <v>163.63176000000001</v>
      </c>
    </row>
    <row r="226" spans="1:3" x14ac:dyDescent="0.35">
      <c r="A226">
        <v>187.80020999999999</v>
      </c>
      <c r="C226">
        <v>161.94313</v>
      </c>
    </row>
    <row r="227" spans="1:3" x14ac:dyDescent="0.35">
      <c r="A227">
        <v>195.50794999999999</v>
      </c>
      <c r="C227">
        <v>159.57486</v>
      </c>
    </row>
    <row r="228" spans="1:3" x14ac:dyDescent="0.35">
      <c r="A228">
        <v>181.82472999999999</v>
      </c>
      <c r="C228">
        <v>159.39529999999999</v>
      </c>
    </row>
    <row r="229" spans="1:3" x14ac:dyDescent="0.35">
      <c r="A229">
        <v>183.6953</v>
      </c>
      <c r="C229">
        <v>159.37454</v>
      </c>
    </row>
    <row r="230" spans="1:3" x14ac:dyDescent="0.35">
      <c r="A230">
        <v>198.15891999999999</v>
      </c>
      <c r="C230">
        <v>158.73609999999999</v>
      </c>
    </row>
    <row r="231" spans="1:3" x14ac:dyDescent="0.35">
      <c r="A231" t="s">
        <v>0</v>
      </c>
      <c r="C231">
        <v>158.53353999999999</v>
      </c>
    </row>
    <row r="232" spans="1:3" x14ac:dyDescent="0.35">
      <c r="A232">
        <v>202.55825999999999</v>
      </c>
      <c r="C232">
        <v>158.3426</v>
      </c>
    </row>
    <row r="233" spans="1:3" x14ac:dyDescent="0.35">
      <c r="A233" t="s">
        <v>0</v>
      </c>
      <c r="C233">
        <v>157.48724000000001</v>
      </c>
    </row>
    <row r="234" spans="1:3" x14ac:dyDescent="0.35">
      <c r="A234">
        <v>176.20312000000001</v>
      </c>
      <c r="C234">
        <v>157.46312</v>
      </c>
    </row>
    <row r="235" spans="1:3" x14ac:dyDescent="0.35">
      <c r="A235">
        <v>173.75702999999999</v>
      </c>
      <c r="C235">
        <v>157.3706</v>
      </c>
    </row>
    <row r="236" spans="1:3" x14ac:dyDescent="0.35">
      <c r="A236">
        <v>141.42246</v>
      </c>
      <c r="C236">
        <v>156.97354999999999</v>
      </c>
    </row>
    <row r="237" spans="1:3" x14ac:dyDescent="0.35">
      <c r="A237">
        <v>206.44492</v>
      </c>
      <c r="C237">
        <v>156.48681999999999</v>
      </c>
    </row>
    <row r="238" spans="1:3" x14ac:dyDescent="0.35">
      <c r="A238">
        <v>172.39672999999999</v>
      </c>
      <c r="C238">
        <v>156.27619999999999</v>
      </c>
    </row>
    <row r="239" spans="1:3" x14ac:dyDescent="0.35">
      <c r="A239">
        <v>177.01227</v>
      </c>
      <c r="C239">
        <v>155.43352999999999</v>
      </c>
    </row>
    <row r="240" spans="1:3" x14ac:dyDescent="0.35">
      <c r="A240">
        <v>219.86467999999999</v>
      </c>
      <c r="C240">
        <v>154.62618000000001</v>
      </c>
    </row>
    <row r="241" spans="1:3" x14ac:dyDescent="0.35">
      <c r="A241" t="s">
        <v>0</v>
      </c>
      <c r="C241">
        <v>153.89931999999999</v>
      </c>
    </row>
    <row r="242" spans="1:3" x14ac:dyDescent="0.35">
      <c r="A242">
        <v>181.23446000000001</v>
      </c>
      <c r="C242">
        <v>152.91777999999999</v>
      </c>
    </row>
    <row r="243" spans="1:3" x14ac:dyDescent="0.35">
      <c r="A243">
        <v>156.27619999999999</v>
      </c>
      <c r="C243">
        <v>152.41687999999999</v>
      </c>
    </row>
    <row r="244" spans="1:3" x14ac:dyDescent="0.35">
      <c r="A244" t="s">
        <v>0</v>
      </c>
      <c r="C244">
        <v>151.12891999999999</v>
      </c>
    </row>
    <row r="245" spans="1:3" x14ac:dyDescent="0.35">
      <c r="A245">
        <v>100.955645</v>
      </c>
      <c r="C245">
        <v>150.79687999999999</v>
      </c>
    </row>
    <row r="246" spans="1:3" x14ac:dyDescent="0.35">
      <c r="A246">
        <v>163.63176000000001</v>
      </c>
      <c r="C246">
        <v>150.14698000000001</v>
      </c>
    </row>
    <row r="247" spans="1:3" x14ac:dyDescent="0.35">
      <c r="A247">
        <v>164.60034999999999</v>
      </c>
      <c r="C247">
        <v>149.79936000000001</v>
      </c>
    </row>
    <row r="248" spans="1:3" x14ac:dyDescent="0.35">
      <c r="A248">
        <v>200.64875000000001</v>
      </c>
      <c r="C248">
        <v>142.65346</v>
      </c>
    </row>
    <row r="249" spans="1:3" x14ac:dyDescent="0.35">
      <c r="A249">
        <v>219.81358</v>
      </c>
      <c r="C249">
        <v>141.42246</v>
      </c>
    </row>
    <row r="250" spans="1:3" x14ac:dyDescent="0.35">
      <c r="A250">
        <v>207.8252</v>
      </c>
      <c r="C250">
        <v>138.64000999999999</v>
      </c>
    </row>
    <row r="251" spans="1:3" x14ac:dyDescent="0.35">
      <c r="A251">
        <v>193.1447</v>
      </c>
      <c r="C251">
        <v>137.27055999999999</v>
      </c>
    </row>
    <row r="252" spans="1:3" x14ac:dyDescent="0.35">
      <c r="A252">
        <v>224.34228999999999</v>
      </c>
      <c r="C252">
        <v>136.07691</v>
      </c>
    </row>
    <row r="253" spans="1:3" x14ac:dyDescent="0.35">
      <c r="A253">
        <v>176.02459999999999</v>
      </c>
      <c r="C253">
        <v>135.74843000000001</v>
      </c>
    </row>
    <row r="254" spans="1:3" x14ac:dyDescent="0.35">
      <c r="A254">
        <v>197.2936</v>
      </c>
      <c r="C254">
        <v>129.8169</v>
      </c>
    </row>
    <row r="255" spans="1:3" x14ac:dyDescent="0.35">
      <c r="A255">
        <v>224.94001</v>
      </c>
      <c r="C255">
        <v>100.955645</v>
      </c>
    </row>
    <row r="256" spans="1:3" x14ac:dyDescent="0.35">
      <c r="A256">
        <v>191.90226000000001</v>
      </c>
      <c r="C256">
        <v>71.076855000000094</v>
      </c>
    </row>
    <row r="257" spans="1:1" x14ac:dyDescent="0.35">
      <c r="A257" t="s">
        <v>0</v>
      </c>
    </row>
    <row r="258" spans="1:1" x14ac:dyDescent="0.35">
      <c r="A258">
        <v>206.45661999999999</v>
      </c>
    </row>
    <row r="259" spans="1:1" x14ac:dyDescent="0.35">
      <c r="A259">
        <v>197.52237</v>
      </c>
    </row>
    <row r="260" spans="1:1" x14ac:dyDescent="0.35">
      <c r="A260">
        <v>164.21772999999999</v>
      </c>
    </row>
    <row r="261" spans="1:1" x14ac:dyDescent="0.35">
      <c r="A261">
        <v>167.85524000000001</v>
      </c>
    </row>
    <row r="262" spans="1:1" x14ac:dyDescent="0.35">
      <c r="A262">
        <v>244.50199000000001</v>
      </c>
    </row>
    <row r="263" spans="1:1" x14ac:dyDescent="0.35">
      <c r="A263">
        <v>194.69737000000001</v>
      </c>
    </row>
    <row r="264" spans="1:1" x14ac:dyDescent="0.35">
      <c r="A264">
        <v>190.95448999999999</v>
      </c>
    </row>
    <row r="265" spans="1:1" x14ac:dyDescent="0.35">
      <c r="A265">
        <v>185.85410999999999</v>
      </c>
    </row>
    <row r="266" spans="1:1" x14ac:dyDescent="0.35">
      <c r="A266" t="s">
        <v>0</v>
      </c>
    </row>
    <row r="267" spans="1:1" x14ac:dyDescent="0.35">
      <c r="A267">
        <v>231.72280000000001</v>
      </c>
    </row>
    <row r="268" spans="1:1" x14ac:dyDescent="0.35">
      <c r="A268">
        <v>185.34329</v>
      </c>
    </row>
    <row r="269" spans="1:1" x14ac:dyDescent="0.35">
      <c r="A269">
        <v>207.02483000000001</v>
      </c>
    </row>
    <row r="270" spans="1:1" x14ac:dyDescent="0.35">
      <c r="A270">
        <v>205.83597</v>
      </c>
    </row>
    <row r="271" spans="1:1" x14ac:dyDescent="0.35">
      <c r="A271" t="s">
        <v>0</v>
      </c>
    </row>
    <row r="272" spans="1:1" x14ac:dyDescent="0.35">
      <c r="A272">
        <v>212.50914</v>
      </c>
    </row>
    <row r="273" spans="1:1" x14ac:dyDescent="0.35">
      <c r="A273" t="s">
        <v>0</v>
      </c>
    </row>
    <row r="274" spans="1:1" x14ac:dyDescent="0.35">
      <c r="A274">
        <v>227.26331999999999</v>
      </c>
    </row>
    <row r="275" spans="1:1" x14ac:dyDescent="0.35">
      <c r="A275">
        <v>216.09837999999999</v>
      </c>
    </row>
    <row r="276" spans="1:1" x14ac:dyDescent="0.35">
      <c r="A276">
        <v>180.63413</v>
      </c>
    </row>
    <row r="277" spans="1:1" x14ac:dyDescent="0.35">
      <c r="A277">
        <v>157.3706</v>
      </c>
    </row>
    <row r="278" spans="1:1" x14ac:dyDescent="0.35">
      <c r="A278">
        <v>200.64688000000001</v>
      </c>
    </row>
    <row r="279" spans="1:1" x14ac:dyDescent="0.35">
      <c r="A279" t="s">
        <v>0</v>
      </c>
    </row>
    <row r="280" spans="1:1" x14ac:dyDescent="0.35">
      <c r="A280">
        <v>205.0958</v>
      </c>
    </row>
    <row r="281" spans="1:1" x14ac:dyDescent="0.35">
      <c r="A281">
        <v>197.44369</v>
      </c>
    </row>
    <row r="282" spans="1:1" x14ac:dyDescent="0.35">
      <c r="A282">
        <v>195.75397000000001</v>
      </c>
    </row>
    <row r="283" spans="1:1" x14ac:dyDescent="0.35">
      <c r="A283">
        <v>185.39636999999999</v>
      </c>
    </row>
    <row r="284" spans="1:1" x14ac:dyDescent="0.35">
      <c r="A284">
        <v>212.56476000000001</v>
      </c>
    </row>
    <row r="285" spans="1:1" x14ac:dyDescent="0.35">
      <c r="A285">
        <v>221.23139</v>
      </c>
    </row>
    <row r="286" spans="1:1" x14ac:dyDescent="0.35">
      <c r="A286">
        <v>223.00505999999999</v>
      </c>
    </row>
    <row r="287" spans="1:1" x14ac:dyDescent="0.35">
      <c r="A287" t="s">
        <v>0</v>
      </c>
    </row>
    <row r="288" spans="1:1" x14ac:dyDescent="0.35">
      <c r="A288">
        <v>227.41976</v>
      </c>
    </row>
    <row r="289" spans="1:1" x14ac:dyDescent="0.35">
      <c r="A289">
        <v>195.25196</v>
      </c>
    </row>
    <row r="290" spans="1:1" x14ac:dyDescent="0.35">
      <c r="A290">
        <v>204.67768000000001</v>
      </c>
    </row>
    <row r="291" spans="1:1" x14ac:dyDescent="0.35">
      <c r="A291">
        <v>191.34718000000001</v>
      </c>
    </row>
    <row r="292" spans="1:1" x14ac:dyDescent="0.35">
      <c r="A292">
        <v>182.85024000000001</v>
      </c>
    </row>
    <row r="293" spans="1:1" x14ac:dyDescent="0.35">
      <c r="A293">
        <v>161.94313</v>
      </c>
    </row>
    <row r="294" spans="1:1" x14ac:dyDescent="0.35">
      <c r="A294">
        <v>188.26786000000001</v>
      </c>
    </row>
    <row r="295" spans="1:1" x14ac:dyDescent="0.35">
      <c r="A295" t="s">
        <v>0</v>
      </c>
    </row>
    <row r="296" spans="1:1" x14ac:dyDescent="0.35">
      <c r="A296">
        <v>170.67867000000001</v>
      </c>
    </row>
    <row r="297" spans="1:1" x14ac:dyDescent="0.35">
      <c r="A297">
        <v>151.12891999999999</v>
      </c>
    </row>
    <row r="298" spans="1:1" x14ac:dyDescent="0.35">
      <c r="A298">
        <v>196.39717999999999</v>
      </c>
    </row>
    <row r="299" spans="1:1" x14ac:dyDescent="0.35">
      <c r="A299">
        <v>179.52197000000001</v>
      </c>
    </row>
    <row r="300" spans="1:1" x14ac:dyDescent="0.35">
      <c r="A300" t="s">
        <v>0</v>
      </c>
    </row>
    <row r="301" spans="1:1" x14ac:dyDescent="0.35">
      <c r="A301" t="s">
        <v>0</v>
      </c>
    </row>
    <row r="302" spans="1:1" x14ac:dyDescent="0.35">
      <c r="A302">
        <v>167.24265</v>
      </c>
    </row>
    <row r="303" spans="1:1" x14ac:dyDescent="0.35">
      <c r="A303">
        <v>182.42814000000001</v>
      </c>
    </row>
  </sheetData>
  <sortState xmlns:xlrd2="http://schemas.microsoft.com/office/spreadsheetml/2017/richdata2" ref="C4:C50">
    <sortCondition ref="C4"/>
  </sortState>
  <mergeCells count="8">
    <mergeCell ref="J25:O25"/>
    <mergeCell ref="J26:O26"/>
    <mergeCell ref="J19:O19"/>
    <mergeCell ref="J20:O20"/>
    <mergeCell ref="J21:O21"/>
    <mergeCell ref="J22:O22"/>
    <mergeCell ref="J23:O23"/>
    <mergeCell ref="J24:O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Описательная статистика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Шамраев</dc:creator>
  <cp:lastModifiedBy>Иван Тищенко</cp:lastModifiedBy>
  <dcterms:created xsi:type="dcterms:W3CDTF">2021-10-31T14:45:21Z</dcterms:created>
  <dcterms:modified xsi:type="dcterms:W3CDTF">2024-10-09T13:18:45Z</dcterms:modified>
</cp:coreProperties>
</file>