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C16D0FE8-E8F6-48F8-8BBC-F96A50A05707}" xr6:coauthVersionLast="47" xr6:coauthVersionMax="47" xr10:uidLastSave="{00000000-0000-0000-0000-000000000000}"/>
  <bookViews>
    <workbookView xWindow="-110" yWindow="-110" windowWidth="25820" windowHeight="13900" activeTab="2" xr2:uid="{A943910C-1F11-4168-9D17-52FAA2384992}"/>
  </bookViews>
  <sheets>
    <sheet name="Расчет зарплаты" sheetId="1" r:id="rId1"/>
    <sheet name="Умножение" sheetId="2" r:id="rId2"/>
    <sheet name="Лист5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5" l="1"/>
  <c r="D3" i="5"/>
  <c r="D4" i="5"/>
  <c r="D5" i="5"/>
  <c r="D6" i="5"/>
  <c r="D7" i="5"/>
  <c r="D8" i="5"/>
  <c r="D9" i="5"/>
  <c r="D10" i="5"/>
  <c r="D11" i="5"/>
  <c r="D2" i="5"/>
  <c r="C3" i="5"/>
  <c r="E3" i="5" s="1"/>
  <c r="F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F9" i="5" s="1"/>
  <c r="C10" i="5"/>
  <c r="E10" i="5" s="1"/>
  <c r="F10" i="5" s="1"/>
  <c r="C11" i="5"/>
  <c r="E11" i="5" s="1"/>
  <c r="F11" i="5" s="1"/>
  <c r="C2" i="5"/>
  <c r="E2" i="5" s="1"/>
  <c r="F2" i="5" s="1"/>
  <c r="H8" i="5" l="1"/>
  <c r="F7" i="5"/>
  <c r="F6" i="5"/>
  <c r="G6" i="5" s="1"/>
  <c r="F5" i="5"/>
  <c r="G8" i="5"/>
  <c r="F4" i="5"/>
  <c r="G4" i="5" s="1"/>
  <c r="G11" i="5"/>
  <c r="H11" i="5" s="1"/>
  <c r="G10" i="5"/>
  <c r="H10" i="5" s="1"/>
  <c r="G9" i="5"/>
  <c r="H9" i="5" s="1"/>
  <c r="G3" i="5"/>
  <c r="H3" i="5" s="1"/>
  <c r="G2" i="5"/>
  <c r="H2" i="5" s="1"/>
  <c r="G7" i="5" l="1"/>
  <c r="H7" i="5"/>
  <c r="G5" i="5"/>
  <c r="H5" i="5" s="1"/>
  <c r="H4" i="5"/>
  <c r="H6" i="5"/>
  <c r="A11" i="5" l="1"/>
  <c r="A3" i="5"/>
  <c r="A4" i="5"/>
  <c r="A5" i="5"/>
  <c r="A6" i="5"/>
  <c r="A7" i="5"/>
  <c r="A8" i="5"/>
  <c r="A9" i="5"/>
  <c r="A10" i="5"/>
  <c r="A2" i="5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3" i="2"/>
  <c r="E23" i="2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C24" i="2"/>
  <c r="C23" i="2"/>
  <c r="B25" i="2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C15" i="2"/>
  <c r="D15" i="2" s="1"/>
  <c r="C17" i="2"/>
  <c r="B17" i="2"/>
  <c r="E2" i="2"/>
  <c r="F2" i="2"/>
  <c r="G2" i="2"/>
  <c r="H2" i="2"/>
  <c r="I2" i="2"/>
  <c r="J2" i="2"/>
  <c r="K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D2" i="2"/>
  <c r="D3" i="2"/>
  <c r="D4" i="2"/>
  <c r="D5" i="2"/>
  <c r="D6" i="2"/>
  <c r="D7" i="2"/>
  <c r="D8" i="2"/>
  <c r="D9" i="2"/>
  <c r="D10" i="2"/>
  <c r="D1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2" i="2"/>
  <c r="C3" i="2"/>
  <c r="B3" i="2"/>
  <c r="B2" i="2"/>
  <c r="I5" i="1"/>
  <c r="I6" i="1"/>
  <c r="I7" i="1"/>
  <c r="I8" i="1"/>
  <c r="I9" i="1"/>
  <c r="I10" i="1"/>
  <c r="I11" i="1"/>
  <c r="I2" i="1"/>
  <c r="I3" i="1"/>
  <c r="J3" i="1" s="1"/>
  <c r="I4" i="1"/>
  <c r="J4" i="1" s="1"/>
  <c r="J5" i="1"/>
  <c r="J6" i="1"/>
  <c r="J7" i="1"/>
  <c r="J8" i="1"/>
  <c r="J9" i="1"/>
  <c r="J10" i="1"/>
  <c r="J11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  <c r="J2" i="1"/>
  <c r="H2" i="1"/>
  <c r="E15" i="2" l="1"/>
  <c r="D17" i="2"/>
  <c r="F15" i="2"/>
  <c r="E17" i="2"/>
  <c r="G15" i="2" l="1"/>
  <c r="F17" i="2"/>
  <c r="H15" i="2" l="1"/>
  <c r="G17" i="2"/>
  <c r="I15" i="2" l="1"/>
  <c r="H17" i="2"/>
  <c r="J15" i="2" l="1"/>
  <c r="I17" i="2"/>
  <c r="K15" i="2" l="1"/>
  <c r="J17" i="2"/>
  <c r="K17" i="2" l="1"/>
  <c r="L15" i="2"/>
  <c r="L17" i="2" l="1"/>
  <c r="M15" i="2"/>
  <c r="M17" i="2" l="1"/>
  <c r="N15" i="2"/>
  <c r="N17" i="2" l="1"/>
  <c r="O15" i="2"/>
  <c r="O17" i="2" l="1"/>
  <c r="P15" i="2"/>
  <c r="P17" i="2" l="1"/>
  <c r="Q15" i="2"/>
  <c r="Q17" i="2" l="1"/>
  <c r="R15" i="2"/>
  <c r="S15" i="2" l="1"/>
  <c r="R17" i="2"/>
  <c r="T15" i="2" l="1"/>
  <c r="S17" i="2"/>
  <c r="T17" i="2" l="1"/>
  <c r="U15" i="2"/>
  <c r="V15" i="2" l="1"/>
  <c r="V17" i="2" s="1"/>
  <c r="U17" i="2"/>
</calcChain>
</file>

<file path=xl/sharedStrings.xml><?xml version="1.0" encoding="utf-8"?>
<sst xmlns="http://schemas.openxmlformats.org/spreadsheetml/2006/main" count="70" uniqueCount="52">
  <si>
    <t>Номер</t>
  </si>
  <si>
    <t xml:space="preserve"> Фамилия</t>
  </si>
  <si>
    <t xml:space="preserve"> Имя</t>
  </si>
  <si>
    <t xml:space="preserve"> Отчество</t>
  </si>
  <si>
    <t xml:space="preserve"> Должность</t>
  </si>
  <si>
    <t xml:space="preserve"> Оклад</t>
  </si>
  <si>
    <t xml:space="preserve"> Аванс</t>
  </si>
  <si>
    <t xml:space="preserve"> Пенсионный фонд</t>
  </si>
  <si>
    <t xml:space="preserve"> Налог</t>
  </si>
  <si>
    <t xml:space="preserve"> К выдаче. </t>
  </si>
  <si>
    <t>Аюров</t>
  </si>
  <si>
    <t>Бэлигтэ</t>
  </si>
  <si>
    <t>Богомолов</t>
  </si>
  <si>
    <t>Максим</t>
  </si>
  <si>
    <t>Варвус</t>
  </si>
  <si>
    <t>Артем</t>
  </si>
  <si>
    <t>Васильева</t>
  </si>
  <si>
    <t>Елизавета</t>
  </si>
  <si>
    <t>Герасименко</t>
  </si>
  <si>
    <t>Михаил</t>
  </si>
  <si>
    <t>Грошев</t>
  </si>
  <si>
    <t>Аркадий</t>
  </si>
  <si>
    <t>Епишин</t>
  </si>
  <si>
    <t>Степан</t>
  </si>
  <si>
    <t>Жильцов</t>
  </si>
  <si>
    <t>Арсений</t>
  </si>
  <si>
    <t>Кабанцов</t>
  </si>
  <si>
    <t>Юрий</t>
  </si>
  <si>
    <t>Санжай-Жамсаевич</t>
  </si>
  <si>
    <t>Евгеньевич</t>
  </si>
  <si>
    <t>Иванович</t>
  </si>
  <si>
    <t>Евгеньевна</t>
  </si>
  <si>
    <t>Александрович</t>
  </si>
  <si>
    <t>Николаевич</t>
  </si>
  <si>
    <t>Леонидовна</t>
  </si>
  <si>
    <t xml:space="preserve"> Мария </t>
  </si>
  <si>
    <t>Карапузова</t>
  </si>
  <si>
    <t>младший одногруппник</t>
  </si>
  <si>
    <t>одногруппник</t>
  </si>
  <si>
    <t>старший одногруппник</t>
  </si>
  <si>
    <t>староста</t>
  </si>
  <si>
    <t>Процентная составляющая</t>
  </si>
  <si>
    <t>МРОТ</t>
  </si>
  <si>
    <t>x</t>
  </si>
  <si>
    <t>y</t>
  </si>
  <si>
    <t>z</t>
  </si>
  <si>
    <t>Шаг</t>
  </si>
  <si>
    <t>Фамилия имя отчество</t>
  </si>
  <si>
    <t xml:space="preserve"> Дата найма</t>
  </si>
  <si>
    <t xml:space="preserve"> Стаж работы</t>
  </si>
  <si>
    <t xml:space="preserve"> Премия</t>
  </si>
  <si>
    <t xml:space="preserve">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</si>
</sst>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3"/>
      <name val="Arial"/>
      <family val="2"/>
      <charset val="204"/>
    </font>
    <font>
      <sz val="13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3" fillId="0" borderId="0" xfId="0" applyFont="1"/>
    <xf numFmtId="14" fontId="4" fillId="0" borderId="0" xfId="0" applyNumberFormat="1" applyFont="1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6;&#1072;&#1089;&#1089;&#1095;&#1077;&#1090;_&#1079;&#1072;&#1088;&#1087;&#1083;&#1072;&#1090;&#109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зарплаты"/>
    </sheetNames>
    <sheetDataSet>
      <sheetData sheetId="0" refreshError="1">
        <row r="2">
          <cell r="A2">
            <v>1</v>
          </cell>
          <cell r="B2" t="str">
            <v>Аюров</v>
          </cell>
          <cell r="C2" t="str">
            <v>Бэлигтэ</v>
          </cell>
          <cell r="D2" t="str">
            <v>Санжай-Жамсаевич</v>
          </cell>
        </row>
        <row r="3">
          <cell r="B3" t="str">
            <v>Богомолов</v>
          </cell>
          <cell r="C3" t="str">
            <v>Максим</v>
          </cell>
          <cell r="D3" t="str">
            <v>Евгеньевич</v>
          </cell>
        </row>
        <row r="4">
          <cell r="B4" t="str">
            <v>Варвус</v>
          </cell>
          <cell r="C4" t="str">
            <v>Артем</v>
          </cell>
          <cell r="D4" t="str">
            <v>Иванович</v>
          </cell>
        </row>
        <row r="5">
          <cell r="B5" t="str">
            <v>Васильева</v>
          </cell>
          <cell r="C5" t="str">
            <v>Елизавета</v>
          </cell>
          <cell r="D5" t="str">
            <v>Евгеньевна</v>
          </cell>
        </row>
        <row r="6">
          <cell r="B6" t="str">
            <v>Герасименко</v>
          </cell>
          <cell r="C6" t="str">
            <v>Михаил</v>
          </cell>
          <cell r="D6" t="str">
            <v>Александрович</v>
          </cell>
        </row>
        <row r="7">
          <cell r="B7" t="str">
            <v>Грошев</v>
          </cell>
          <cell r="C7" t="str">
            <v>Аркадий</v>
          </cell>
          <cell r="D7" t="str">
            <v>Александрович</v>
          </cell>
        </row>
        <row r="8">
          <cell r="B8" t="str">
            <v>Епишин</v>
          </cell>
          <cell r="C8" t="str">
            <v>Степан</v>
          </cell>
          <cell r="D8" t="str">
            <v>Николаевич</v>
          </cell>
        </row>
        <row r="9">
          <cell r="B9" t="str">
            <v>Жильцов</v>
          </cell>
          <cell r="C9" t="str">
            <v>Арсений</v>
          </cell>
          <cell r="D9" t="str">
            <v>Александрович</v>
          </cell>
        </row>
        <row r="10">
          <cell r="B10" t="str">
            <v>Кабанцов</v>
          </cell>
          <cell r="C10" t="str">
            <v>Юрий</v>
          </cell>
          <cell r="D10" t="str">
            <v>Александрович</v>
          </cell>
        </row>
        <row r="11">
          <cell r="B11" t="str">
            <v>Карапузова</v>
          </cell>
          <cell r="C11" t="str">
            <v xml:space="preserve"> Мария </v>
          </cell>
          <cell r="D11" t="str">
            <v>Леонидовна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37BD-7952-451B-A385-C57F8275CDC7}">
  <dimension ref="A1:J15"/>
  <sheetViews>
    <sheetView workbookViewId="0">
      <selection activeCell="B11" sqref="B11"/>
    </sheetView>
  </sheetViews>
  <sheetFormatPr defaultColWidth="14.81640625" defaultRowHeight="19" customHeight="1" x14ac:dyDescent="0.35"/>
  <cols>
    <col min="1" max="1" width="8.26953125" style="2" bestFit="1" customWidth="1"/>
    <col min="2" max="2" width="15.26953125" style="2" bestFit="1" customWidth="1"/>
    <col min="3" max="3" width="12.54296875" style="2" bestFit="1" customWidth="1"/>
    <col min="4" max="4" width="23.36328125" style="2" bestFit="1" customWidth="1"/>
    <col min="5" max="5" width="26.90625" style="2" bestFit="1" customWidth="1"/>
    <col min="6" max="7" width="8.6328125" style="2" bestFit="1" customWidth="1"/>
    <col min="8" max="8" width="22.08984375" style="2" bestFit="1" customWidth="1"/>
    <col min="9" max="9" width="8.08984375" style="2" bestFit="1" customWidth="1"/>
    <col min="10" max="10" width="13.1796875" style="2" bestFit="1" customWidth="1"/>
    <col min="11" max="16384" width="14.81640625" style="2"/>
  </cols>
  <sheetData>
    <row r="1" spans="1:10" ht="1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 customHeight="1" x14ac:dyDescent="0.35">
      <c r="A2" s="1">
        <v>1</v>
      </c>
      <c r="B2" s="3" t="s">
        <v>10</v>
      </c>
      <c r="C2" s="1" t="s">
        <v>11</v>
      </c>
      <c r="D2" s="2" t="s">
        <v>28</v>
      </c>
      <c r="E2" s="1" t="s">
        <v>37</v>
      </c>
      <c r="F2" s="4">
        <v>50000</v>
      </c>
      <c r="G2" s="1">
        <f>$F2*G$15*0.01</f>
        <v>20000</v>
      </c>
      <c r="H2" s="1">
        <f>$F2*H$15*0.01</f>
        <v>500</v>
      </c>
      <c r="I2" s="1">
        <f t="shared" ref="I2:I11" si="0">($F2 - $H2-$F$15)*$I$15*0.01</f>
        <v>5460</v>
      </c>
      <c r="J2" s="4">
        <f>$F2 - $G2 - $H2 - $I2</f>
        <v>24040</v>
      </c>
    </row>
    <row r="3" spans="1:10" ht="19" customHeight="1" x14ac:dyDescent="0.35">
      <c r="A3" s="1">
        <v>2</v>
      </c>
      <c r="B3" s="3" t="s">
        <v>12</v>
      </c>
      <c r="C3" s="1" t="s">
        <v>13</v>
      </c>
      <c r="D3" s="2" t="s">
        <v>29</v>
      </c>
      <c r="E3" s="1" t="s">
        <v>38</v>
      </c>
      <c r="F3" s="1">
        <v>240000</v>
      </c>
      <c r="G3" s="1">
        <f t="shared" ref="G3:H11" si="1">$F3*G$15*0.01</f>
        <v>96000</v>
      </c>
      <c r="H3" s="1">
        <f t="shared" si="1"/>
        <v>2400</v>
      </c>
      <c r="I3" s="1">
        <f t="shared" si="0"/>
        <v>29913</v>
      </c>
      <c r="J3" s="4">
        <f t="shared" ref="J3:J11" si="2">$F3 - $G3 - $H3 - $I3</f>
        <v>111687</v>
      </c>
    </row>
    <row r="4" spans="1:10" ht="19" customHeight="1" x14ac:dyDescent="0.35">
      <c r="A4" s="1">
        <v>3</v>
      </c>
      <c r="B4" s="3" t="s">
        <v>14</v>
      </c>
      <c r="C4" s="1" t="s">
        <v>15</v>
      </c>
      <c r="D4" s="2" t="s">
        <v>30</v>
      </c>
      <c r="E4" s="1" t="s">
        <v>38</v>
      </c>
      <c r="F4" s="1">
        <v>240000</v>
      </c>
      <c r="G4" s="1">
        <f t="shared" si="1"/>
        <v>96000</v>
      </c>
      <c r="H4" s="1">
        <f t="shared" si="1"/>
        <v>2400</v>
      </c>
      <c r="I4" s="1">
        <f>($F4 - $H4-$F$15)*$I$15*0.01</f>
        <v>29913</v>
      </c>
      <c r="J4" s="4">
        <f t="shared" si="2"/>
        <v>111687</v>
      </c>
    </row>
    <row r="5" spans="1:10" ht="19" customHeight="1" x14ac:dyDescent="0.35">
      <c r="A5" s="1">
        <v>4</v>
      </c>
      <c r="B5" s="3" t="s">
        <v>16</v>
      </c>
      <c r="C5" s="1" t="s">
        <v>17</v>
      </c>
      <c r="D5" s="2" t="s">
        <v>31</v>
      </c>
      <c r="E5" s="1" t="s">
        <v>37</v>
      </c>
      <c r="F5" s="1">
        <v>50000</v>
      </c>
      <c r="G5" s="1">
        <f t="shared" si="1"/>
        <v>20000</v>
      </c>
      <c r="H5" s="1">
        <f t="shared" si="1"/>
        <v>500</v>
      </c>
      <c r="I5" s="1">
        <f t="shared" si="0"/>
        <v>5460</v>
      </c>
      <c r="J5" s="4">
        <f t="shared" si="2"/>
        <v>24040</v>
      </c>
    </row>
    <row r="6" spans="1:10" ht="19" customHeight="1" x14ac:dyDescent="0.35">
      <c r="A6" s="1">
        <v>5</v>
      </c>
      <c r="B6" s="3" t="s">
        <v>18</v>
      </c>
      <c r="C6" s="1" t="s">
        <v>19</v>
      </c>
      <c r="D6" s="2" t="s">
        <v>32</v>
      </c>
      <c r="E6" s="1" t="s">
        <v>37</v>
      </c>
      <c r="F6" s="1">
        <v>50000</v>
      </c>
      <c r="G6" s="1">
        <f t="shared" si="1"/>
        <v>20000</v>
      </c>
      <c r="H6" s="1">
        <f t="shared" si="1"/>
        <v>500</v>
      </c>
      <c r="I6" s="1">
        <f t="shared" si="0"/>
        <v>5460</v>
      </c>
      <c r="J6" s="4">
        <f t="shared" si="2"/>
        <v>24040</v>
      </c>
    </row>
    <row r="7" spans="1:10" ht="19" customHeight="1" x14ac:dyDescent="0.35">
      <c r="A7" s="1">
        <v>6</v>
      </c>
      <c r="B7" s="3" t="s">
        <v>20</v>
      </c>
      <c r="C7" s="1" t="s">
        <v>21</v>
      </c>
      <c r="D7" s="2" t="s">
        <v>32</v>
      </c>
      <c r="E7" s="1" t="s">
        <v>38</v>
      </c>
      <c r="F7" s="1">
        <v>240000</v>
      </c>
      <c r="G7" s="1">
        <f t="shared" si="1"/>
        <v>96000</v>
      </c>
      <c r="H7" s="1">
        <f t="shared" si="1"/>
        <v>2400</v>
      </c>
      <c r="I7" s="1">
        <f t="shared" si="0"/>
        <v>29913</v>
      </c>
      <c r="J7" s="4">
        <f t="shared" si="2"/>
        <v>111687</v>
      </c>
    </row>
    <row r="8" spans="1:10" ht="19" customHeight="1" x14ac:dyDescent="0.35">
      <c r="A8" s="1">
        <v>7</v>
      </c>
      <c r="B8" s="3" t="s">
        <v>22</v>
      </c>
      <c r="C8" s="1" t="s">
        <v>23</v>
      </c>
      <c r="D8" s="2" t="s">
        <v>33</v>
      </c>
      <c r="E8" s="1" t="s">
        <v>39</v>
      </c>
      <c r="F8" s="1">
        <v>360000</v>
      </c>
      <c r="G8" s="1">
        <f t="shared" si="1"/>
        <v>144000</v>
      </c>
      <c r="H8" s="1">
        <f t="shared" si="1"/>
        <v>3600</v>
      </c>
      <c r="I8" s="1">
        <f t="shared" si="0"/>
        <v>45357</v>
      </c>
      <c r="J8" s="4">
        <f t="shared" si="2"/>
        <v>167043</v>
      </c>
    </row>
    <row r="9" spans="1:10" ht="19" customHeight="1" x14ac:dyDescent="0.35">
      <c r="A9" s="1">
        <v>8</v>
      </c>
      <c r="B9" s="3" t="s">
        <v>24</v>
      </c>
      <c r="C9" s="1" t="s">
        <v>25</v>
      </c>
      <c r="D9" s="2" t="s">
        <v>32</v>
      </c>
      <c r="E9" s="1" t="s">
        <v>39</v>
      </c>
      <c r="F9" s="1">
        <v>360000</v>
      </c>
      <c r="G9" s="1">
        <f t="shared" si="1"/>
        <v>144000</v>
      </c>
      <c r="H9" s="1">
        <f t="shared" si="1"/>
        <v>3600</v>
      </c>
      <c r="I9" s="1">
        <f t="shared" si="0"/>
        <v>45357</v>
      </c>
      <c r="J9" s="4">
        <f t="shared" si="2"/>
        <v>167043</v>
      </c>
    </row>
    <row r="10" spans="1:10" ht="19" customHeight="1" x14ac:dyDescent="0.35">
      <c r="A10" s="1">
        <v>9</v>
      </c>
      <c r="B10" s="3" t="s">
        <v>26</v>
      </c>
      <c r="C10" s="1" t="s">
        <v>27</v>
      </c>
      <c r="D10" s="2" t="s">
        <v>32</v>
      </c>
      <c r="E10" s="1" t="s">
        <v>39</v>
      </c>
      <c r="F10" s="1">
        <v>360000</v>
      </c>
      <c r="G10" s="1">
        <f t="shared" si="1"/>
        <v>144000</v>
      </c>
      <c r="H10" s="1">
        <f t="shared" si="1"/>
        <v>3600</v>
      </c>
      <c r="I10" s="1">
        <f t="shared" si="0"/>
        <v>45357</v>
      </c>
      <c r="J10" s="4">
        <f t="shared" si="2"/>
        <v>167043</v>
      </c>
    </row>
    <row r="11" spans="1:10" ht="19" customHeight="1" x14ac:dyDescent="0.35">
      <c r="A11" s="1">
        <v>10</v>
      </c>
      <c r="B11" s="2" t="s">
        <v>36</v>
      </c>
      <c r="C11" s="2" t="s">
        <v>35</v>
      </c>
      <c r="D11" s="2" t="s">
        <v>34</v>
      </c>
      <c r="E11" s="1" t="s">
        <v>40</v>
      </c>
      <c r="F11" s="2">
        <v>440000</v>
      </c>
      <c r="G11" s="1">
        <f t="shared" si="1"/>
        <v>176000</v>
      </c>
      <c r="H11" s="1">
        <f t="shared" si="1"/>
        <v>4400</v>
      </c>
      <c r="I11" s="1">
        <f t="shared" si="0"/>
        <v>55653</v>
      </c>
      <c r="J11" s="4">
        <f t="shared" si="2"/>
        <v>203947</v>
      </c>
    </row>
    <row r="14" spans="1:10" ht="19" customHeight="1" x14ac:dyDescent="0.35">
      <c r="F14" s="2" t="s">
        <v>42</v>
      </c>
      <c r="G14" s="5" t="s">
        <v>41</v>
      </c>
      <c r="H14" s="5"/>
      <c r="I14" s="5"/>
    </row>
    <row r="15" spans="1:10" ht="19" customHeight="1" x14ac:dyDescent="0.35">
      <c r="F15" s="6">
        <v>7500</v>
      </c>
      <c r="G15" s="2">
        <v>40</v>
      </c>
      <c r="H15" s="2">
        <v>1</v>
      </c>
      <c r="I15" s="2">
        <v>13</v>
      </c>
    </row>
  </sheetData>
  <mergeCells count="1">
    <mergeCell ref="G14:I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40B6-AD97-479B-BFD9-D1144DBE5A75}">
  <dimension ref="A1:V26"/>
  <sheetViews>
    <sheetView topLeftCell="A7" workbookViewId="0">
      <selection activeCell="L25" sqref="L25"/>
    </sheetView>
  </sheetViews>
  <sheetFormatPr defaultRowHeight="14.5" x14ac:dyDescent="0.35"/>
  <sheetData>
    <row r="1" spans="1:22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2" x14ac:dyDescent="0.35">
      <c r="A2">
        <v>0</v>
      </c>
      <c r="B2">
        <f>$A2*B$1</f>
        <v>0</v>
      </c>
      <c r="C2">
        <f>$A2*C$1</f>
        <v>0</v>
      </c>
      <c r="D2">
        <f>$A2*D$1</f>
        <v>0</v>
      </c>
      <c r="E2">
        <f t="shared" ref="E2:K3" si="0">$A2*E$1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</row>
    <row r="3" spans="1:22" x14ac:dyDescent="0.35">
      <c r="A3">
        <v>1</v>
      </c>
      <c r="B3">
        <f>$A3*B$1</f>
        <v>0</v>
      </c>
      <c r="C3">
        <f>$A3*C$1</f>
        <v>1</v>
      </c>
      <c r="D3">
        <f>$A3*D$1</f>
        <v>2</v>
      </c>
      <c r="E3">
        <f t="shared" si="0"/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</row>
    <row r="4" spans="1:22" x14ac:dyDescent="0.35">
      <c r="A4">
        <v>2</v>
      </c>
      <c r="B4">
        <f t="shared" ref="B4:K11" si="1">$A4*B$1</f>
        <v>0</v>
      </c>
      <c r="C4">
        <f t="shared" si="1"/>
        <v>2</v>
      </c>
      <c r="D4">
        <f t="shared" si="1"/>
        <v>4</v>
      </c>
      <c r="E4">
        <f t="shared" si="1"/>
        <v>6</v>
      </c>
      <c r="F4">
        <f t="shared" si="1"/>
        <v>8</v>
      </c>
      <c r="G4">
        <f t="shared" si="1"/>
        <v>10</v>
      </c>
      <c r="H4">
        <f t="shared" si="1"/>
        <v>12</v>
      </c>
      <c r="I4">
        <f t="shared" si="1"/>
        <v>14</v>
      </c>
      <c r="J4">
        <f t="shared" si="1"/>
        <v>16</v>
      </c>
      <c r="K4">
        <f t="shared" si="1"/>
        <v>18</v>
      </c>
    </row>
    <row r="5" spans="1:22" x14ac:dyDescent="0.35">
      <c r="A5">
        <v>3</v>
      </c>
      <c r="B5">
        <f t="shared" si="1"/>
        <v>0</v>
      </c>
      <c r="C5">
        <f t="shared" si="1"/>
        <v>3</v>
      </c>
      <c r="D5">
        <f t="shared" si="1"/>
        <v>6</v>
      </c>
      <c r="E5">
        <f t="shared" si="1"/>
        <v>9</v>
      </c>
      <c r="F5">
        <f t="shared" si="1"/>
        <v>12</v>
      </c>
      <c r="G5">
        <f t="shared" si="1"/>
        <v>15</v>
      </c>
      <c r="H5">
        <f t="shared" si="1"/>
        <v>18</v>
      </c>
      <c r="I5">
        <f t="shared" si="1"/>
        <v>21</v>
      </c>
      <c r="J5">
        <f t="shared" si="1"/>
        <v>24</v>
      </c>
      <c r="K5">
        <f t="shared" si="1"/>
        <v>27</v>
      </c>
    </row>
    <row r="6" spans="1:22" x14ac:dyDescent="0.35">
      <c r="A6">
        <v>4</v>
      </c>
      <c r="B6">
        <f t="shared" si="1"/>
        <v>0</v>
      </c>
      <c r="C6">
        <f t="shared" si="1"/>
        <v>4</v>
      </c>
      <c r="D6">
        <f t="shared" si="1"/>
        <v>8</v>
      </c>
      <c r="E6">
        <f t="shared" si="1"/>
        <v>12</v>
      </c>
      <c r="F6">
        <f t="shared" si="1"/>
        <v>16</v>
      </c>
      <c r="G6">
        <f t="shared" si="1"/>
        <v>20</v>
      </c>
      <c r="H6">
        <f t="shared" si="1"/>
        <v>24</v>
      </c>
      <c r="I6">
        <f t="shared" si="1"/>
        <v>28</v>
      </c>
      <c r="J6">
        <f t="shared" si="1"/>
        <v>32</v>
      </c>
      <c r="K6">
        <f t="shared" si="1"/>
        <v>36</v>
      </c>
    </row>
    <row r="7" spans="1:22" x14ac:dyDescent="0.35">
      <c r="A7">
        <v>5</v>
      </c>
      <c r="B7">
        <f t="shared" si="1"/>
        <v>0</v>
      </c>
      <c r="C7">
        <f t="shared" si="1"/>
        <v>5</v>
      </c>
      <c r="D7">
        <f t="shared" si="1"/>
        <v>10</v>
      </c>
      <c r="E7">
        <f t="shared" si="1"/>
        <v>15</v>
      </c>
      <c r="F7">
        <f t="shared" si="1"/>
        <v>20</v>
      </c>
      <c r="G7">
        <f t="shared" si="1"/>
        <v>25</v>
      </c>
      <c r="H7">
        <f t="shared" si="1"/>
        <v>30</v>
      </c>
      <c r="I7">
        <f t="shared" si="1"/>
        <v>35</v>
      </c>
      <c r="J7">
        <f t="shared" si="1"/>
        <v>40</v>
      </c>
      <c r="K7">
        <f t="shared" si="1"/>
        <v>45</v>
      </c>
    </row>
    <row r="8" spans="1:22" x14ac:dyDescent="0.35">
      <c r="A8">
        <v>6</v>
      </c>
      <c r="B8">
        <f t="shared" si="1"/>
        <v>0</v>
      </c>
      <c r="C8">
        <f t="shared" si="1"/>
        <v>6</v>
      </c>
      <c r="D8">
        <f t="shared" si="1"/>
        <v>12</v>
      </c>
      <c r="E8">
        <f t="shared" si="1"/>
        <v>18</v>
      </c>
      <c r="F8">
        <f t="shared" si="1"/>
        <v>24</v>
      </c>
      <c r="G8">
        <f t="shared" si="1"/>
        <v>30</v>
      </c>
      <c r="H8">
        <f t="shared" si="1"/>
        <v>36</v>
      </c>
      <c r="I8">
        <f t="shared" si="1"/>
        <v>42</v>
      </c>
      <c r="J8">
        <f t="shared" si="1"/>
        <v>48</v>
      </c>
      <c r="K8">
        <f t="shared" si="1"/>
        <v>54</v>
      </c>
    </row>
    <row r="9" spans="1:22" x14ac:dyDescent="0.35">
      <c r="A9">
        <v>7</v>
      </c>
      <c r="B9">
        <f t="shared" si="1"/>
        <v>0</v>
      </c>
      <c r="C9">
        <f t="shared" si="1"/>
        <v>7</v>
      </c>
      <c r="D9">
        <f t="shared" si="1"/>
        <v>14</v>
      </c>
      <c r="E9">
        <f t="shared" si="1"/>
        <v>21</v>
      </c>
      <c r="F9">
        <f t="shared" si="1"/>
        <v>28</v>
      </c>
      <c r="G9">
        <f t="shared" si="1"/>
        <v>35</v>
      </c>
      <c r="H9">
        <f t="shared" si="1"/>
        <v>42</v>
      </c>
      <c r="I9">
        <f t="shared" si="1"/>
        <v>49</v>
      </c>
      <c r="J9">
        <f t="shared" si="1"/>
        <v>56</v>
      </c>
      <c r="K9">
        <f t="shared" si="1"/>
        <v>63</v>
      </c>
    </row>
    <row r="10" spans="1:22" x14ac:dyDescent="0.35">
      <c r="A10">
        <v>8</v>
      </c>
      <c r="B10">
        <f t="shared" si="1"/>
        <v>0</v>
      </c>
      <c r="C10">
        <f t="shared" si="1"/>
        <v>8</v>
      </c>
      <c r="D10">
        <f t="shared" si="1"/>
        <v>16</v>
      </c>
      <c r="E10">
        <f t="shared" si="1"/>
        <v>24</v>
      </c>
      <c r="F10">
        <f t="shared" si="1"/>
        <v>32</v>
      </c>
      <c r="G10">
        <f t="shared" si="1"/>
        <v>40</v>
      </c>
      <c r="H10">
        <f t="shared" si="1"/>
        <v>48</v>
      </c>
      <c r="I10">
        <f t="shared" si="1"/>
        <v>56</v>
      </c>
      <c r="J10">
        <f t="shared" si="1"/>
        <v>64</v>
      </c>
      <c r="K10">
        <f t="shared" si="1"/>
        <v>72</v>
      </c>
    </row>
    <row r="11" spans="1:22" x14ac:dyDescent="0.35">
      <c r="A11">
        <v>9</v>
      </c>
      <c r="B11">
        <f t="shared" si="1"/>
        <v>0</v>
      </c>
      <c r="C11">
        <f t="shared" si="1"/>
        <v>9</v>
      </c>
      <c r="D11">
        <f t="shared" si="1"/>
        <v>18</v>
      </c>
      <c r="E11">
        <f t="shared" si="1"/>
        <v>27</v>
      </c>
      <c r="F11">
        <f t="shared" si="1"/>
        <v>36</v>
      </c>
      <c r="G11">
        <f t="shared" si="1"/>
        <v>45</v>
      </c>
      <c r="H11">
        <f t="shared" si="1"/>
        <v>54</v>
      </c>
      <c r="I11">
        <f t="shared" si="1"/>
        <v>63</v>
      </c>
      <c r="J11">
        <f t="shared" si="1"/>
        <v>72</v>
      </c>
      <c r="K11">
        <f t="shared" si="1"/>
        <v>81</v>
      </c>
    </row>
    <row r="15" spans="1:22" x14ac:dyDescent="0.35">
      <c r="A15" s="8" t="s">
        <v>43</v>
      </c>
      <c r="B15" s="9">
        <v>-3</v>
      </c>
      <c r="C15" s="9">
        <f>B15+$B$18</f>
        <v>-2.85</v>
      </c>
      <c r="D15" s="9">
        <f>C15+$B$18</f>
        <v>-2.7</v>
      </c>
      <c r="E15" s="9">
        <f>D15+$B$18</f>
        <v>-2.5500000000000003</v>
      </c>
      <c r="F15" s="9">
        <f>E15+$B$18</f>
        <v>-2.4000000000000004</v>
      </c>
      <c r="G15" s="9">
        <f>F15+$B$18</f>
        <v>-2.2500000000000004</v>
      </c>
      <c r="H15" s="9">
        <f>G15+$B$18</f>
        <v>-2.1000000000000005</v>
      </c>
      <c r="I15" s="9">
        <f>H15+$B$18</f>
        <v>-1.9500000000000006</v>
      </c>
      <c r="J15" s="9">
        <f>I15+$B$18</f>
        <v>-1.8000000000000007</v>
      </c>
      <c r="K15" s="9">
        <f>J15+$B$18</f>
        <v>-1.6500000000000008</v>
      </c>
      <c r="L15" s="9">
        <f>K15+$B$18</f>
        <v>-1.5000000000000009</v>
      </c>
      <c r="M15" s="9">
        <f>L15+$B$18</f>
        <v>-1.350000000000001</v>
      </c>
      <c r="N15" s="9">
        <f>M15+$B$18</f>
        <v>-1.2000000000000011</v>
      </c>
      <c r="O15" s="9">
        <f>N15+$B$18</f>
        <v>-1.0500000000000012</v>
      </c>
      <c r="P15" s="9">
        <f>O15+$B$18</f>
        <v>-0.90000000000000113</v>
      </c>
      <c r="Q15" s="9">
        <f>P15+$B$18</f>
        <v>-0.75000000000000111</v>
      </c>
      <c r="R15" s="9">
        <f>Q15+$B$18</f>
        <v>-0.60000000000000109</v>
      </c>
      <c r="S15" s="9">
        <f>R15+$B$18</f>
        <v>-0.45000000000000107</v>
      </c>
      <c r="T15" s="9">
        <f>S15+$B$18</f>
        <v>-0.30000000000000104</v>
      </c>
      <c r="U15" s="9">
        <f>T15+$B$18</f>
        <v>-0.15000000000000105</v>
      </c>
      <c r="V15" s="10">
        <f>U15+$B$18</f>
        <v>-1.0547118733938987E-15</v>
      </c>
    </row>
    <row r="16" spans="1:22" x14ac:dyDescent="0.35">
      <c r="A16" s="11" t="s">
        <v>44</v>
      </c>
      <c r="B16" s="7">
        <v>2</v>
      </c>
      <c r="C16" s="7">
        <f>B16+$B$18</f>
        <v>2.15</v>
      </c>
      <c r="D16" s="7">
        <f>C16+$B$18</f>
        <v>2.2999999999999998</v>
      </c>
      <c r="E16" s="7">
        <f>D16+$B$18</f>
        <v>2.4499999999999997</v>
      </c>
      <c r="F16" s="7">
        <f>E16+$B$18</f>
        <v>2.5999999999999996</v>
      </c>
      <c r="G16" s="7">
        <f>F16+$B$18</f>
        <v>2.7499999999999996</v>
      </c>
      <c r="H16" s="7">
        <f>G16+$B$18</f>
        <v>2.8999999999999995</v>
      </c>
      <c r="I16" s="7">
        <f>H16+$B$18</f>
        <v>3.0499999999999994</v>
      </c>
      <c r="J16" s="7">
        <f>I16+$B$18</f>
        <v>3.1999999999999993</v>
      </c>
      <c r="K16" s="7">
        <f>J16+$B$18</f>
        <v>3.3499999999999992</v>
      </c>
      <c r="L16" s="7">
        <f>K16+$B$18</f>
        <v>3.4999999999999991</v>
      </c>
      <c r="M16" s="7">
        <f>L16+$B$18</f>
        <v>3.649999999999999</v>
      </c>
      <c r="N16" s="7">
        <f>M16+$B$18</f>
        <v>3.7999999999999989</v>
      </c>
      <c r="O16" s="7">
        <f>N16+$B$18</f>
        <v>3.9499999999999988</v>
      </c>
      <c r="P16" s="7">
        <f>O16+$B$18</f>
        <v>4.0999999999999988</v>
      </c>
      <c r="Q16" s="7">
        <f>P16+$B$18</f>
        <v>4.2499999999999991</v>
      </c>
      <c r="R16" s="7">
        <f>Q16+$B$18</f>
        <v>4.3999999999999995</v>
      </c>
      <c r="S16" s="7">
        <f>R16+$B$18</f>
        <v>4.55</v>
      </c>
      <c r="T16" s="7">
        <f>S16+$B$18</f>
        <v>4.7</v>
      </c>
      <c r="U16" s="7">
        <f>T16+$B$18</f>
        <v>4.8500000000000005</v>
      </c>
      <c r="V16" s="12">
        <f>U16+$B$18</f>
        <v>5.0000000000000009</v>
      </c>
    </row>
    <row r="17" spans="1:22" x14ac:dyDescent="0.35">
      <c r="A17" s="11" t="s">
        <v>45</v>
      </c>
      <c r="B17" s="7">
        <f>SIN(B15)*COS(B16)</f>
        <v>5.8726644927620981E-2</v>
      </c>
      <c r="C17" s="7">
        <f t="shared" ref="C17:Q17" si="2">SIN(C15)*COS(C16)</f>
        <v>0.15735329371272364</v>
      </c>
      <c r="D17" s="7">
        <f t="shared" si="2"/>
        <v>0.28475296617724383</v>
      </c>
      <c r="E17" s="7">
        <f t="shared" si="2"/>
        <v>0.4295454290081549</v>
      </c>
      <c r="F17" s="7">
        <f t="shared" si="2"/>
        <v>0.5787968027290995</v>
      </c>
      <c r="G17" s="7">
        <f t="shared" si="2"/>
        <v>0.71917490663367034</v>
      </c>
      <c r="H17" s="7">
        <f t="shared" si="2"/>
        <v>0.83814018278133029</v>
      </c>
      <c r="I17" s="7">
        <f t="shared" si="2"/>
        <v>0.92506581736228666</v>
      </c>
      <c r="J17" s="7">
        <f t="shared" si="2"/>
        <v>0.97218700232579924</v>
      </c>
      <c r="K17" s="7">
        <f t="shared" si="2"/>
        <v>0.97529454255780357</v>
      </c>
      <c r="L17" s="7">
        <f t="shared" si="2"/>
        <v>0.93411085074441047</v>
      </c>
      <c r="M17" s="7">
        <f t="shared" si="2"/>
        <v>0.85231474341992997</v>
      </c>
      <c r="N17" s="7">
        <f t="shared" si="2"/>
        <v>0.73721282324230231</v>
      </c>
      <c r="O17" s="7">
        <f t="shared" si="2"/>
        <v>0.59908680193856156</v>
      </c>
      <c r="P17" s="7">
        <f t="shared" si="2"/>
        <v>0.45027506561778052</v>
      </c>
      <c r="Q17" s="7">
        <f t="shared" si="2"/>
        <v>0.30407052348676022</v>
      </c>
      <c r="R17" s="7">
        <f t="shared" ref="R17" si="3">SIN(R15)*COS(R16)</f>
        <v>0.17353319186021027</v>
      </c>
      <c r="S17" s="7">
        <f t="shared" ref="S17" si="4">SIN(S15)*COS(S16)</f>
        <v>7.0323581799364224E-2</v>
      </c>
      <c r="T17" s="7">
        <f t="shared" ref="T17" si="5">SIN(T15)*COS(T16)</f>
        <v>3.6611003868112172E-3</v>
      </c>
      <c r="U17" s="7">
        <f t="shared" ref="U17:V17" si="6">SIN(U15)*COS(U16)</f>
        <v>-2.0499491450481428E-2</v>
      </c>
      <c r="V17" s="12">
        <f t="shared" si="6"/>
        <v>-2.9918187504092785E-16</v>
      </c>
    </row>
    <row r="18" spans="1:22" x14ac:dyDescent="0.35">
      <c r="A18" s="11" t="s">
        <v>46</v>
      </c>
      <c r="B18" s="7">
        <v>0.15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2"/>
    </row>
    <row r="19" spans="1:22" x14ac:dyDescent="0.3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</row>
    <row r="23" spans="1:22" x14ac:dyDescent="0.35">
      <c r="A23" s="8" t="s">
        <v>43</v>
      </c>
      <c r="B23" s="9">
        <v>-1</v>
      </c>
      <c r="C23" s="9">
        <f>B23+$B$26</f>
        <v>-0.9</v>
      </c>
      <c r="D23" s="9">
        <f t="shared" ref="D23:V23" si="7">C23+$B$26</f>
        <v>-0.8</v>
      </c>
      <c r="E23" s="9">
        <f t="shared" si="7"/>
        <v>-0.70000000000000007</v>
      </c>
      <c r="F23" s="9">
        <f t="shared" si="7"/>
        <v>-0.60000000000000009</v>
      </c>
      <c r="G23" s="9">
        <f t="shared" si="7"/>
        <v>-0.50000000000000011</v>
      </c>
      <c r="H23" s="9">
        <f t="shared" si="7"/>
        <v>-0.40000000000000013</v>
      </c>
      <c r="I23" s="9">
        <f t="shared" si="7"/>
        <v>-0.30000000000000016</v>
      </c>
      <c r="J23" s="9">
        <f t="shared" si="7"/>
        <v>-0.20000000000000015</v>
      </c>
      <c r="K23" s="9">
        <f t="shared" si="7"/>
        <v>-0.10000000000000014</v>
      </c>
      <c r="L23" s="9">
        <f t="shared" si="7"/>
        <v>-1.3877787807814457E-16</v>
      </c>
      <c r="M23" s="9">
        <f t="shared" si="7"/>
        <v>9.9999999999999867E-2</v>
      </c>
      <c r="N23" s="9">
        <f t="shared" si="7"/>
        <v>0.19999999999999987</v>
      </c>
      <c r="O23" s="9">
        <f t="shared" si="7"/>
        <v>0.29999999999999988</v>
      </c>
      <c r="P23" s="9">
        <f t="shared" si="7"/>
        <v>0.39999999999999991</v>
      </c>
      <c r="Q23" s="9">
        <f t="shared" si="7"/>
        <v>0.49999999999999989</v>
      </c>
      <c r="R23" s="9">
        <f t="shared" si="7"/>
        <v>0.59999999999999987</v>
      </c>
      <c r="S23" s="9">
        <f t="shared" si="7"/>
        <v>0.69999999999999984</v>
      </c>
      <c r="T23" s="9">
        <f t="shared" si="7"/>
        <v>0.79999999999999982</v>
      </c>
      <c r="U23" s="9">
        <f t="shared" si="7"/>
        <v>0.8999999999999998</v>
      </c>
      <c r="V23" s="10">
        <f t="shared" si="7"/>
        <v>0.99999999999999978</v>
      </c>
    </row>
    <row r="24" spans="1:22" x14ac:dyDescent="0.35">
      <c r="A24" s="11" t="s">
        <v>44</v>
      </c>
      <c r="B24" s="7">
        <v>-1</v>
      </c>
      <c r="C24" s="7">
        <f>B24+$B$26</f>
        <v>-0.9</v>
      </c>
      <c r="D24" s="7">
        <f t="shared" ref="D24:V24" si="8">C24+$B$26</f>
        <v>-0.8</v>
      </c>
      <c r="E24" s="7">
        <f t="shared" si="8"/>
        <v>-0.70000000000000007</v>
      </c>
      <c r="F24" s="7">
        <f t="shared" si="8"/>
        <v>-0.60000000000000009</v>
      </c>
      <c r="G24" s="7">
        <f t="shared" si="8"/>
        <v>-0.50000000000000011</v>
      </c>
      <c r="H24" s="7">
        <f t="shared" si="8"/>
        <v>-0.40000000000000013</v>
      </c>
      <c r="I24" s="7">
        <f t="shared" si="8"/>
        <v>-0.30000000000000016</v>
      </c>
      <c r="J24" s="7">
        <f t="shared" si="8"/>
        <v>-0.20000000000000015</v>
      </c>
      <c r="K24" s="7">
        <f t="shared" si="8"/>
        <v>-0.10000000000000014</v>
      </c>
      <c r="L24" s="7">
        <f t="shared" si="8"/>
        <v>-1.3877787807814457E-16</v>
      </c>
      <c r="M24" s="7">
        <f t="shared" si="8"/>
        <v>9.9999999999999867E-2</v>
      </c>
      <c r="N24" s="7">
        <f t="shared" si="8"/>
        <v>0.19999999999999987</v>
      </c>
      <c r="O24" s="7">
        <f t="shared" si="8"/>
        <v>0.29999999999999988</v>
      </c>
      <c r="P24" s="7">
        <f t="shared" si="8"/>
        <v>0.39999999999999991</v>
      </c>
      <c r="Q24" s="7">
        <f t="shared" si="8"/>
        <v>0.49999999999999989</v>
      </c>
      <c r="R24" s="7">
        <f t="shared" si="8"/>
        <v>0.59999999999999987</v>
      </c>
      <c r="S24" s="7">
        <f t="shared" si="8"/>
        <v>0.69999999999999984</v>
      </c>
      <c r="T24" s="7">
        <f t="shared" si="8"/>
        <v>0.79999999999999982</v>
      </c>
      <c r="U24" s="7">
        <f t="shared" si="8"/>
        <v>0.8999999999999998</v>
      </c>
      <c r="V24" s="12">
        <f t="shared" si="8"/>
        <v>0.99999999999999978</v>
      </c>
    </row>
    <row r="25" spans="1:22" x14ac:dyDescent="0.35">
      <c r="A25" s="11" t="s">
        <v>45</v>
      </c>
      <c r="B25" s="7">
        <f>B23^2/16 - B24^2/12</f>
        <v>-2.0833333333333329E-2</v>
      </c>
      <c r="C25" s="7">
        <f t="shared" ref="C25:V25" si="9">C23^2/16 - C24^2/12</f>
        <v>-1.6875000000000001E-2</v>
      </c>
      <c r="D25" s="7">
        <f t="shared" si="9"/>
        <v>-1.3333333333333336E-2</v>
      </c>
      <c r="E25" s="7">
        <f t="shared" si="9"/>
        <v>-1.0208333333333333E-2</v>
      </c>
      <c r="F25" s="7">
        <f t="shared" si="9"/>
        <v>-7.5000000000000032E-3</v>
      </c>
      <c r="G25" s="7">
        <f t="shared" si="9"/>
        <v>-5.2083333333333356E-3</v>
      </c>
      <c r="H25" s="7">
        <f t="shared" si="9"/>
        <v>-3.3333333333333357E-3</v>
      </c>
      <c r="I25" s="7">
        <f t="shared" si="9"/>
        <v>-1.8750000000000017E-3</v>
      </c>
      <c r="J25" s="7">
        <f t="shared" si="9"/>
        <v>-8.333333333333348E-4</v>
      </c>
      <c r="K25" s="7">
        <f t="shared" si="9"/>
        <v>-2.0833333333333392E-4</v>
      </c>
      <c r="L25" s="7">
        <f t="shared" si="9"/>
        <v>-4.0123540508067425E-34</v>
      </c>
      <c r="M25" s="7">
        <f t="shared" si="9"/>
        <v>-2.0833333333333283E-4</v>
      </c>
      <c r="N25" s="7">
        <f t="shared" si="9"/>
        <v>-8.3333333333333219E-4</v>
      </c>
      <c r="O25" s="7">
        <f t="shared" si="9"/>
        <v>-1.8749999999999982E-3</v>
      </c>
      <c r="P25" s="7">
        <f t="shared" si="9"/>
        <v>-3.3333333333333322E-3</v>
      </c>
      <c r="Q25" s="7">
        <f t="shared" si="9"/>
        <v>-5.2083333333333322E-3</v>
      </c>
      <c r="R25" s="7">
        <f t="shared" si="9"/>
        <v>-7.4999999999999963E-3</v>
      </c>
      <c r="S25" s="7">
        <f t="shared" si="9"/>
        <v>-1.0208333333333326E-2</v>
      </c>
      <c r="T25" s="7">
        <f t="shared" si="9"/>
        <v>-1.3333333333333329E-2</v>
      </c>
      <c r="U25" s="7">
        <f t="shared" si="9"/>
        <v>-1.6874999999999987E-2</v>
      </c>
      <c r="V25" s="12">
        <f t="shared" si="9"/>
        <v>-2.0833333333333329E-2</v>
      </c>
    </row>
    <row r="26" spans="1:22" x14ac:dyDescent="0.35">
      <c r="A26" s="13" t="s">
        <v>46</v>
      </c>
      <c r="B26" s="14">
        <v>0.1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6B93-2B38-408A-B3DA-92E43656DEB8}">
  <dimension ref="A1:H14"/>
  <sheetViews>
    <sheetView tabSelected="1" zoomScale="130" zoomScaleNormal="130" workbookViewId="0">
      <selection activeCell="I16" sqref="I16"/>
    </sheetView>
  </sheetViews>
  <sheetFormatPr defaultRowHeight="14.5" x14ac:dyDescent="0.35"/>
  <cols>
    <col min="1" max="1" width="33.6328125" bestFit="1" customWidth="1"/>
    <col min="2" max="2" width="11.36328125" bestFit="1" customWidth="1"/>
    <col min="3" max="3" width="12.453125" bestFit="1" customWidth="1"/>
    <col min="4" max="4" width="7.54296875" bestFit="1" customWidth="1"/>
    <col min="5" max="5" width="8" bestFit="1" customWidth="1"/>
    <col min="6" max="6" width="17.453125" bestFit="1" customWidth="1"/>
    <col min="7" max="7" width="7.08984375" bestFit="1" customWidth="1"/>
    <col min="8" max="8" width="9.1796875" bestFit="1" customWidth="1"/>
  </cols>
  <sheetData>
    <row r="1" spans="1:8" x14ac:dyDescent="0.35">
      <c r="A1" s="16" t="s">
        <v>47</v>
      </c>
      <c r="B1" t="s">
        <v>48</v>
      </c>
      <c r="C1" t="s">
        <v>49</v>
      </c>
      <c r="D1" t="s">
        <v>5</v>
      </c>
      <c r="E1" t="s">
        <v>50</v>
      </c>
      <c r="F1" t="s">
        <v>7</v>
      </c>
      <c r="G1" t="s">
        <v>8</v>
      </c>
      <c r="H1" t="s">
        <v>51</v>
      </c>
    </row>
    <row r="2" spans="1:8" x14ac:dyDescent="0.35">
      <c r="A2" t="str">
        <f>'[1]Расчет зарплаты'!B2&amp;" "&amp;'[1]Расчет зарплаты'!C2&amp;" "&amp;'[1]Расчет зарплаты'!D2</f>
        <v>Аюров Бэлигтэ Санжай-Жамсаевич</v>
      </c>
      <c r="B2" s="17">
        <v>44749</v>
      </c>
      <c r="C2" s="18">
        <f ca="1">(TODAY()-B2)/365</f>
        <v>2.6054794520547944</v>
      </c>
      <c r="D2" s="19">
        <f>'Расчет зарплаты'!F2</f>
        <v>50000</v>
      </c>
      <c r="E2">
        <f ca="1">IF(C2&gt;10,D2*0.1,0)</f>
        <v>0</v>
      </c>
      <c r="F2">
        <f ca="1">(E2+D2)*$G$14*0.01</f>
        <v>500</v>
      </c>
      <c r="G2">
        <f ca="1">(D2+E2-F2-E14)*$H$14*0.01</f>
        <v>5460</v>
      </c>
      <c r="H2" s="19">
        <f ca="1">D2+E2-F2-G2</f>
        <v>44040</v>
      </c>
    </row>
    <row r="3" spans="1:8" x14ac:dyDescent="0.35">
      <c r="A3" t="str">
        <f>'[1]Расчет зарплаты'!B3&amp;" "&amp;'[1]Расчет зарплаты'!C3&amp;" "&amp;'[1]Расчет зарплаты'!D3</f>
        <v>Богомолов Максим Евгеньевич</v>
      </c>
      <c r="B3" s="17">
        <v>43997</v>
      </c>
      <c r="C3" s="18">
        <f t="shared" ref="C3:C11" ca="1" si="0">(TODAY()-B3)/365</f>
        <v>4.6657534246575345</v>
      </c>
      <c r="D3" s="19">
        <f>'Расчет зарплаты'!F3</f>
        <v>240000</v>
      </c>
      <c r="E3">
        <f t="shared" ref="E3:E11" ca="1" si="1">IF(C3&gt;10,D3*0.1,0)</f>
        <v>0</v>
      </c>
      <c r="F3">
        <f t="shared" ref="F3:F11" ca="1" si="2">(E3+D3)*$G$14*0.01</f>
        <v>2400</v>
      </c>
      <c r="G3">
        <f t="shared" ref="G3:G11" ca="1" si="3">(D3+E3-F3-E15)*$H$14*0.01</f>
        <v>30888</v>
      </c>
      <c r="H3" s="19">
        <f t="shared" ref="H3:H11" ca="1" si="4">D3+E3-F3-G3</f>
        <v>206712</v>
      </c>
    </row>
    <row r="4" spans="1:8" x14ac:dyDescent="0.35">
      <c r="A4" t="str">
        <f>'[1]Расчет зарплаты'!B4&amp;" "&amp;'[1]Расчет зарплаты'!C4&amp;" "&amp;'[1]Расчет зарплаты'!D4</f>
        <v>Варвус Артем Иванович</v>
      </c>
      <c r="B4" s="17">
        <v>45092</v>
      </c>
      <c r="C4" s="18">
        <f t="shared" ca="1" si="0"/>
        <v>1.6657534246575343</v>
      </c>
      <c r="D4" s="19">
        <f>'Расчет зарплаты'!F4</f>
        <v>240000</v>
      </c>
      <c r="E4">
        <f t="shared" ca="1" si="1"/>
        <v>0</v>
      </c>
      <c r="F4">
        <f t="shared" ca="1" si="2"/>
        <v>2400</v>
      </c>
      <c r="G4">
        <f t="shared" ca="1" si="3"/>
        <v>30888</v>
      </c>
      <c r="H4" s="19">
        <f t="shared" ca="1" si="4"/>
        <v>206712</v>
      </c>
    </row>
    <row r="5" spans="1:8" x14ac:dyDescent="0.35">
      <c r="A5" t="str">
        <f>'[1]Расчет зарплаты'!B5&amp;" "&amp;'[1]Расчет зарплаты'!C5&amp;" "&amp;'[1]Расчет зарплаты'!D5</f>
        <v>Васильева Елизавета Евгеньевна</v>
      </c>
      <c r="B5" s="17">
        <v>43767</v>
      </c>
      <c r="C5" s="18">
        <f t="shared" ca="1" si="0"/>
        <v>5.2958904109589042</v>
      </c>
      <c r="D5" s="19">
        <f>'Расчет зарплаты'!F5</f>
        <v>50000</v>
      </c>
      <c r="E5">
        <f t="shared" ca="1" si="1"/>
        <v>0</v>
      </c>
      <c r="F5">
        <f t="shared" ca="1" si="2"/>
        <v>500</v>
      </c>
      <c r="G5">
        <f t="shared" ca="1" si="3"/>
        <v>6435</v>
      </c>
      <c r="H5" s="19">
        <f t="shared" ca="1" si="4"/>
        <v>43065</v>
      </c>
    </row>
    <row r="6" spans="1:8" x14ac:dyDescent="0.35">
      <c r="A6" t="str">
        <f>'[1]Расчет зарплаты'!B6&amp;" "&amp;'[1]Расчет зарплаты'!C6&amp;" "&amp;'[1]Расчет зарплаты'!D6</f>
        <v>Герасименко Михаил Александрович</v>
      </c>
      <c r="B6" s="17">
        <v>45119</v>
      </c>
      <c r="C6" s="18">
        <f t="shared" ca="1" si="0"/>
        <v>1.5917808219178082</v>
      </c>
      <c r="D6" s="19">
        <f>'Расчет зарплаты'!F6</f>
        <v>50000</v>
      </c>
      <c r="E6">
        <f t="shared" ca="1" si="1"/>
        <v>0</v>
      </c>
      <c r="F6">
        <f t="shared" ca="1" si="2"/>
        <v>500</v>
      </c>
      <c r="G6">
        <f t="shared" ca="1" si="3"/>
        <v>6435</v>
      </c>
      <c r="H6" s="19">
        <f t="shared" ca="1" si="4"/>
        <v>43065</v>
      </c>
    </row>
    <row r="7" spans="1:8" x14ac:dyDescent="0.35">
      <c r="A7" t="str">
        <f>'[1]Расчет зарплаты'!B7&amp;" "&amp;'[1]Расчет зарплаты'!C7&amp;" "&amp;'[1]Расчет зарплаты'!D7</f>
        <v>Грошев Аркадий Александрович</v>
      </c>
      <c r="B7" s="17">
        <v>43249</v>
      </c>
      <c r="C7" s="18">
        <f t="shared" ca="1" si="0"/>
        <v>6.7150684931506852</v>
      </c>
      <c r="D7" s="19">
        <f>'Расчет зарплаты'!F7</f>
        <v>240000</v>
      </c>
      <c r="E7">
        <f t="shared" ca="1" si="1"/>
        <v>0</v>
      </c>
      <c r="F7">
        <f t="shared" ca="1" si="2"/>
        <v>2400</v>
      </c>
      <c r="G7">
        <f t="shared" ca="1" si="3"/>
        <v>30888</v>
      </c>
      <c r="H7" s="19">
        <f t="shared" ca="1" si="4"/>
        <v>206712</v>
      </c>
    </row>
    <row r="8" spans="1:8" x14ac:dyDescent="0.35">
      <c r="A8" t="str">
        <f>'[1]Расчет зарплаты'!B8&amp;" "&amp;'[1]Расчет зарплаты'!C8&amp;" "&amp;'[1]Расчет зарплаты'!D8</f>
        <v>Епишин Степан Николаевич</v>
      </c>
      <c r="B8" s="17">
        <v>44472</v>
      </c>
      <c r="C8" s="18">
        <f t="shared" ca="1" si="0"/>
        <v>3.3643835616438356</v>
      </c>
      <c r="D8" s="19">
        <f>'Расчет зарплаты'!F8</f>
        <v>360000</v>
      </c>
      <c r="E8">
        <f t="shared" ca="1" si="1"/>
        <v>0</v>
      </c>
      <c r="F8">
        <f t="shared" ca="1" si="2"/>
        <v>3600</v>
      </c>
      <c r="G8">
        <f t="shared" ca="1" si="3"/>
        <v>46332</v>
      </c>
      <c r="H8" s="19">
        <f t="shared" ca="1" si="4"/>
        <v>310068</v>
      </c>
    </row>
    <row r="9" spans="1:8" x14ac:dyDescent="0.35">
      <c r="A9" t="str">
        <f>'[1]Расчет зарплаты'!B9&amp;" "&amp;'[1]Расчет зарплаты'!C9&amp;" "&amp;'[1]Расчет зарплаты'!D9</f>
        <v>Жильцов Арсений Александрович</v>
      </c>
      <c r="B9" s="17">
        <v>44681</v>
      </c>
      <c r="C9" s="18">
        <f t="shared" ca="1" si="0"/>
        <v>2.7917808219178082</v>
      </c>
      <c r="D9" s="19">
        <f>'Расчет зарплаты'!F9</f>
        <v>360000</v>
      </c>
      <c r="E9">
        <f t="shared" ca="1" si="1"/>
        <v>0</v>
      </c>
      <c r="F9">
        <f t="shared" ca="1" si="2"/>
        <v>3600</v>
      </c>
      <c r="G9">
        <f t="shared" ca="1" si="3"/>
        <v>46332</v>
      </c>
      <c r="H9" s="19">
        <f t="shared" ca="1" si="4"/>
        <v>310068</v>
      </c>
    </row>
    <row r="10" spans="1:8" x14ac:dyDescent="0.35">
      <c r="A10" t="str">
        <f>'[1]Расчет зарплаты'!B10&amp;" "&amp;'[1]Расчет зарплаты'!C10&amp;" "&amp;'[1]Расчет зарплаты'!D10</f>
        <v>Кабанцов Юрий Александрович</v>
      </c>
      <c r="B10" s="17">
        <v>45119</v>
      </c>
      <c r="C10" s="18">
        <f t="shared" ca="1" si="0"/>
        <v>1.5917808219178082</v>
      </c>
      <c r="D10" s="19">
        <f>'Расчет зарплаты'!F10</f>
        <v>360000</v>
      </c>
      <c r="E10">
        <f t="shared" ca="1" si="1"/>
        <v>0</v>
      </c>
      <c r="F10">
        <f t="shared" ca="1" si="2"/>
        <v>3600</v>
      </c>
      <c r="G10">
        <f t="shared" ca="1" si="3"/>
        <v>46332</v>
      </c>
      <c r="H10" s="19">
        <f t="shared" ca="1" si="4"/>
        <v>310068</v>
      </c>
    </row>
    <row r="11" spans="1:8" x14ac:dyDescent="0.35">
      <c r="A11" t="str">
        <f>'[1]Расчет зарплаты'!B11&amp;" "&amp;'[1]Расчет зарплаты'!C11&amp;" "&amp;'[1]Расчет зарплаты'!D11</f>
        <v>Карапузова  Мария  Леонидовна</v>
      </c>
      <c r="B11" s="17">
        <v>45007</v>
      </c>
      <c r="C11" s="18">
        <f t="shared" ca="1" si="0"/>
        <v>1.8986301369863015</v>
      </c>
      <c r="D11" s="19">
        <f>'Расчет зарплаты'!F11</f>
        <v>440000</v>
      </c>
      <c r="E11">
        <f t="shared" ca="1" si="1"/>
        <v>0</v>
      </c>
      <c r="F11">
        <f t="shared" ca="1" si="2"/>
        <v>4400</v>
      </c>
      <c r="G11">
        <f t="shared" ca="1" si="3"/>
        <v>56628</v>
      </c>
      <c r="H11" s="19">
        <f t="shared" ca="1" si="4"/>
        <v>378972</v>
      </c>
    </row>
    <row r="13" spans="1:8" ht="16.5" x14ac:dyDescent="0.35">
      <c r="E13" s="2" t="s">
        <v>42</v>
      </c>
      <c r="F13" s="5" t="s">
        <v>41</v>
      </c>
      <c r="G13" s="5"/>
      <c r="H13" s="5"/>
    </row>
    <row r="14" spans="1:8" ht="16.5" x14ac:dyDescent="0.35">
      <c r="E14" s="6">
        <v>7500</v>
      </c>
      <c r="F14" s="2">
        <v>40</v>
      </c>
      <c r="G14" s="2">
        <v>1</v>
      </c>
      <c r="H14" s="2">
        <v>13</v>
      </c>
    </row>
  </sheetData>
  <mergeCells count="1"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зарплаты</vt:lpstr>
      <vt:lpstr>Умножение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2025-02-12T12:40:41Z</dcterms:created>
  <dcterms:modified xsi:type="dcterms:W3CDTF">2025-02-12T14:02:05Z</dcterms:modified>
</cp:coreProperties>
</file>