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FA8301AA-B33B-4885-9450-E06701E1AF9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4" i="2"/>
  <c r="B34" i="2"/>
  <c r="D41" i="2"/>
  <c r="D43" i="2" s="1"/>
  <c r="C39" i="2"/>
  <c r="C40" i="2"/>
  <c r="B40" i="2"/>
  <c r="B32" i="2"/>
  <c r="B29" i="2"/>
  <c r="C29" i="2"/>
  <c r="C27" i="2"/>
  <c r="D24" i="2"/>
  <c r="C22" i="2"/>
  <c r="C23" i="2"/>
  <c r="B23" i="2"/>
  <c r="B22" i="2"/>
  <c r="C17" i="2"/>
  <c r="D13" i="2"/>
  <c r="D19" i="2"/>
  <c r="C18" i="2"/>
  <c r="B18" i="2"/>
  <c r="B17" i="2"/>
  <c r="B15" i="2"/>
  <c r="C15" i="2"/>
  <c r="D15" i="2"/>
  <c r="D14" i="2"/>
  <c r="B14" i="2"/>
  <c r="C14" i="2"/>
  <c r="C13" i="2"/>
  <c r="B13" i="2"/>
  <c r="E9" i="2"/>
  <c r="C8" i="2"/>
  <c r="B8" i="2"/>
  <c r="C7" i="2"/>
  <c r="B7" i="2"/>
  <c r="D9" i="2" s="1"/>
  <c r="C4" i="2"/>
  <c r="B4" i="2"/>
  <c r="D3" i="2"/>
  <c r="D2" i="2"/>
  <c r="E9" i="1"/>
  <c r="D3" i="1"/>
  <c r="D2" i="1"/>
  <c r="C4" i="1"/>
  <c r="B4" i="1"/>
  <c r="D4" i="1" l="1"/>
  <c r="D11" i="2"/>
  <c r="D4" i="2"/>
  <c r="C7" i="1"/>
  <c r="C8" i="1"/>
  <c r="B8" i="1"/>
  <c r="B7" i="1"/>
  <c r="D9" i="1" l="1"/>
  <c r="D11" i="1" s="1"/>
</calcChain>
</file>

<file path=xl/sharedStrings.xml><?xml version="1.0" encoding="utf-8"?>
<sst xmlns="http://schemas.openxmlformats.org/spreadsheetml/2006/main" count="8" uniqueCount="5">
  <si>
    <t>пирсон</t>
  </si>
  <si>
    <t>Хи2 крит</t>
  </si>
  <si>
    <t>коэф квадр сопряж</t>
  </si>
  <si>
    <t>U</t>
  </si>
  <si>
    <t>дов интервал: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</si>
</sst>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1175497</xdr:colOff>
      <xdr:row>0</xdr:row>
      <xdr:rowOff>381000</xdr:rowOff>
    </xdr:from>
    <xdr:to>
      <xdr:col>13</xdr:col>
      <xdr:colOff>670440</xdr:colOff>
      <xdr:row>5</xdr:row>
      <xdr:rowOff>155135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DAEF8C-C1B7-7DAA-E868-D8E2A990C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0556" y="381000"/>
          <a:ext cx="4903819" cy="978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469900</xdr:colOff>
      <xdr:row>19</xdr:row>
      <xdr:rowOff>54078</xdr:rowOff>
    </xdr:from>
    <xdr:to>
      <xdr:col>12</xdr:col>
      <xdr:colOff>185381</xdr:colOff>
      <xdr:row>24</xdr:row>
      <xdr:rowOff>19324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AD4ADAA-E7B3-00FA-5E8A-BE426DF93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660878"/>
          <a:ext cx="3982681" cy="885996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24</xdr:row>
      <xdr:rowOff>25400</xdr:rowOff>
    </xdr:from>
    <xdr:to>
      <xdr:col>11</xdr:col>
      <xdr:colOff>412749</xdr:colOff>
      <xdr:row>30</xdr:row>
      <xdr:rowOff>26371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028C8C9-4CB4-4CB5-9A22-AB80F6C87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5550" y="4552950"/>
          <a:ext cx="3613149" cy="1105871"/>
        </a:xfrm>
        <a:prstGeom prst="rect">
          <a:avLst/>
        </a:prstGeom>
      </xdr:spPr>
    </xdr:pic>
    <xdr:clientData/>
  </xdr:twoCellAnchor>
  <xdr:twoCellAnchor editAs="oneCell">
    <xdr:from>
      <xdr:col>3</xdr:col>
      <xdr:colOff>6351</xdr:colOff>
      <xdr:row>29</xdr:row>
      <xdr:rowOff>60481</xdr:rowOff>
    </xdr:from>
    <xdr:to>
      <xdr:col>7</xdr:col>
      <xdr:colOff>590550</xdr:colOff>
      <xdr:row>33</xdr:row>
      <xdr:rowOff>95557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8553D5E-CADA-2F54-146A-515ED70B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5151" y="5508781"/>
          <a:ext cx="3282949" cy="771676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444500</xdr:colOff>
      <xdr:row>35</xdr:row>
      <xdr:rowOff>107950</xdr:rowOff>
    </xdr:from>
    <xdr:to>
      <xdr:col>9</xdr:col>
      <xdr:colOff>173321</xdr:colOff>
      <xdr:row>40</xdr:row>
      <xdr:rowOff>12894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7189717-56C5-7AA9-C2C5-8F34932D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" y="6661150"/>
          <a:ext cx="2776821" cy="825694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349250</xdr:colOff>
      <xdr:row>40</xdr:row>
      <xdr:rowOff>26764</xdr:rowOff>
    </xdr:from>
    <xdr:to>
      <xdr:col>14</xdr:col>
      <xdr:colOff>484413</xdr:colOff>
      <xdr:row>43</xdr:row>
      <xdr:rowOff>136718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2F6ECA2-2680-3E3F-F286-1BB95A8A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7500714"/>
          <a:ext cx="6231163" cy="662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30" zoomScaleNormal="130" workbookViewId="0">
      <selection activeCell="F15" sqref="F15"/>
    </sheetView>
  </sheetViews>
  <sheetFormatPr defaultColWidth="10" defaultRowHeight="14.5" x14ac:dyDescent="0.35"/>
  <sheetData>
    <row r="1" spans="1:5" ht="18.5" thickBot="1" x14ac:dyDescent="0.4">
      <c r="A1" s="1"/>
      <c r="B1" s="2"/>
      <c r="C1" s="2"/>
    </row>
    <row r="2" spans="1:5" ht="18.5" thickBot="1" x14ac:dyDescent="0.4">
      <c r="A2" s="3"/>
      <c r="B2" s="4">
        <v>176</v>
      </c>
      <c r="C2" s="4">
        <v>23</v>
      </c>
      <c r="D2">
        <f>SUM(B2:C2)</f>
        <v>199</v>
      </c>
    </row>
    <row r="3" spans="1:5" ht="18.5" thickBot="1" x14ac:dyDescent="0.4">
      <c r="A3" s="3"/>
      <c r="B3" s="4">
        <v>473</v>
      </c>
      <c r="C3" s="4">
        <v>66</v>
      </c>
      <c r="D3">
        <f>SUM(B3:C3)</f>
        <v>539</v>
      </c>
    </row>
    <row r="4" spans="1:5" x14ac:dyDescent="0.35">
      <c r="B4">
        <f>SUM(B2:B3)</f>
        <v>649</v>
      </c>
      <c r="C4">
        <f>SUM(C2:C3)</f>
        <v>89</v>
      </c>
      <c r="D4">
        <f>SUM(B4:C4)</f>
        <v>738</v>
      </c>
    </row>
    <row r="7" spans="1:5" x14ac:dyDescent="0.35">
      <c r="B7">
        <f>(B2 - $D2*B$4/$D$4)^2/($D2*B$4)</f>
        <v>7.7219054359739482E-6</v>
      </c>
      <c r="C7">
        <f>(C2 - $D2*C$4/$D$4)^2/($D2*C$4)</f>
        <v>5.6309175594909956E-5</v>
      </c>
    </row>
    <row r="8" spans="1:5" x14ac:dyDescent="0.35">
      <c r="B8">
        <f>(B3 - $D3*B$4/$D$4)^2/($D3*B$4)</f>
        <v>2.8509446785876221E-6</v>
      </c>
      <c r="C8">
        <f>(C3 - $D3*C$4/$D$4)^2/($D3*C$4)</f>
        <v>2.0789472993296846E-5</v>
      </c>
      <c r="E8" t="s">
        <v>1</v>
      </c>
    </row>
    <row r="9" spans="1:5" x14ac:dyDescent="0.35">
      <c r="C9" t="s">
        <v>0</v>
      </c>
      <c r="D9">
        <f>D4*SUM(B7:C8)</f>
        <v>6.4701566042643058E-2</v>
      </c>
      <c r="E9">
        <f>_xlfn.CHISQ.INV(0.95,1)</f>
        <v>3.8414588206941236</v>
      </c>
    </row>
    <row r="11" spans="1:5" x14ac:dyDescent="0.35">
      <c r="D11" t="b">
        <f>E9&gt;D9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6EF4-725D-4E64-B7B2-1C2DB7C22751}">
  <dimension ref="B1:E43"/>
  <sheetViews>
    <sheetView tabSelected="1" topLeftCell="A25" workbookViewId="0">
      <selection activeCell="H48" sqref="H48"/>
    </sheetView>
  </sheetViews>
  <sheetFormatPr defaultRowHeight="14.5" x14ac:dyDescent="0.35"/>
  <cols>
    <col min="4" max="4" width="12.453125" bestFit="1" customWidth="1"/>
  </cols>
  <sheetData>
    <row r="1" spans="2:5" ht="15" thickBot="1" x14ac:dyDescent="0.4"/>
    <row r="2" spans="2:5" ht="18.5" thickBot="1" x14ac:dyDescent="0.4">
      <c r="B2" s="1">
        <v>32</v>
      </c>
      <c r="C2" s="2">
        <v>4</v>
      </c>
      <c r="D2">
        <f>SUM(B2:C2)</f>
        <v>36</v>
      </c>
    </row>
    <row r="3" spans="2:5" ht="18.5" thickBot="1" x14ac:dyDescent="0.4">
      <c r="B3" s="3">
        <v>463</v>
      </c>
      <c r="C3" s="4">
        <v>1</v>
      </c>
      <c r="D3">
        <f>SUM(B3:C3)</f>
        <v>464</v>
      </c>
    </row>
    <row r="4" spans="2:5" x14ac:dyDescent="0.35">
      <c r="B4">
        <f>SUM(B2:B3)</f>
        <v>495</v>
      </c>
      <c r="C4">
        <f>SUM(C2:C3)</f>
        <v>5</v>
      </c>
      <c r="D4">
        <f>SUM(B4:C4)</f>
        <v>500</v>
      </c>
    </row>
    <row r="7" spans="2:5" x14ac:dyDescent="0.35">
      <c r="B7">
        <f>(B2 - $D2*B$4/$D$4)^2/($D2*B$4)</f>
        <v>7.4352413019079713E-4</v>
      </c>
      <c r="C7">
        <f>(C2 - $D2*C$4/$D$4)^2/($D2*C$4)</f>
        <v>7.360888888888889E-2</v>
      </c>
    </row>
    <row r="8" spans="2:5" x14ac:dyDescent="0.35">
      <c r="B8">
        <f>(B3 - $D3*B$4/$D$4)^2/($D3*B$4)</f>
        <v>5.7687216997561398E-5</v>
      </c>
      <c r="C8">
        <f>(C3 - $D3*C$4/$D$4)^2/($D3*C$4)</f>
        <v>5.7110344827586198E-3</v>
      </c>
      <c r="E8" t="s">
        <v>1</v>
      </c>
    </row>
    <row r="9" spans="2:5" x14ac:dyDescent="0.35">
      <c r="C9" t="s">
        <v>0</v>
      </c>
      <c r="D9">
        <f>D4*SUM(B7:C8)</f>
        <v>40.060567359417931</v>
      </c>
      <c r="E9">
        <f>_xlfn.CHISQ.INV(0.95,1)</f>
        <v>3.8414588206941236</v>
      </c>
    </row>
    <row r="11" spans="2:5" x14ac:dyDescent="0.35">
      <c r="D11" t="b">
        <f>E9&gt;D9</f>
        <v>0</v>
      </c>
    </row>
    <row r="13" spans="2:5" x14ac:dyDescent="0.35">
      <c r="B13">
        <f>B2/$D$4</f>
        <v>6.4000000000000001E-2</v>
      </c>
      <c r="C13">
        <f>C2/$D$4</f>
        <v>8.0000000000000002E-3</v>
      </c>
      <c r="D13">
        <f>D2/$D$4</f>
        <v>7.1999999999999995E-2</v>
      </c>
    </row>
    <row r="14" spans="2:5" x14ac:dyDescent="0.35">
      <c r="B14">
        <f>B3/$D$4</f>
        <v>0.92600000000000005</v>
      </c>
      <c r="C14">
        <f>C3/$D$4</f>
        <v>2E-3</v>
      </c>
      <c r="D14">
        <f>D3/$D$4</f>
        <v>0.92800000000000005</v>
      </c>
    </row>
    <row r="15" spans="2:5" x14ac:dyDescent="0.35">
      <c r="B15">
        <f>B4/$D$4</f>
        <v>0.99</v>
      </c>
      <c r="C15">
        <f>C4/$D$4</f>
        <v>0.01</v>
      </c>
      <c r="D15">
        <f>D4/$D$4</f>
        <v>1</v>
      </c>
    </row>
    <row r="17" spans="2:4" x14ac:dyDescent="0.35">
      <c r="B17">
        <f>B13-$D13*B$15</f>
        <v>-7.2799999999999948E-3</v>
      </c>
      <c r="C17">
        <f>C13-$D13*C$15</f>
        <v>7.28E-3</v>
      </c>
    </row>
    <row r="18" spans="2:4" x14ac:dyDescent="0.35">
      <c r="B18">
        <f>B14-$D14*B$15</f>
        <v>7.2799999999999532E-3</v>
      </c>
      <c r="C18">
        <f>C14-$D14*C$15</f>
        <v>-7.28E-3</v>
      </c>
    </row>
    <row r="19" spans="2:4" x14ac:dyDescent="0.35">
      <c r="D19">
        <f>SUM(B17:C18)</f>
        <v>-4.163336342344337E-17</v>
      </c>
    </row>
    <row r="22" spans="2:4" x14ac:dyDescent="0.35">
      <c r="B22">
        <f>B2^2/B$4/$D2</f>
        <v>5.7463524130190798E-2</v>
      </c>
      <c r="C22">
        <f>C2^2/C$4/$D2</f>
        <v>8.8888888888888892E-2</v>
      </c>
    </row>
    <row r="23" spans="2:4" x14ac:dyDescent="0.35">
      <c r="B23">
        <f>B3^2/B$4/$D3</f>
        <v>0.93333768721699761</v>
      </c>
      <c r="C23">
        <f>C3^2/C$4/$D3</f>
        <v>4.3103448275862074E-4</v>
      </c>
    </row>
    <row r="24" spans="2:4" x14ac:dyDescent="0.35">
      <c r="B24" t="s">
        <v>2</v>
      </c>
      <c r="D24">
        <f>D4*(SUM(B22:C23) -1)</f>
        <v>40.060567359417988</v>
      </c>
    </row>
    <row r="27" spans="2:4" x14ac:dyDescent="0.35">
      <c r="B27" t="s">
        <v>3</v>
      </c>
      <c r="C27">
        <f>_xlfn.NORM.S.INV(1 - 0.05/2)</f>
        <v>1.9599639845400536</v>
      </c>
    </row>
    <row r="28" spans="2:4" x14ac:dyDescent="0.35">
      <c r="B28" t="s">
        <v>4</v>
      </c>
    </row>
    <row r="29" spans="2:4" x14ac:dyDescent="0.35">
      <c r="B29">
        <f>D24-C27*SQRT(D24*4)</f>
        <v>15.25000349280284</v>
      </c>
      <c r="C29">
        <f>D24+C27*SQRT(D24*4)</f>
        <v>64.871131226033128</v>
      </c>
    </row>
    <row r="32" spans="2:4" x14ac:dyDescent="0.35">
      <c r="B32">
        <f>(D24/D4)^0.5</f>
        <v>0.2830567694276821</v>
      </c>
    </row>
    <row r="33" spans="2:4" x14ac:dyDescent="0.35">
      <c r="B33" t="s">
        <v>4</v>
      </c>
    </row>
    <row r="34" spans="2:4" x14ac:dyDescent="0.35">
      <c r="B34">
        <f>B32-C27*SQRT(1/D4)</f>
        <v>0.19540451537002396</v>
      </c>
      <c r="C34">
        <f>B32+C27*SQRT(1/D4)</f>
        <v>0.37070902348534024</v>
      </c>
    </row>
    <row r="39" spans="2:4" x14ac:dyDescent="0.35">
      <c r="B39">
        <f>B2*LN(B2/B$4/$D2*$D$4)</f>
        <v>-3.4474463936922235</v>
      </c>
      <c r="C39">
        <f>C2*LN(C2/C$4/$D2*$D$4)</f>
        <v>9.6317824346074872</v>
      </c>
    </row>
    <row r="40" spans="2:4" x14ac:dyDescent="0.35">
      <c r="B40">
        <f>B3*LN(B3/B$4/$D3*$D$4)</f>
        <v>3.6543838613413824</v>
      </c>
      <c r="C40">
        <f>C3*LN(C3/C$4/$D3*$D$4)</f>
        <v>-1.5347143662381639</v>
      </c>
    </row>
    <row r="41" spans="2:4" x14ac:dyDescent="0.35">
      <c r="D41">
        <f>2*SUM(B39:C40)</f>
        <v>16.608011072036962</v>
      </c>
    </row>
    <row r="43" spans="2:4" x14ac:dyDescent="0.35">
      <c r="D43" t="b">
        <f>D41&gt;D24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2015-06-05T18:19:34Z</dcterms:created>
  <dcterms:modified xsi:type="dcterms:W3CDTF">2025-04-02T13:51:40Z</dcterms:modified>
</cp:coreProperties>
</file>