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t\Desktop\proj\FU\Course_2\EXCEL\"/>
    </mc:Choice>
  </mc:AlternateContent>
  <xr:revisionPtr revIDLastSave="0" documentId="13_ncr:1_{66106E5A-081D-4322-BB58-E614B7ACEA25}" xr6:coauthVersionLast="47" xr6:coauthVersionMax="47" xr10:uidLastSave="{00000000-0000-0000-0000-000000000000}"/>
  <bookViews>
    <workbookView xWindow="-110" yWindow="-110" windowWidth="25820" windowHeight="13900" firstSheet="5" activeTab="7" xr2:uid="{A943910C-1F11-4168-9D17-52FAA2384992}"/>
  </bookViews>
  <sheets>
    <sheet name="Расчет зарплаты" sheetId="1" r:id="rId1"/>
    <sheet name="Диаграмма зарплаты" sheetId="10" r:id="rId2"/>
    <sheet name="Гиперболический параболоид" sheetId="13" r:id="rId3"/>
    <sheet name="Смешанные ссылки" sheetId="2" r:id="rId4"/>
    <sheet name="Повременная оплата" sheetId="5" r:id="rId5"/>
    <sheet name="Диаграмма с накоплением" sheetId="9" r:id="rId6"/>
    <sheet name="Сдельная оплата" sheetId="6" r:id="rId7"/>
    <sheet name="График зарплаты" sheetId="11" r:id="rId8"/>
    <sheet name="Телефон" sheetId="7" r:id="rId9"/>
    <sheet name="Кривые" sheetId="12" r:id="rId10"/>
  </sheets>
  <externalReferences>
    <externalReference r:id="rId11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9" i="12" l="1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F12" i="6"/>
  <c r="F13" i="6"/>
  <c r="E12" i="6"/>
  <c r="E13" i="6"/>
  <c r="D12" i="6"/>
  <c r="D13" i="6"/>
  <c r="C12" i="6"/>
  <c r="C13" i="6"/>
  <c r="C4" i="6"/>
  <c r="C5" i="6"/>
  <c r="C6" i="6"/>
  <c r="C7" i="6"/>
  <c r="C8" i="6"/>
  <c r="C9" i="6"/>
  <c r="C10" i="6"/>
  <c r="C11" i="6"/>
  <c r="C3" i="6"/>
  <c r="D5" i="6"/>
  <c r="A12" i="6"/>
  <c r="A13" i="6"/>
  <c r="C14" i="6"/>
  <c r="B14" i="6"/>
  <c r="A11" i="6"/>
  <c r="D98" i="12"/>
  <c r="C98" i="12"/>
  <c r="B98" i="12"/>
  <c r="D97" i="12"/>
  <c r="C97" i="12"/>
  <c r="B97" i="12"/>
  <c r="D96" i="12"/>
  <c r="C96" i="12"/>
  <c r="B96" i="12"/>
  <c r="D95" i="12"/>
  <c r="C95" i="12"/>
  <c r="B95" i="12"/>
  <c r="D94" i="12"/>
  <c r="C94" i="12"/>
  <c r="B94" i="12"/>
  <c r="D93" i="12"/>
  <c r="C93" i="12"/>
  <c r="B93" i="12"/>
  <c r="D92" i="12"/>
  <c r="C92" i="12"/>
  <c r="B92" i="12"/>
  <c r="D91" i="12"/>
  <c r="C91" i="12"/>
  <c r="B91" i="12"/>
  <c r="D90" i="12"/>
  <c r="C90" i="12"/>
  <c r="B90" i="12"/>
  <c r="D89" i="12"/>
  <c r="C89" i="12"/>
  <c r="B89" i="12"/>
  <c r="D88" i="12"/>
  <c r="C88" i="12"/>
  <c r="B88" i="12"/>
  <c r="D87" i="12"/>
  <c r="C87" i="12"/>
  <c r="B87" i="12"/>
  <c r="D86" i="12"/>
  <c r="C86" i="12"/>
  <c r="B86" i="12"/>
  <c r="D85" i="12"/>
  <c r="C85" i="12"/>
  <c r="B85" i="12"/>
  <c r="D84" i="12"/>
  <c r="C84" i="12"/>
  <c r="B84" i="12"/>
  <c r="D83" i="12"/>
  <c r="C83" i="12"/>
  <c r="B83" i="12"/>
  <c r="D82" i="12"/>
  <c r="C82" i="12"/>
  <c r="B82" i="12"/>
  <c r="D81" i="12"/>
  <c r="C81" i="12"/>
  <c r="B81" i="12"/>
  <c r="D80" i="12"/>
  <c r="C80" i="12"/>
  <c r="B80" i="12"/>
  <c r="D79" i="12"/>
  <c r="C79" i="12"/>
  <c r="B79" i="12"/>
  <c r="D78" i="12"/>
  <c r="C78" i="12"/>
  <c r="B78" i="12"/>
  <c r="D77" i="12"/>
  <c r="C77" i="12"/>
  <c r="B77" i="12"/>
  <c r="D76" i="12"/>
  <c r="C76" i="12"/>
  <c r="B76" i="12"/>
  <c r="D75" i="12"/>
  <c r="C75" i="12"/>
  <c r="B75" i="12"/>
  <c r="D74" i="12"/>
  <c r="C74" i="12"/>
  <c r="B74" i="12"/>
  <c r="D73" i="12"/>
  <c r="C73" i="12"/>
  <c r="B73" i="12"/>
  <c r="D72" i="12"/>
  <c r="C72" i="12"/>
  <c r="B72" i="12"/>
  <c r="D71" i="12"/>
  <c r="C71" i="12"/>
  <c r="B71" i="12"/>
  <c r="D70" i="12"/>
  <c r="C70" i="12"/>
  <c r="B70" i="12"/>
  <c r="D69" i="12"/>
  <c r="C69" i="12"/>
  <c r="B69" i="12"/>
  <c r="D68" i="12"/>
  <c r="C68" i="12"/>
  <c r="B68" i="12"/>
  <c r="D67" i="12"/>
  <c r="C67" i="12"/>
  <c r="B67" i="12"/>
  <c r="D66" i="12"/>
  <c r="C66" i="12"/>
  <c r="B66" i="12"/>
  <c r="D65" i="12"/>
  <c r="C65" i="12"/>
  <c r="B65" i="12"/>
  <c r="D64" i="12"/>
  <c r="C64" i="12"/>
  <c r="B64" i="12"/>
  <c r="D63" i="12"/>
  <c r="C63" i="12"/>
  <c r="B63" i="12"/>
  <c r="D62" i="12"/>
  <c r="C62" i="12"/>
  <c r="B62" i="12"/>
  <c r="D61" i="12"/>
  <c r="C61" i="12"/>
  <c r="B61" i="12"/>
  <c r="D60" i="12"/>
  <c r="C60" i="12"/>
  <c r="B60" i="12"/>
  <c r="D59" i="12"/>
  <c r="C59" i="12"/>
  <c r="B59" i="12"/>
  <c r="D58" i="12"/>
  <c r="C58" i="12"/>
  <c r="B58" i="12"/>
  <c r="D57" i="12"/>
  <c r="C57" i="12"/>
  <c r="B57" i="12"/>
  <c r="D56" i="12"/>
  <c r="C56" i="12"/>
  <c r="B56" i="12"/>
  <c r="D55" i="12"/>
  <c r="C55" i="12"/>
  <c r="B55" i="12"/>
  <c r="D54" i="12"/>
  <c r="C54" i="12"/>
  <c r="B54" i="12"/>
  <c r="D53" i="12"/>
  <c r="C53" i="12"/>
  <c r="B53" i="12"/>
  <c r="D52" i="12"/>
  <c r="C52" i="12"/>
  <c r="B52" i="12"/>
  <c r="D51" i="12"/>
  <c r="C51" i="12"/>
  <c r="B51" i="12"/>
  <c r="D50" i="12"/>
  <c r="C50" i="12"/>
  <c r="B50" i="12"/>
  <c r="D49" i="12"/>
  <c r="C49" i="12"/>
  <c r="B49" i="12"/>
  <c r="D48" i="12"/>
  <c r="C48" i="12"/>
  <c r="B48" i="12"/>
  <c r="D47" i="12"/>
  <c r="C47" i="12"/>
  <c r="B47" i="12"/>
  <c r="D46" i="12"/>
  <c r="C46" i="12"/>
  <c r="B46" i="12"/>
  <c r="D45" i="12"/>
  <c r="C45" i="12"/>
  <c r="B45" i="12"/>
  <c r="D44" i="12"/>
  <c r="C44" i="12"/>
  <c r="B44" i="12"/>
  <c r="D43" i="12"/>
  <c r="C43" i="12"/>
  <c r="B43" i="12"/>
  <c r="D42" i="12"/>
  <c r="C42" i="12"/>
  <c r="B42" i="12"/>
  <c r="D41" i="12"/>
  <c r="C41" i="12"/>
  <c r="B41" i="12"/>
  <c r="D40" i="12"/>
  <c r="C40" i="12"/>
  <c r="B40" i="12"/>
  <c r="D39" i="12"/>
  <c r="C39" i="12"/>
  <c r="B39" i="12"/>
  <c r="D38" i="12"/>
  <c r="C38" i="12"/>
  <c r="B38" i="12"/>
  <c r="D37" i="12"/>
  <c r="C37" i="12"/>
  <c r="B37" i="12"/>
  <c r="D36" i="12"/>
  <c r="C36" i="12"/>
  <c r="B36" i="12"/>
  <c r="D35" i="12"/>
  <c r="C35" i="12"/>
  <c r="B35" i="12"/>
  <c r="D34" i="12"/>
  <c r="C34" i="12"/>
  <c r="B34" i="12"/>
  <c r="D33" i="12"/>
  <c r="C33" i="12"/>
  <c r="B33" i="12"/>
  <c r="D32" i="12"/>
  <c r="C32" i="12"/>
  <c r="B32" i="12"/>
  <c r="D31" i="12"/>
  <c r="C31" i="12"/>
  <c r="B31" i="12"/>
  <c r="D30" i="12"/>
  <c r="C30" i="12"/>
  <c r="B30" i="12"/>
  <c r="D29" i="12"/>
  <c r="C29" i="12"/>
  <c r="B29" i="12"/>
  <c r="D28" i="12"/>
  <c r="C28" i="12"/>
  <c r="B28" i="12"/>
  <c r="D27" i="12"/>
  <c r="C27" i="12"/>
  <c r="B27" i="12"/>
  <c r="O26" i="12"/>
  <c r="N26" i="12"/>
  <c r="D26" i="12"/>
  <c r="C26" i="12"/>
  <c r="B26" i="12"/>
  <c r="O25" i="12"/>
  <c r="N25" i="12"/>
  <c r="D25" i="12"/>
  <c r="C25" i="12"/>
  <c r="B25" i="12"/>
  <c r="O24" i="12"/>
  <c r="N24" i="12"/>
  <c r="D24" i="12"/>
  <c r="C24" i="12"/>
  <c r="B24" i="12"/>
  <c r="O23" i="12"/>
  <c r="N23" i="12"/>
  <c r="D23" i="12"/>
  <c r="C23" i="12"/>
  <c r="B23" i="12"/>
  <c r="O22" i="12"/>
  <c r="N22" i="12"/>
  <c r="D22" i="12"/>
  <c r="C22" i="12"/>
  <c r="B22" i="12"/>
  <c r="O21" i="12"/>
  <c r="N21" i="12"/>
  <c r="D21" i="12"/>
  <c r="C21" i="12"/>
  <c r="B21" i="12"/>
  <c r="O20" i="12"/>
  <c r="N20" i="12"/>
  <c r="D20" i="12"/>
  <c r="C20" i="12"/>
  <c r="B20" i="12"/>
  <c r="O19" i="12"/>
  <c r="N19" i="12"/>
  <c r="D19" i="12"/>
  <c r="C19" i="12"/>
  <c r="B19" i="12"/>
  <c r="O18" i="12"/>
  <c r="N18" i="12"/>
  <c r="D18" i="12"/>
  <c r="C18" i="12"/>
  <c r="B18" i="12"/>
  <c r="O17" i="12"/>
  <c r="N17" i="12"/>
  <c r="D17" i="12"/>
  <c r="C17" i="12"/>
  <c r="B17" i="12"/>
  <c r="O16" i="12"/>
  <c r="N16" i="12"/>
  <c r="D16" i="12"/>
  <c r="C16" i="12"/>
  <c r="B16" i="12"/>
  <c r="O15" i="12"/>
  <c r="N15" i="12"/>
  <c r="D15" i="12"/>
  <c r="C15" i="12"/>
  <c r="B15" i="12"/>
  <c r="O14" i="12"/>
  <c r="N14" i="12"/>
  <c r="D14" i="12"/>
  <c r="C14" i="12"/>
  <c r="B14" i="12"/>
  <c r="O13" i="12"/>
  <c r="N13" i="12"/>
  <c r="D13" i="12"/>
  <c r="C13" i="12"/>
  <c r="B13" i="12"/>
  <c r="O12" i="12"/>
  <c r="N12" i="12"/>
  <c r="D12" i="12"/>
  <c r="C12" i="12"/>
  <c r="B12" i="12"/>
  <c r="O11" i="12"/>
  <c r="N11" i="12"/>
  <c r="D11" i="12"/>
  <c r="C11" i="12"/>
  <c r="B11" i="12"/>
  <c r="O10" i="12"/>
  <c r="N10" i="12"/>
  <c r="D10" i="12"/>
  <c r="C10" i="12"/>
  <c r="B10" i="12"/>
  <c r="O9" i="12"/>
  <c r="N9" i="12"/>
  <c r="D9" i="12"/>
  <c r="C9" i="12"/>
  <c r="B9" i="12"/>
  <c r="O8" i="12"/>
  <c r="N8" i="12"/>
  <c r="D8" i="12"/>
  <c r="C8" i="12"/>
  <c r="B8" i="12"/>
  <c r="O7" i="12"/>
  <c r="N7" i="12"/>
  <c r="D7" i="12"/>
  <c r="C7" i="12"/>
  <c r="B7" i="12"/>
  <c r="O6" i="12"/>
  <c r="N6" i="12"/>
  <c r="D6" i="12"/>
  <c r="C6" i="12"/>
  <c r="B6" i="12"/>
  <c r="O5" i="12"/>
  <c r="N5" i="12"/>
  <c r="D5" i="12"/>
  <c r="C5" i="12"/>
  <c r="B5" i="12"/>
  <c r="O4" i="12"/>
  <c r="N4" i="12"/>
  <c r="D4" i="12"/>
  <c r="C4" i="12"/>
  <c r="B4" i="12"/>
  <c r="O3" i="12"/>
  <c r="N3" i="12"/>
  <c r="D3" i="12"/>
  <c r="C3" i="12"/>
  <c r="B3" i="12"/>
  <c r="O2" i="12"/>
  <c r="N2" i="12"/>
  <c r="D2" i="12"/>
  <c r="C2" i="12"/>
  <c r="B2" i="12"/>
  <c r="I12" i="7"/>
  <c r="I11" i="7"/>
  <c r="H11" i="7"/>
  <c r="G11" i="7"/>
  <c r="F11" i="7"/>
  <c r="E11" i="7"/>
  <c r="I10" i="7"/>
  <c r="H10" i="7"/>
  <c r="G10" i="7"/>
  <c r="F10" i="7"/>
  <c r="E10" i="7"/>
  <c r="I9" i="7"/>
  <c r="H9" i="7"/>
  <c r="G9" i="7"/>
  <c r="F9" i="7"/>
  <c r="E9" i="7"/>
  <c r="I8" i="7"/>
  <c r="H8" i="7"/>
  <c r="G8" i="7"/>
  <c r="F8" i="7"/>
  <c r="E8" i="7"/>
  <c r="I7" i="7"/>
  <c r="H7" i="7"/>
  <c r="G7" i="7"/>
  <c r="F7" i="7"/>
  <c r="E7" i="7"/>
  <c r="I6" i="7"/>
  <c r="H6" i="7"/>
  <c r="G6" i="7"/>
  <c r="F6" i="7"/>
  <c r="E6" i="7"/>
  <c r="I5" i="7"/>
  <c r="H5" i="7"/>
  <c r="G5" i="7"/>
  <c r="F5" i="7"/>
  <c r="E5" i="7"/>
  <c r="I4" i="7"/>
  <c r="H4" i="7"/>
  <c r="G4" i="7"/>
  <c r="F4" i="7"/>
  <c r="E4" i="7"/>
  <c r="I3" i="7"/>
  <c r="H3" i="7"/>
  <c r="G3" i="7"/>
  <c r="F3" i="7"/>
  <c r="E3" i="7"/>
  <c r="I2" i="7"/>
  <c r="H2" i="7"/>
  <c r="G2" i="7"/>
  <c r="F2" i="7"/>
  <c r="E2" i="7"/>
  <c r="F17" i="6"/>
  <c r="E17" i="6"/>
  <c r="D17" i="6"/>
  <c r="A10" i="6"/>
  <c r="A9" i="6"/>
  <c r="D8" i="6"/>
  <c r="A8" i="6"/>
  <c r="A7" i="6"/>
  <c r="A6" i="6"/>
  <c r="A5" i="6"/>
  <c r="A4" i="6"/>
  <c r="A3" i="6"/>
  <c r="C2" i="6"/>
  <c r="A2" i="6"/>
  <c r="G15" i="5"/>
  <c r="F15" i="5"/>
  <c r="E15" i="5"/>
  <c r="D15" i="5"/>
  <c r="D13" i="5"/>
  <c r="D12" i="5"/>
  <c r="C12" i="5"/>
  <c r="E12" i="5" s="1"/>
  <c r="A12" i="5"/>
  <c r="D11" i="5"/>
  <c r="C11" i="5"/>
  <c r="E11" i="5" s="1"/>
  <c r="A11" i="5"/>
  <c r="D10" i="5"/>
  <c r="C10" i="5"/>
  <c r="E10" i="5" s="1"/>
  <c r="A10" i="5"/>
  <c r="D9" i="5"/>
  <c r="C9" i="5"/>
  <c r="E9" i="5" s="1"/>
  <c r="A9" i="5"/>
  <c r="D8" i="5"/>
  <c r="C8" i="5"/>
  <c r="E8" i="5" s="1"/>
  <c r="A8" i="5"/>
  <c r="D7" i="5"/>
  <c r="C7" i="5"/>
  <c r="E7" i="5" s="1"/>
  <c r="A7" i="5"/>
  <c r="D6" i="5"/>
  <c r="C6" i="5"/>
  <c r="E6" i="5" s="1"/>
  <c r="A6" i="5"/>
  <c r="D5" i="5"/>
  <c r="C5" i="5"/>
  <c r="E5" i="5" s="1"/>
  <c r="A5" i="5"/>
  <c r="D4" i="5"/>
  <c r="C4" i="5"/>
  <c r="E4" i="5" s="1"/>
  <c r="A4" i="5"/>
  <c r="D3" i="5"/>
  <c r="C3" i="5"/>
  <c r="E3" i="5" s="1"/>
  <c r="A3" i="5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K11" i="2"/>
  <c r="J11" i="2"/>
  <c r="I11" i="2"/>
  <c r="H11" i="2"/>
  <c r="G11" i="2"/>
  <c r="F11" i="2"/>
  <c r="E11" i="2"/>
  <c r="D11" i="2"/>
  <c r="C11" i="2"/>
  <c r="B11" i="2"/>
  <c r="K10" i="2"/>
  <c r="J10" i="2"/>
  <c r="I10" i="2"/>
  <c r="H10" i="2"/>
  <c r="G10" i="2"/>
  <c r="F10" i="2"/>
  <c r="E10" i="2"/>
  <c r="D10" i="2"/>
  <c r="C10" i="2"/>
  <c r="B10" i="2"/>
  <c r="K9" i="2"/>
  <c r="J9" i="2"/>
  <c r="I9" i="2"/>
  <c r="H9" i="2"/>
  <c r="G9" i="2"/>
  <c r="F9" i="2"/>
  <c r="E9" i="2"/>
  <c r="D9" i="2"/>
  <c r="C9" i="2"/>
  <c r="B9" i="2"/>
  <c r="K8" i="2"/>
  <c r="J8" i="2"/>
  <c r="I8" i="2"/>
  <c r="H8" i="2"/>
  <c r="G8" i="2"/>
  <c r="F8" i="2"/>
  <c r="E8" i="2"/>
  <c r="D8" i="2"/>
  <c r="C8" i="2"/>
  <c r="B8" i="2"/>
  <c r="K7" i="2"/>
  <c r="J7" i="2"/>
  <c r="I7" i="2"/>
  <c r="H7" i="2"/>
  <c r="G7" i="2"/>
  <c r="F7" i="2"/>
  <c r="E7" i="2"/>
  <c r="D7" i="2"/>
  <c r="C7" i="2"/>
  <c r="B7" i="2"/>
  <c r="K6" i="2"/>
  <c r="J6" i="2"/>
  <c r="I6" i="2"/>
  <c r="H6" i="2"/>
  <c r="G6" i="2"/>
  <c r="F6" i="2"/>
  <c r="E6" i="2"/>
  <c r="D6" i="2"/>
  <c r="C6" i="2"/>
  <c r="B6" i="2"/>
  <c r="K5" i="2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  <c r="K2" i="2"/>
  <c r="J2" i="2"/>
  <c r="I2" i="2"/>
  <c r="H2" i="2"/>
  <c r="G2" i="2"/>
  <c r="F2" i="2"/>
  <c r="E2" i="2"/>
  <c r="D2" i="2"/>
  <c r="C2" i="2"/>
  <c r="B2" i="2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  <c r="E5" i="6" l="1"/>
  <c r="F5" i="6" s="1"/>
  <c r="D2" i="6"/>
  <c r="D6" i="6"/>
  <c r="D10" i="6"/>
  <c r="D11" i="6"/>
  <c r="D3" i="6"/>
  <c r="D7" i="6"/>
  <c r="E7" i="6" s="1"/>
  <c r="D4" i="6"/>
  <c r="E4" i="6" s="1"/>
  <c r="F4" i="6" s="1"/>
  <c r="E8" i="6"/>
  <c r="F8" i="6" s="1"/>
  <c r="D9" i="6"/>
  <c r="E9" i="6" s="1"/>
  <c r="F7" i="5"/>
  <c r="G7" i="5" s="1"/>
  <c r="H7" i="5" s="1"/>
  <c r="F8" i="5"/>
  <c r="F11" i="5"/>
  <c r="G11" i="5" s="1"/>
  <c r="F5" i="5"/>
  <c r="G5" i="5" s="1"/>
  <c r="F12" i="5"/>
  <c r="G12" i="5" s="1"/>
  <c r="H12" i="5" s="1"/>
  <c r="F6" i="5"/>
  <c r="G6" i="5" s="1"/>
  <c r="F9" i="5"/>
  <c r="G9" i="5" s="1"/>
  <c r="H9" i="5" s="1"/>
  <c r="F10" i="5"/>
  <c r="G10" i="5" s="1"/>
  <c r="H10" i="5" s="1"/>
  <c r="E13" i="5"/>
  <c r="F4" i="5"/>
  <c r="F3" i="5"/>
  <c r="G3" i="5" s="1"/>
  <c r="D14" i="6" l="1"/>
  <c r="F9" i="6"/>
  <c r="E11" i="6"/>
  <c r="F11" i="6" s="1"/>
  <c r="F7" i="6"/>
  <c r="E10" i="6"/>
  <c r="F10" i="6" s="1"/>
  <c r="E6" i="6"/>
  <c r="F6" i="6" s="1"/>
  <c r="E3" i="6"/>
  <c r="E2" i="6"/>
  <c r="H6" i="5"/>
  <c r="H5" i="5"/>
  <c r="H11" i="5"/>
  <c r="F13" i="5"/>
  <c r="G4" i="5"/>
  <c r="H4" i="5" s="1"/>
  <c r="G8" i="5"/>
  <c r="H8" i="5" s="1"/>
  <c r="H3" i="5"/>
  <c r="F3" i="6" l="1"/>
  <c r="F14" i="6" s="1"/>
  <c r="E14" i="6"/>
  <c r="F2" i="6"/>
  <c r="H13" i="5"/>
  <c r="G13" i="5"/>
</calcChain>
</file>

<file path=xl/sharedStrings.xml><?xml version="1.0" encoding="utf-8"?>
<sst xmlns="http://schemas.openxmlformats.org/spreadsheetml/2006/main" count="107" uniqueCount="82">
  <si>
    <t>Номер</t>
  </si>
  <si>
    <t xml:space="preserve"> Фамилия</t>
  </si>
  <si>
    <t xml:space="preserve"> Имя</t>
  </si>
  <si>
    <t xml:space="preserve"> Отчество</t>
  </si>
  <si>
    <t xml:space="preserve"> Должность</t>
  </si>
  <si>
    <t xml:space="preserve"> Оклад</t>
  </si>
  <si>
    <t xml:space="preserve"> Аванс</t>
  </si>
  <si>
    <t xml:space="preserve"> Пенсионный фонд</t>
  </si>
  <si>
    <t xml:space="preserve"> Налог</t>
  </si>
  <si>
    <t xml:space="preserve"> К выдаче. </t>
  </si>
  <si>
    <t>Аюров</t>
  </si>
  <si>
    <t>Бэлигтэ</t>
  </si>
  <si>
    <t>Богомолов</t>
  </si>
  <si>
    <t>Максим</t>
  </si>
  <si>
    <t>Варвус</t>
  </si>
  <si>
    <t>Артем</t>
  </si>
  <si>
    <t>Васильева</t>
  </si>
  <si>
    <t>Елизавета</t>
  </si>
  <si>
    <t>Герасименко</t>
  </si>
  <si>
    <t>Михаил</t>
  </si>
  <si>
    <t>Грошев</t>
  </si>
  <si>
    <t>Аркадий</t>
  </si>
  <si>
    <t>Епишин</t>
  </si>
  <si>
    <t>Степан</t>
  </si>
  <si>
    <t>Жильцов</t>
  </si>
  <si>
    <t>Арсений</t>
  </si>
  <si>
    <t>Кабанцов</t>
  </si>
  <si>
    <t>Юрий</t>
  </si>
  <si>
    <t>Санжай-Жамсаевич</t>
  </si>
  <si>
    <t>Евгеньевич</t>
  </si>
  <si>
    <t>Иванович</t>
  </si>
  <si>
    <t>Евгеньевна</t>
  </si>
  <si>
    <t>Александрович</t>
  </si>
  <si>
    <t>Николаевич</t>
  </si>
  <si>
    <t>Леонидовна</t>
  </si>
  <si>
    <t>Карапузова</t>
  </si>
  <si>
    <t>младший одногруппник</t>
  </si>
  <si>
    <t>одногруппник</t>
  </si>
  <si>
    <t>старший одногруппник</t>
  </si>
  <si>
    <t>староста</t>
  </si>
  <si>
    <t>Процентная составляющая</t>
  </si>
  <si>
    <t>МРОТ</t>
  </si>
  <si>
    <t>x</t>
  </si>
  <si>
    <t>y</t>
  </si>
  <si>
    <t>Шаг</t>
  </si>
  <si>
    <t>Фамилия имя отчество</t>
  </si>
  <si>
    <t xml:space="preserve"> Дата найма</t>
  </si>
  <si>
    <t xml:space="preserve"> Стаж работы</t>
  </si>
  <si>
    <t xml:space="preserve"> Премия</t>
  </si>
  <si>
    <t xml:space="preserve"> К выдаче</t>
  </si>
  <si>
    <t>Начислено</t>
  </si>
  <si>
    <t>Удержано</t>
  </si>
  <si>
    <t>Итог:</t>
  </si>
  <si>
    <t>Фамилия И.О.</t>
  </si>
  <si>
    <t xml:space="preserve"> Выработка</t>
  </si>
  <si>
    <t xml:space="preserve"> Стоимость работы</t>
  </si>
  <si>
    <t>Пенсионный процент</t>
  </si>
  <si>
    <t>Налоговая ставка</t>
  </si>
  <si>
    <t>Норма выработки</t>
  </si>
  <si>
    <t>ИТОГ:</t>
  </si>
  <si>
    <t>Номер по порядку</t>
  </si>
  <si>
    <t xml:space="preserve"> Дата</t>
  </si>
  <si>
    <t xml:space="preserve"> Время начала разговора</t>
  </si>
  <si>
    <t xml:space="preserve"> Время окончания разговора</t>
  </si>
  <si>
    <t xml:space="preserve"> Время разговора</t>
  </si>
  <si>
    <t xml:space="preserve"> День недели</t>
  </si>
  <si>
    <t xml:space="preserve"> Час суток</t>
  </si>
  <si>
    <t xml:space="preserve"> Тариф</t>
  </si>
  <si>
    <t xml:space="preserve"> Стоимость разговора</t>
  </si>
  <si>
    <t>Стоимость разговора:</t>
  </si>
  <si>
    <t>n</t>
  </si>
  <si>
    <t xml:space="preserve"> x</t>
  </si>
  <si>
    <t xml:space="preserve"> y</t>
  </si>
  <si>
    <t>phi</t>
  </si>
  <si>
    <t>z = sin(x)*cos(y)</t>
  </si>
  <si>
    <t xml:space="preserve">Касумова </t>
  </si>
  <si>
    <t>Татьяна</t>
  </si>
  <si>
    <t>Кидысюк</t>
  </si>
  <si>
    <t>Александр</t>
  </si>
  <si>
    <t>Владимирович</t>
  </si>
  <si>
    <t xml:space="preserve">Мария </t>
  </si>
  <si>
    <t>Юсифовна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</si>
</sst>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[$$-409]#,##0.00"/>
  </numFmts>
  <fonts count="10" x14ac:knownFonts="1">
    <font>
      <sz val="11"/>
      <color theme="1"/>
      <name val="Calibri"/>
      <family val="2"/>
      <charset val="204"/>
      <scheme val="minor"/>
    </font>
    <font>
      <sz val="13"/>
      <name val="Arial"/>
      <family val="2"/>
      <charset val="204"/>
    </font>
    <font>
      <sz val="13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/>
      </bottom>
      <diagonal/>
    </border>
    <border>
      <left style="medium">
        <color indexed="64"/>
      </left>
      <right style="thin">
        <color indexed="64"/>
      </right>
      <top/>
      <bottom style="thin">
        <color theme="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5" fillId="2" borderId="19">
      <alignment vertical="center"/>
    </xf>
    <xf numFmtId="0" fontId="5" fillId="2" borderId="19">
      <alignment horizontal="center" vertical="center"/>
    </xf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4" fontId="4" fillId="0" borderId="16" xfId="0" applyNumberFormat="1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14" fontId="7" fillId="0" borderId="21" xfId="0" applyNumberFormat="1" applyFont="1" applyBorder="1" applyAlignment="1">
      <alignment vertical="center"/>
    </xf>
    <xf numFmtId="2" fontId="4" fillId="0" borderId="21" xfId="0" applyNumberFormat="1" applyFont="1" applyBorder="1" applyAlignment="1">
      <alignment vertical="center"/>
    </xf>
    <xf numFmtId="2" fontId="4" fillId="0" borderId="22" xfId="0" applyNumberFormat="1" applyFont="1" applyBorder="1" applyAlignment="1">
      <alignment vertical="center"/>
    </xf>
    <xf numFmtId="164" fontId="4" fillId="0" borderId="23" xfId="0" applyNumberFormat="1" applyFont="1" applyBorder="1" applyAlignment="1">
      <alignment vertical="center"/>
    </xf>
    <xf numFmtId="164" fontId="4" fillId="0" borderId="21" xfId="0" applyNumberFormat="1" applyFont="1" applyBorder="1" applyAlignment="1">
      <alignment vertical="center"/>
    </xf>
    <xf numFmtId="164" fontId="4" fillId="0" borderId="22" xfId="0" applyNumberFormat="1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164" fontId="5" fillId="2" borderId="25" xfId="0" applyNumberFormat="1" applyFont="1" applyFill="1" applyBorder="1" applyAlignment="1">
      <alignment horizontal="center" vertical="center"/>
    </xf>
    <xf numFmtId="164" fontId="5" fillId="2" borderId="14" xfId="0" applyNumberFormat="1" applyFont="1" applyFill="1" applyBorder="1" applyAlignment="1">
      <alignment horizontal="center" vertical="center"/>
    </xf>
    <xf numFmtId="0" fontId="9" fillId="0" borderId="0" xfId="0" applyFont="1"/>
    <xf numFmtId="0" fontId="5" fillId="2" borderId="17" xfId="3" applyBorder="1">
      <alignment horizontal="center" vertical="center"/>
    </xf>
    <xf numFmtId="0" fontId="5" fillId="2" borderId="26" xfId="3" applyBorder="1">
      <alignment horizontal="center" vertical="center"/>
    </xf>
    <xf numFmtId="0" fontId="5" fillId="2" borderId="4" xfId="3" applyBorder="1">
      <alignment horizontal="center" vertical="center"/>
    </xf>
    <xf numFmtId="164" fontId="9" fillId="0" borderId="16" xfId="0" applyNumberFormat="1" applyFont="1" applyBorder="1"/>
    <xf numFmtId="0" fontId="9" fillId="0" borderId="30" xfId="0" applyFont="1" applyBorder="1"/>
    <xf numFmtId="0" fontId="9" fillId="0" borderId="20" xfId="0" applyFont="1" applyBorder="1"/>
    <xf numFmtId="0" fontId="9" fillId="0" borderId="23" xfId="0" applyFont="1" applyBorder="1"/>
    <xf numFmtId="0" fontId="9" fillId="0" borderId="21" xfId="0" applyFont="1" applyBorder="1"/>
    <xf numFmtId="0" fontId="9" fillId="0" borderId="22" xfId="0" applyFont="1" applyBorder="1"/>
    <xf numFmtId="164" fontId="9" fillId="0" borderId="23" xfId="0" applyNumberFormat="1" applyFont="1" applyBorder="1"/>
    <xf numFmtId="164" fontId="9" fillId="0" borderId="21" xfId="0" applyNumberFormat="1" applyFont="1" applyBorder="1"/>
    <xf numFmtId="0" fontId="9" fillId="0" borderId="2" xfId="0" applyFont="1" applyBorder="1"/>
    <xf numFmtId="0" fontId="0" fillId="0" borderId="31" xfId="0" applyBorder="1"/>
    <xf numFmtId="0" fontId="0" fillId="0" borderId="24" xfId="0" applyBorder="1"/>
    <xf numFmtId="0" fontId="0" fillId="0" borderId="32" xfId="0" applyBorder="1"/>
    <xf numFmtId="0" fontId="0" fillId="0" borderId="15" xfId="0" applyBorder="1"/>
    <xf numFmtId="0" fontId="0" fillId="0" borderId="1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3" fillId="0" borderId="33" xfId="1" applyBorder="1"/>
    <xf numFmtId="0" fontId="9" fillId="3" borderId="20" xfId="0" applyFont="1" applyFill="1" applyBorder="1"/>
    <xf numFmtId="14" fontId="9" fillId="3" borderId="23" xfId="0" applyNumberFormat="1" applyFont="1" applyFill="1" applyBorder="1"/>
    <xf numFmtId="20" fontId="9" fillId="3" borderId="23" xfId="0" applyNumberFormat="1" applyFont="1" applyFill="1" applyBorder="1"/>
    <xf numFmtId="0" fontId="9" fillId="3" borderId="23" xfId="0" applyFont="1" applyFill="1" applyBorder="1"/>
    <xf numFmtId="165" fontId="9" fillId="3" borderId="23" xfId="0" applyNumberFormat="1" applyFont="1" applyFill="1" applyBorder="1"/>
    <xf numFmtId="165" fontId="9" fillId="3" borderId="16" xfId="0" applyNumberFormat="1" applyFont="1" applyFill="1" applyBorder="1"/>
    <xf numFmtId="14" fontId="9" fillId="3" borderId="21" xfId="0" applyNumberFormat="1" applyFont="1" applyFill="1" applyBorder="1"/>
    <xf numFmtId="20" fontId="9" fillId="3" borderId="21" xfId="0" applyNumberFormat="1" applyFont="1" applyFill="1" applyBorder="1"/>
    <xf numFmtId="0" fontId="9" fillId="3" borderId="21" xfId="0" applyFont="1" applyFill="1" applyBorder="1"/>
    <xf numFmtId="165" fontId="9" fillId="3" borderId="21" xfId="0" applyNumberFormat="1" applyFont="1" applyFill="1" applyBorder="1"/>
    <xf numFmtId="0" fontId="9" fillId="3" borderId="35" xfId="0" applyFont="1" applyFill="1" applyBorder="1"/>
    <xf numFmtId="14" fontId="9" fillId="3" borderId="34" xfId="0" applyNumberFormat="1" applyFont="1" applyFill="1" applyBorder="1"/>
    <xf numFmtId="20" fontId="9" fillId="3" borderId="34" xfId="0" applyNumberFormat="1" applyFont="1" applyFill="1" applyBorder="1"/>
    <xf numFmtId="0" fontId="9" fillId="3" borderId="34" xfId="0" applyFont="1" applyFill="1" applyBorder="1"/>
    <xf numFmtId="165" fontId="9" fillId="3" borderId="34" xfId="0" applyNumberFormat="1" applyFont="1" applyFill="1" applyBorder="1"/>
    <xf numFmtId="0" fontId="3" fillId="3" borderId="36" xfId="1" applyFill="1" applyBorder="1"/>
    <xf numFmtId="0" fontId="3" fillId="3" borderId="33" xfId="1" applyFill="1" applyBorder="1"/>
    <xf numFmtId="165" fontId="3" fillId="3" borderId="37" xfId="1" applyNumberFormat="1" applyFill="1" applyBorder="1"/>
    <xf numFmtId="0" fontId="1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4" fontId="9" fillId="0" borderId="34" xfId="0" applyNumberFormat="1" applyFont="1" applyBorder="1"/>
  </cellXfs>
  <cellStyles count="4">
    <cellStyle name="Итог" xfId="1" builtinId="25"/>
    <cellStyle name="Обычный" xfId="0" builtinId="0"/>
    <cellStyle name="Оклад" xfId="2" xr:uid="{6B3D9251-FE7E-49A9-ABC2-EAC2E20B26F8}"/>
    <cellStyle name="Шапка" xfId="3" xr:uid="{621577B2-8F8D-4DE9-B309-DE4F9DD4E0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зарплаты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'Расчет зарплаты'!$F$1</c:f>
              <c:strCache>
                <c:ptCount val="1"/>
                <c:pt idx="0">
                  <c:v> 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'Расчет зарплаты'!$B$2:$B$13</c:f>
              <c:strCache>
                <c:ptCount val="12"/>
                <c:pt idx="0">
                  <c:v>Аюров</c:v>
                </c:pt>
                <c:pt idx="1">
                  <c:v>Богомолов</c:v>
                </c:pt>
                <c:pt idx="2">
                  <c:v>Варвус</c:v>
                </c:pt>
                <c:pt idx="3">
                  <c:v>Васильева</c:v>
                </c:pt>
                <c:pt idx="4">
                  <c:v>Герасименко</c:v>
                </c:pt>
                <c:pt idx="5">
                  <c:v>Грошев</c:v>
                </c:pt>
                <c:pt idx="6">
                  <c:v>Епишин</c:v>
                </c:pt>
                <c:pt idx="7">
                  <c:v>Жильцов</c:v>
                </c:pt>
                <c:pt idx="8">
                  <c:v>Кабанцов</c:v>
                </c:pt>
                <c:pt idx="9">
                  <c:v>Карапузова</c:v>
                </c:pt>
                <c:pt idx="10">
                  <c:v>Касумова </c:v>
                </c:pt>
                <c:pt idx="11">
                  <c:v>Кидысюк</c:v>
                </c:pt>
              </c:strCache>
            </c:strRef>
          </c:cat>
          <c:val>
            <c:numRef>
              <c:f>'Расчет зарплаты'!$F$2:$F$13</c:f>
              <c:numCache>
                <c:formatCode>General</c:formatCode>
                <c:ptCount val="12"/>
                <c:pt idx="0" formatCode="#,##0">
                  <c:v>50000</c:v>
                </c:pt>
                <c:pt idx="1">
                  <c:v>240000</c:v>
                </c:pt>
                <c:pt idx="2">
                  <c:v>240000</c:v>
                </c:pt>
                <c:pt idx="3">
                  <c:v>50000</c:v>
                </c:pt>
                <c:pt idx="4">
                  <c:v>50000</c:v>
                </c:pt>
                <c:pt idx="5">
                  <c:v>240000</c:v>
                </c:pt>
                <c:pt idx="6">
                  <c:v>360000</c:v>
                </c:pt>
                <c:pt idx="7">
                  <c:v>360000</c:v>
                </c:pt>
                <c:pt idx="8">
                  <c:v>360000</c:v>
                </c:pt>
                <c:pt idx="9">
                  <c:v>440000</c:v>
                </c:pt>
                <c:pt idx="10">
                  <c:v>360000</c:v>
                </c:pt>
                <c:pt idx="11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7-4128-A677-6C522FC30285}"/>
            </c:ext>
          </c:extLst>
        </c:ser>
        <c:ser>
          <c:idx val="2"/>
          <c:order val="2"/>
          <c:tx>
            <c:strRef>
              <c:f>'Расчет зарплаты'!$H$1</c:f>
              <c:strCache>
                <c:ptCount val="1"/>
                <c:pt idx="0">
                  <c:v> Пенсионный фонд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'Расчет зарплаты'!$B$2:$B$13</c:f>
              <c:strCache>
                <c:ptCount val="12"/>
                <c:pt idx="0">
                  <c:v>Аюров</c:v>
                </c:pt>
                <c:pt idx="1">
                  <c:v>Богомолов</c:v>
                </c:pt>
                <c:pt idx="2">
                  <c:v>Варвус</c:v>
                </c:pt>
                <c:pt idx="3">
                  <c:v>Васильева</c:v>
                </c:pt>
                <c:pt idx="4">
                  <c:v>Герасименко</c:v>
                </c:pt>
                <c:pt idx="5">
                  <c:v>Грошев</c:v>
                </c:pt>
                <c:pt idx="6">
                  <c:v>Епишин</c:v>
                </c:pt>
                <c:pt idx="7">
                  <c:v>Жильцов</c:v>
                </c:pt>
                <c:pt idx="8">
                  <c:v>Кабанцов</c:v>
                </c:pt>
                <c:pt idx="9">
                  <c:v>Карапузова</c:v>
                </c:pt>
                <c:pt idx="10">
                  <c:v>Касумова </c:v>
                </c:pt>
                <c:pt idx="11">
                  <c:v>Кидысюк</c:v>
                </c:pt>
              </c:strCache>
            </c:strRef>
          </c:cat>
          <c:val>
            <c:numRef>
              <c:f>'Расчет зарплаты'!$H$2:$H$13</c:f>
              <c:numCache>
                <c:formatCode>General</c:formatCode>
                <c:ptCount val="12"/>
                <c:pt idx="0">
                  <c:v>500</c:v>
                </c:pt>
                <c:pt idx="1">
                  <c:v>2400</c:v>
                </c:pt>
                <c:pt idx="2">
                  <c:v>2400</c:v>
                </c:pt>
                <c:pt idx="3">
                  <c:v>500</c:v>
                </c:pt>
                <c:pt idx="4">
                  <c:v>500</c:v>
                </c:pt>
                <c:pt idx="5">
                  <c:v>2400</c:v>
                </c:pt>
                <c:pt idx="6">
                  <c:v>3600</c:v>
                </c:pt>
                <c:pt idx="7">
                  <c:v>3600</c:v>
                </c:pt>
                <c:pt idx="8">
                  <c:v>3600</c:v>
                </c:pt>
                <c:pt idx="9">
                  <c:v>4400</c:v>
                </c:pt>
                <c:pt idx="10">
                  <c:v>3600</c:v>
                </c:pt>
                <c:pt idx="11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7-4128-A677-6C522FC30285}"/>
            </c:ext>
          </c:extLst>
        </c:ser>
        <c:ser>
          <c:idx val="3"/>
          <c:order val="3"/>
          <c:tx>
            <c:strRef>
              <c:f>'Расчет зарплаты'!$I$1</c:f>
              <c:strCache>
                <c:ptCount val="1"/>
                <c:pt idx="0">
                  <c:v> Налог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'Расчет зарплаты'!$B$2:$B$13</c:f>
              <c:strCache>
                <c:ptCount val="12"/>
                <c:pt idx="0">
                  <c:v>Аюров</c:v>
                </c:pt>
                <c:pt idx="1">
                  <c:v>Богомолов</c:v>
                </c:pt>
                <c:pt idx="2">
                  <c:v>Варвус</c:v>
                </c:pt>
                <c:pt idx="3">
                  <c:v>Васильева</c:v>
                </c:pt>
                <c:pt idx="4">
                  <c:v>Герасименко</c:v>
                </c:pt>
                <c:pt idx="5">
                  <c:v>Грошев</c:v>
                </c:pt>
                <c:pt idx="6">
                  <c:v>Епишин</c:v>
                </c:pt>
                <c:pt idx="7">
                  <c:v>Жильцов</c:v>
                </c:pt>
                <c:pt idx="8">
                  <c:v>Кабанцов</c:v>
                </c:pt>
                <c:pt idx="9">
                  <c:v>Карапузова</c:v>
                </c:pt>
                <c:pt idx="10">
                  <c:v>Касумова </c:v>
                </c:pt>
                <c:pt idx="11">
                  <c:v>Кидысюк</c:v>
                </c:pt>
              </c:strCache>
            </c:strRef>
          </c:cat>
          <c:val>
            <c:numRef>
              <c:f>'Расчет зарплаты'!$I$2:$I$13</c:f>
              <c:numCache>
                <c:formatCode>General</c:formatCode>
                <c:ptCount val="12"/>
                <c:pt idx="0">
                  <c:v>5460</c:v>
                </c:pt>
                <c:pt idx="1">
                  <c:v>29913</c:v>
                </c:pt>
                <c:pt idx="2">
                  <c:v>29913</c:v>
                </c:pt>
                <c:pt idx="3">
                  <c:v>5460</c:v>
                </c:pt>
                <c:pt idx="4">
                  <c:v>5460</c:v>
                </c:pt>
                <c:pt idx="5">
                  <c:v>29913</c:v>
                </c:pt>
                <c:pt idx="6">
                  <c:v>45357</c:v>
                </c:pt>
                <c:pt idx="7">
                  <c:v>45357</c:v>
                </c:pt>
                <c:pt idx="8">
                  <c:v>45357</c:v>
                </c:pt>
                <c:pt idx="9">
                  <c:v>55653</c:v>
                </c:pt>
                <c:pt idx="10">
                  <c:v>45357</c:v>
                </c:pt>
                <c:pt idx="11">
                  <c:v>29913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77-4128-A677-6C522FC302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95744"/>
        <c:axId val="13778552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'Расчет зарплаты'!$G$1</c15:sqref>
                        </c15:formulaRef>
                      </c:ext>
                    </c:extLst>
                    <c:strCache>
                      <c:ptCount val="1"/>
                      <c:pt idx="0">
                        <c:v> Аванс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'Расчет зарплаты'!$B$2:$B$13</c15:sqref>
                        </c15:formulaRef>
                      </c:ext>
                    </c:extLst>
                    <c:strCache>
                      <c:ptCount val="12"/>
                      <c:pt idx="0">
                        <c:v>Аюров</c:v>
                      </c:pt>
                      <c:pt idx="1">
                        <c:v>Богомолов</c:v>
                      </c:pt>
                      <c:pt idx="2">
                        <c:v>Варвус</c:v>
                      </c:pt>
                      <c:pt idx="3">
                        <c:v>Васильева</c:v>
                      </c:pt>
                      <c:pt idx="4">
                        <c:v>Герасименко</c:v>
                      </c:pt>
                      <c:pt idx="5">
                        <c:v>Грошев</c:v>
                      </c:pt>
                      <c:pt idx="6">
                        <c:v>Епишин</c:v>
                      </c:pt>
                      <c:pt idx="7">
                        <c:v>Жильцов</c:v>
                      </c:pt>
                      <c:pt idx="8">
                        <c:v>Кабанцов</c:v>
                      </c:pt>
                      <c:pt idx="9">
                        <c:v>Карапузова</c:v>
                      </c:pt>
                      <c:pt idx="10">
                        <c:v>Касумова </c:v>
                      </c:pt>
                      <c:pt idx="11">
                        <c:v>Кидысюк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'Расчет зарплаты'!$G$2:$G$11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20000</c:v>
                      </c:pt>
                      <c:pt idx="1">
                        <c:v>96000</c:v>
                      </c:pt>
                      <c:pt idx="2">
                        <c:v>96000</c:v>
                      </c:pt>
                      <c:pt idx="3">
                        <c:v>20000</c:v>
                      </c:pt>
                      <c:pt idx="4">
                        <c:v>20000</c:v>
                      </c:pt>
                      <c:pt idx="5">
                        <c:v>96000</c:v>
                      </c:pt>
                      <c:pt idx="6">
                        <c:v>144000</c:v>
                      </c:pt>
                      <c:pt idx="7">
                        <c:v>144000</c:v>
                      </c:pt>
                      <c:pt idx="8">
                        <c:v>144000</c:v>
                      </c:pt>
                      <c:pt idx="9">
                        <c:v>176000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377-4128-A677-6C522FC3028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'Расчет зарплаты'!$J$1</c15:sqref>
                        </c15:formulaRef>
                      </c:ext>
                    </c:extLst>
                    <c:strCache>
                      <c:ptCount val="1"/>
                      <c:pt idx="0">
                        <c:v> К выдаче.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ru-RU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'Расчет зарплаты'!$B$2:$B$13</c15:sqref>
                        </c15:formulaRef>
                      </c:ext>
                    </c:extLst>
                    <c:strCache>
                      <c:ptCount val="12"/>
                      <c:pt idx="0">
                        <c:v>Аюров</c:v>
                      </c:pt>
                      <c:pt idx="1">
                        <c:v>Богомолов</c:v>
                      </c:pt>
                      <c:pt idx="2">
                        <c:v>Варвус</c:v>
                      </c:pt>
                      <c:pt idx="3">
                        <c:v>Васильева</c:v>
                      </c:pt>
                      <c:pt idx="4">
                        <c:v>Герасименко</c:v>
                      </c:pt>
                      <c:pt idx="5">
                        <c:v>Грошев</c:v>
                      </c:pt>
                      <c:pt idx="6">
                        <c:v>Епишин</c:v>
                      </c:pt>
                      <c:pt idx="7">
                        <c:v>Жильцов</c:v>
                      </c:pt>
                      <c:pt idx="8">
                        <c:v>Кабанцов</c:v>
                      </c:pt>
                      <c:pt idx="9">
                        <c:v>Карапузова</c:v>
                      </c:pt>
                      <c:pt idx="10">
                        <c:v>Касумова </c:v>
                      </c:pt>
                      <c:pt idx="11">
                        <c:v>Кидысюк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'Расчет зарплаты'!$J$2:$J$11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24040</c:v>
                      </c:pt>
                      <c:pt idx="1">
                        <c:v>111687</c:v>
                      </c:pt>
                      <c:pt idx="2">
                        <c:v>111687</c:v>
                      </c:pt>
                      <c:pt idx="3">
                        <c:v>24040</c:v>
                      </c:pt>
                      <c:pt idx="4">
                        <c:v>24040</c:v>
                      </c:pt>
                      <c:pt idx="5">
                        <c:v>111687</c:v>
                      </c:pt>
                      <c:pt idx="6">
                        <c:v>167043</c:v>
                      </c:pt>
                      <c:pt idx="7">
                        <c:v>167043</c:v>
                      </c:pt>
                      <c:pt idx="8">
                        <c:v>167043</c:v>
                      </c:pt>
                      <c:pt idx="9">
                        <c:v>203947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377-4128-A677-6C522FC30285}"/>
                  </c:ext>
                </c:extLst>
              </c15:ser>
            </c15:filteredBarSeries>
          </c:ext>
        </c:extLst>
      </c:barChart>
      <c:catAx>
        <c:axId val="196159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855296"/>
        <c:crosses val="autoZero"/>
        <c:auto val="1"/>
        <c:lblAlgn val="ctr"/>
        <c:lblOffset val="100"/>
        <c:noMultiLvlLbl val="0"/>
      </c:catAx>
      <c:valAx>
        <c:axId val="1377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Выплаты,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9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Архимедова спираль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Кривые!$D$1</c:f>
              <c:strCache>
                <c:ptCount val="1"/>
                <c:pt idx="0">
                  <c:v>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Кривые!$C$2:$C$122</c:f>
              <c:numCache>
                <c:formatCode>General</c:formatCode>
                <c:ptCount val="121"/>
                <c:pt idx="0">
                  <c:v>0</c:v>
                </c:pt>
                <c:pt idx="1">
                  <c:v>0.25287878998186564</c:v>
                </c:pt>
                <c:pt idx="2">
                  <c:v>0.45344984105855446</c:v>
                </c:pt>
                <c:pt idx="3">
                  <c:v>0.55536036726979576</c:v>
                </c:pt>
                <c:pt idx="4">
                  <c:v>0.52359877559829893</c:v>
                </c:pt>
                <c:pt idx="5">
                  <c:v>0.33879333779300186</c:v>
                </c:pt>
                <c:pt idx="6">
                  <c:v>9.6222934637445164E-17</c:v>
                </c:pt>
                <c:pt idx="7">
                  <c:v>-0.4743106729102024</c:v>
                </c:pt>
                <c:pt idx="8">
                  <c:v>-1.0471975511965972</c:v>
                </c:pt>
                <c:pt idx="9">
                  <c:v>-1.6660811018093871</c:v>
                </c:pt>
                <c:pt idx="10">
                  <c:v>-2.2672492052927726</c:v>
                </c:pt>
                <c:pt idx="11">
                  <c:v>-2.7816666898005216</c:v>
                </c:pt>
                <c:pt idx="12">
                  <c:v>-3.1415926535897931</c:v>
                </c:pt>
                <c:pt idx="13">
                  <c:v>-3.2874242697642533</c:v>
                </c:pt>
                <c:pt idx="14">
                  <c:v>-3.1741488874098818</c:v>
                </c:pt>
                <c:pt idx="15">
                  <c:v>-2.7768018363489801</c:v>
                </c:pt>
                <c:pt idx="16">
                  <c:v>-2.094395102393197</c:v>
                </c:pt>
                <c:pt idx="17">
                  <c:v>-1.1518973484962058</c:v>
                </c:pt>
                <c:pt idx="18">
                  <c:v>-8.6600641173700644E-16</c:v>
                </c:pt>
                <c:pt idx="19">
                  <c:v>1.2874146836134048</c:v>
                </c:pt>
                <c:pt idx="20">
                  <c:v>2.6179938779914949</c:v>
                </c:pt>
                <c:pt idx="21">
                  <c:v>3.8875225708885695</c:v>
                </c:pt>
                <c:pt idx="22">
                  <c:v>4.9879482516440969</c:v>
                </c:pt>
                <c:pt idx="23">
                  <c:v>5.8162121695829079</c:v>
                </c:pt>
                <c:pt idx="24">
                  <c:v>6.2831853071795862</c:v>
                </c:pt>
                <c:pt idx="25">
                  <c:v>6.3219697495466409</c:v>
                </c:pt>
                <c:pt idx="26">
                  <c:v>5.8948479337612074</c:v>
                </c:pt>
                <c:pt idx="27">
                  <c:v>4.9982433054281632</c:v>
                </c:pt>
                <c:pt idx="28">
                  <c:v>3.6651914291880958</c:v>
                </c:pt>
                <c:pt idx="29">
                  <c:v>1.9650013591994109</c:v>
                </c:pt>
                <c:pt idx="30">
                  <c:v>9.3813103619533909E-15</c:v>
                </c:pt>
                <c:pt idx="31">
                  <c:v>-2.100518694316607</c:v>
                </c:pt>
                <c:pt idx="32">
                  <c:v>-4.1887902047863843</c:v>
                </c:pt>
                <c:pt idx="33">
                  <c:v>-6.1089640399677574</c:v>
                </c:pt>
                <c:pt idx="34">
                  <c:v>-7.7086472979954275</c:v>
                </c:pt>
                <c:pt idx="35">
                  <c:v>-8.8507576493652973</c:v>
                </c:pt>
                <c:pt idx="36">
                  <c:v>-9.4247779607693793</c:v>
                </c:pt>
                <c:pt idx="37">
                  <c:v>-9.3565152293290286</c:v>
                </c:pt>
                <c:pt idx="38">
                  <c:v>-8.6155469801125388</c:v>
                </c:pt>
                <c:pt idx="39">
                  <c:v>-7.2196847745073542</c:v>
                </c:pt>
                <c:pt idx="40">
                  <c:v>-5.235987755982987</c:v>
                </c:pt>
                <c:pt idx="41">
                  <c:v>-2.7781053699026348</c:v>
                </c:pt>
                <c:pt idx="42">
                  <c:v>-4.7149237972348128E-15</c:v>
                </c:pt>
                <c:pt idx="43">
                  <c:v>2.9136227050198085</c:v>
                </c:pt>
                <c:pt idx="44">
                  <c:v>5.7595865315812764</c:v>
                </c:pt>
                <c:pt idx="45">
                  <c:v>8.3304055090469404</c:v>
                </c:pt>
                <c:pt idx="46">
                  <c:v>10.429346344346742</c:v>
                </c:pt>
                <c:pt idx="47">
                  <c:v>11.885303129147683</c:v>
                </c:pt>
                <c:pt idx="48">
                  <c:v>12.566370614359172</c:v>
                </c:pt>
                <c:pt idx="49">
                  <c:v>12.391060709111418</c:v>
                </c:pt>
                <c:pt idx="50">
                  <c:v>11.336246026463858</c:v>
                </c:pt>
                <c:pt idx="51">
                  <c:v>9.4411262435865417</c:v>
                </c:pt>
                <c:pt idx="52">
                  <c:v>6.8067840827778845</c:v>
                </c:pt>
                <c:pt idx="53">
                  <c:v>3.5912093806058238</c:v>
                </c:pt>
                <c:pt idx="54">
                  <c:v>7.7940577056330576E-15</c:v>
                </c:pt>
                <c:pt idx="55">
                  <c:v>-3.7267267157230335</c:v>
                </c:pt>
                <c:pt idx="56">
                  <c:v>-7.3303828583761694</c:v>
                </c:pt>
                <c:pt idx="57">
                  <c:v>-10.551846978126102</c:v>
                </c:pt>
                <c:pt idx="58">
                  <c:v>-13.150045390698079</c:v>
                </c:pt>
                <c:pt idx="59">
                  <c:v>-14.919848608930071</c:v>
                </c:pt>
                <c:pt idx="60">
                  <c:v>-15.707963267948964</c:v>
                </c:pt>
                <c:pt idx="61">
                  <c:v>-15.425606188893807</c:v>
                </c:pt>
                <c:pt idx="62">
                  <c:v>-14.056945072815198</c:v>
                </c:pt>
                <c:pt idx="63">
                  <c:v>-11.662567712665709</c:v>
                </c:pt>
                <c:pt idx="64">
                  <c:v>-8.3775804095728077</c:v>
                </c:pt>
                <c:pt idx="65">
                  <c:v>-4.4043133913090307</c:v>
                </c:pt>
                <c:pt idx="66">
                  <c:v>1.9050267691345095E-14</c:v>
                </c:pt>
                <c:pt idx="67">
                  <c:v>4.5398307264262083</c:v>
                </c:pt>
                <c:pt idx="68">
                  <c:v>8.9011791851710882</c:v>
                </c:pt>
                <c:pt idx="69">
                  <c:v>12.77328844720528</c:v>
                </c:pt>
                <c:pt idx="70">
                  <c:v>15.870744437049405</c:v>
                </c:pt>
                <c:pt idx="71">
                  <c:v>17.954394088712469</c:v>
                </c:pt>
                <c:pt idx="72">
                  <c:v>18.849555921538759</c:v>
                </c:pt>
                <c:pt idx="73">
                  <c:v>18.460151668676204</c:v>
                </c:pt>
                <c:pt idx="74">
                  <c:v>16.777644119166528</c:v>
                </c:pt>
                <c:pt idx="75">
                  <c:v>13.884009181744894</c:v>
                </c:pt>
                <c:pt idx="76">
                  <c:v>9.9483767363677114</c:v>
                </c:pt>
                <c:pt idx="77">
                  <c:v>5.2174174020122388</c:v>
                </c:pt>
                <c:pt idx="78">
                  <c:v>5.2535508333018001E-14</c:v>
                </c:pt>
                <c:pt idx="79">
                  <c:v>-5.3529347371294076</c:v>
                </c:pt>
                <c:pt idx="80">
                  <c:v>-10.471975511965985</c:v>
                </c:pt>
                <c:pt idx="81">
                  <c:v>-14.994729916284459</c:v>
                </c:pt>
                <c:pt idx="82">
                  <c:v>-18.591443483400688</c:v>
                </c:pt>
                <c:pt idx="83">
                  <c:v>-20.988939568494857</c:v>
                </c:pt>
                <c:pt idx="84">
                  <c:v>-21.991148575128552</c:v>
                </c:pt>
                <c:pt idx="85">
                  <c:v>-21.494697148458577</c:v>
                </c:pt>
                <c:pt idx="86">
                  <c:v>-19.498343165517856</c:v>
                </c:pt>
                <c:pt idx="87">
                  <c:v>-16.105450650824132</c:v>
                </c:pt>
                <c:pt idx="88">
                  <c:v>-11.519173063162615</c:v>
                </c:pt>
                <c:pt idx="89">
                  <c:v>-6.0305214127154478</c:v>
                </c:pt>
                <c:pt idx="90">
                  <c:v>2.0204261682678421E-14</c:v>
                </c:pt>
                <c:pt idx="91">
                  <c:v>6.166038747832606</c:v>
                </c:pt>
                <c:pt idx="92">
                  <c:v>12.042771838760803</c:v>
                </c:pt>
                <c:pt idx="93">
                  <c:v>17.216171385363637</c:v>
                </c:pt>
                <c:pt idx="94">
                  <c:v>21.312142529752055</c:v>
                </c:pt>
                <c:pt idx="95">
                  <c:v>24.023485048277244</c:v>
                </c:pt>
                <c:pt idx="96">
                  <c:v>25.132741228718345</c:v>
                </c:pt>
                <c:pt idx="97">
                  <c:v>24.529242628240986</c:v>
                </c:pt>
                <c:pt idx="98">
                  <c:v>22.219042211869187</c:v>
                </c:pt>
                <c:pt idx="99">
                  <c:v>18.326892119903263</c:v>
                </c:pt>
                <c:pt idx="100">
                  <c:v>13.089969389957442</c:v>
                </c:pt>
                <c:pt idx="101">
                  <c:v>6.8436254234186569</c:v>
                </c:pt>
                <c:pt idx="102">
                  <c:v>7.5243439683139038E-14</c:v>
                </c:pt>
                <c:pt idx="103">
                  <c:v>-6.9791427585358043</c:v>
                </c:pt>
                <c:pt idx="104">
                  <c:v>-13.613568165555774</c:v>
                </c:pt>
                <c:pt idx="105">
                  <c:v>-19.437612854442886</c:v>
                </c:pt>
                <c:pt idx="106">
                  <c:v>-24.03284157610338</c:v>
                </c:pt>
                <c:pt idx="107">
                  <c:v>-27.058030528059604</c:v>
                </c:pt>
                <c:pt idx="108">
                  <c:v>-28.274333882308138</c:v>
                </c:pt>
                <c:pt idx="109">
                  <c:v>-27.563788108023374</c:v>
                </c:pt>
                <c:pt idx="110">
                  <c:v>-24.939741258220469</c:v>
                </c:pt>
                <c:pt idx="111">
                  <c:v>-20.548333588982448</c:v>
                </c:pt>
                <c:pt idx="112">
                  <c:v>-14.660765716752426</c:v>
                </c:pt>
                <c:pt idx="113">
                  <c:v>-7.6567294341218668</c:v>
                </c:pt>
                <c:pt idx="114">
                  <c:v>-8.7752080573848897E-14</c:v>
                </c:pt>
                <c:pt idx="115">
                  <c:v>7.7922467692391058</c:v>
                </c:pt>
                <c:pt idx="116">
                  <c:v>15.184364492350667</c:v>
                </c:pt>
                <c:pt idx="117">
                  <c:v>21.659054323521989</c:v>
                </c:pt>
                <c:pt idx="118">
                  <c:v>26.753540622454704</c:v>
                </c:pt>
                <c:pt idx="119">
                  <c:v>30.092576007841984</c:v>
                </c:pt>
                <c:pt idx="120">
                  <c:v>31.415926535897928</c:v>
                </c:pt>
              </c:numCache>
            </c:numRef>
          </c:xVal>
          <c:yVal>
            <c:numRef>
              <c:f>Кривые!$D$2:$D$122</c:f>
              <c:numCache>
                <c:formatCode>General</c:formatCode>
                <c:ptCount val="121"/>
                <c:pt idx="0">
                  <c:v>0</c:v>
                </c:pt>
                <c:pt idx="1">
                  <c:v>6.7758667558600369E-2</c:v>
                </c:pt>
                <c:pt idx="2">
                  <c:v>0.26179938779914935</c:v>
                </c:pt>
                <c:pt idx="3">
                  <c:v>0.55536036726979576</c:v>
                </c:pt>
                <c:pt idx="4">
                  <c:v>0.90689968211710881</c:v>
                </c:pt>
                <c:pt idx="5">
                  <c:v>1.2643939499093282</c:v>
                </c:pt>
                <c:pt idx="6">
                  <c:v>1.5707963267948966</c:v>
                </c:pt>
                <c:pt idx="7">
                  <c:v>1.7701515298730595</c:v>
                </c:pt>
                <c:pt idx="8">
                  <c:v>1.8137993642342178</c:v>
                </c:pt>
                <c:pt idx="9">
                  <c:v>1.6660811018093873</c:v>
                </c:pt>
                <c:pt idx="10">
                  <c:v>1.308996938995747</c:v>
                </c:pt>
                <c:pt idx="11">
                  <c:v>0.74534534314460488</c:v>
                </c:pt>
                <c:pt idx="12">
                  <c:v>3.8489173854978065E-16</c:v>
                </c:pt>
                <c:pt idx="13">
                  <c:v>-0.88086267826180509</c:v>
                </c:pt>
                <c:pt idx="14">
                  <c:v>-1.8325957145940448</c:v>
                </c:pt>
                <c:pt idx="15">
                  <c:v>-2.776801836348977</c:v>
                </c:pt>
                <c:pt idx="16">
                  <c:v>-3.6275987284684343</c:v>
                </c:pt>
                <c:pt idx="17">
                  <c:v>-4.2989394296917158</c:v>
                </c:pt>
                <c:pt idx="18">
                  <c:v>-4.7123889803846897</c:v>
                </c:pt>
                <c:pt idx="19">
                  <c:v>-4.8046970096554471</c:v>
                </c:pt>
                <c:pt idx="20">
                  <c:v>-4.5344984105855444</c:v>
                </c:pt>
                <c:pt idx="21">
                  <c:v>-3.8875225708885712</c:v>
                </c:pt>
                <c:pt idx="22">
                  <c:v>-2.8797932657906462</c:v>
                </c:pt>
                <c:pt idx="23">
                  <c:v>-1.5584493538478135</c:v>
                </c:pt>
                <c:pt idx="24">
                  <c:v>-1.5395669541991226E-15</c:v>
                </c:pt>
                <c:pt idx="25">
                  <c:v>1.6939666889650116</c:v>
                </c:pt>
                <c:pt idx="26">
                  <c:v>3.4033920413889427</c:v>
                </c:pt>
                <c:pt idx="27">
                  <c:v>4.9982433054281605</c:v>
                </c:pt>
                <c:pt idx="28">
                  <c:v>6.34829777481976</c:v>
                </c:pt>
                <c:pt idx="29">
                  <c:v>7.3334849094741035</c:v>
                </c:pt>
                <c:pt idx="30">
                  <c:v>7.8539816339744819</c:v>
                </c:pt>
                <c:pt idx="31">
                  <c:v>7.8392424894378356</c:v>
                </c:pt>
                <c:pt idx="32">
                  <c:v>7.2551974569368749</c:v>
                </c:pt>
                <c:pt idx="33">
                  <c:v>6.1089640399677503</c:v>
                </c:pt>
                <c:pt idx="34">
                  <c:v>4.4505895925855388</c:v>
                </c:pt>
                <c:pt idx="35">
                  <c:v>2.3715533645510138</c:v>
                </c:pt>
                <c:pt idx="36">
                  <c:v>3.4640256469480257E-15</c:v>
                </c:pt>
                <c:pt idx="37">
                  <c:v>-2.5070706996682079</c:v>
                </c:pt>
                <c:pt idx="38">
                  <c:v>-4.9741883681838308</c:v>
                </c:pt>
                <c:pt idx="39">
                  <c:v>-7.2196847745073347</c:v>
                </c:pt>
                <c:pt idx="40">
                  <c:v>-9.0689968211710905</c:v>
                </c:pt>
                <c:pt idx="41">
                  <c:v>-10.368030389256484</c:v>
                </c:pt>
                <c:pt idx="42">
                  <c:v>-10.995574287564276</c:v>
                </c:pt>
                <c:pt idx="43">
                  <c:v>-10.873787969220224</c:v>
                </c:pt>
                <c:pt idx="44">
                  <c:v>-9.9758965032882028</c:v>
                </c:pt>
                <c:pt idx="45">
                  <c:v>-8.3304055090469333</c:v>
                </c:pt>
                <c:pt idx="46">
                  <c:v>-6.021385919380454</c:v>
                </c:pt>
                <c:pt idx="47">
                  <c:v>-3.1846573752542202</c:v>
                </c:pt>
                <c:pt idx="48">
                  <c:v>-6.1582678167964905E-15</c:v>
                </c:pt>
                <c:pt idx="49">
                  <c:v>3.320174710371409</c:v>
                </c:pt>
                <c:pt idx="50">
                  <c:v>6.5449846949787434</c:v>
                </c:pt>
                <c:pt idx="51">
                  <c:v>9.4411262435865151</c:v>
                </c:pt>
                <c:pt idx="52">
                  <c:v>11.789695867522417</c:v>
                </c:pt>
                <c:pt idx="53">
                  <c:v>13.402575869038877</c:v>
                </c:pt>
                <c:pt idx="54">
                  <c:v>14.137166941154069</c:v>
                </c:pt>
                <c:pt idx="55">
                  <c:v>13.908333449002608</c:v>
                </c:pt>
                <c:pt idx="56">
                  <c:v>12.696595549639532</c:v>
                </c:pt>
                <c:pt idx="57">
                  <c:v>10.551846978126134</c:v>
                </c:pt>
                <c:pt idx="58">
                  <c:v>7.5921822461753337</c:v>
                </c:pt>
                <c:pt idx="59">
                  <c:v>3.997761385957427</c:v>
                </c:pt>
                <c:pt idx="60">
                  <c:v>3.7525241447813564E-14</c:v>
                </c:pt>
                <c:pt idx="61">
                  <c:v>-4.1332787210746087</c:v>
                </c:pt>
                <c:pt idx="62">
                  <c:v>-8.1157810217736142</c:v>
                </c:pt>
                <c:pt idx="63">
                  <c:v>-11.662567712665714</c:v>
                </c:pt>
                <c:pt idx="64">
                  <c:v>-14.510394913873725</c:v>
                </c:pt>
                <c:pt idx="65">
                  <c:v>-16.437121348821265</c:v>
                </c:pt>
                <c:pt idx="66">
                  <c:v>-17.278759594743864</c:v>
                </c:pt>
                <c:pt idx="67">
                  <c:v>-16.942878928785003</c:v>
                </c:pt>
                <c:pt idx="68">
                  <c:v>-15.417294595990848</c:v>
                </c:pt>
                <c:pt idx="69">
                  <c:v>-12.773288447205323</c:v>
                </c:pt>
                <c:pt idx="70">
                  <c:v>-9.162978572970232</c:v>
                </c:pt>
                <c:pt idx="71">
                  <c:v>-4.8108653966606036</c:v>
                </c:pt>
                <c:pt idx="72">
                  <c:v>-1.3856102587792103E-14</c:v>
                </c:pt>
                <c:pt idx="73">
                  <c:v>4.9463827317777751</c:v>
                </c:pt>
                <c:pt idx="74">
                  <c:v>9.6865773485685054</c:v>
                </c:pt>
                <c:pt idx="75">
                  <c:v>13.884009181744895</c:v>
                </c:pt>
                <c:pt idx="76">
                  <c:v>17.231093960225049</c:v>
                </c:pt>
                <c:pt idx="77">
                  <c:v>19.471666828603652</c:v>
                </c:pt>
                <c:pt idx="78">
                  <c:v>20.420352248333653</c:v>
                </c:pt>
                <c:pt idx="79">
                  <c:v>19.977424408567391</c:v>
                </c:pt>
                <c:pt idx="80">
                  <c:v>18.137993642342174</c:v>
                </c:pt>
                <c:pt idx="81">
                  <c:v>14.994729916284509</c:v>
                </c:pt>
                <c:pt idx="82">
                  <c:v>10.733774899765196</c:v>
                </c:pt>
                <c:pt idx="83">
                  <c:v>5.6239694073638065</c:v>
                </c:pt>
                <c:pt idx="84">
                  <c:v>1.8859695188939251E-14</c:v>
                </c:pt>
                <c:pt idx="85">
                  <c:v>-5.7594867424810454</c:v>
                </c:pt>
                <c:pt idx="86">
                  <c:v>-11.257373675363397</c:v>
                </c:pt>
                <c:pt idx="87">
                  <c:v>-16.105450650824018</c:v>
                </c:pt>
                <c:pt idx="88">
                  <c:v>-19.95179300657637</c:v>
                </c:pt>
                <c:pt idx="89">
                  <c:v>-22.506212308386036</c:v>
                </c:pt>
                <c:pt idx="90">
                  <c:v>-23.56194490192345</c:v>
                </c:pt>
                <c:pt idx="91">
                  <c:v>-23.011969888349782</c:v>
                </c:pt>
                <c:pt idx="92">
                  <c:v>-20.858692688693541</c:v>
                </c:pt>
                <c:pt idx="93">
                  <c:v>-17.216171385363698</c:v>
                </c:pt>
                <c:pt idx="94">
                  <c:v>-12.304571226560032</c:v>
                </c:pt>
                <c:pt idx="95">
                  <c:v>-6.4370734180670102</c:v>
                </c:pt>
                <c:pt idx="96">
                  <c:v>-2.4633071267185962E-14</c:v>
                </c:pt>
                <c:pt idx="97">
                  <c:v>6.5725907531841612</c:v>
                </c:pt>
                <c:pt idx="98">
                  <c:v>12.828170002158286</c:v>
                </c:pt>
                <c:pt idx="99">
                  <c:v>18.32689211990326</c:v>
                </c:pt>
                <c:pt idx="100">
                  <c:v>22.672492052927744</c:v>
                </c:pt>
                <c:pt idx="101">
                  <c:v>25.540757788168424</c:v>
                </c:pt>
                <c:pt idx="102">
                  <c:v>26.70353755551324</c:v>
                </c:pt>
                <c:pt idx="103">
                  <c:v>26.046515368132169</c:v>
                </c:pt>
                <c:pt idx="104">
                  <c:v>23.57939173504483</c:v>
                </c:pt>
                <c:pt idx="105">
                  <c:v>19.437612854442822</c:v>
                </c:pt>
                <c:pt idx="106">
                  <c:v>13.875367553354932</c:v>
                </c:pt>
                <c:pt idx="107">
                  <c:v>7.2501774287703098</c:v>
                </c:pt>
                <c:pt idx="108">
                  <c:v>3.117623082253223E-14</c:v>
                </c:pt>
                <c:pt idx="109">
                  <c:v>-7.3856947638873534</c:v>
                </c:pt>
                <c:pt idx="110">
                  <c:v>-14.398966328953264</c:v>
                </c:pt>
                <c:pt idx="111">
                  <c:v>-20.548333588982437</c:v>
                </c:pt>
                <c:pt idx="112">
                  <c:v>-25.393191099279015</c:v>
                </c:pt>
                <c:pt idx="113">
                  <c:v>-28.575303267950812</c:v>
                </c:pt>
                <c:pt idx="114">
                  <c:v>-29.845130209103033</c:v>
                </c:pt>
                <c:pt idx="115">
                  <c:v>-29.081060847914536</c:v>
                </c:pt>
                <c:pt idx="116">
                  <c:v>-26.300090781396158</c:v>
                </c:pt>
                <c:pt idx="117">
                  <c:v>-21.659054323522081</c:v>
                </c:pt>
                <c:pt idx="118">
                  <c:v>-15.446163880149834</c:v>
                </c:pt>
                <c:pt idx="119">
                  <c:v>-8.0632814394735259</c:v>
                </c:pt>
                <c:pt idx="120">
                  <c:v>-1.5010096579125425E-13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FF-4EE9-9D2A-834CE72BBB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61596224"/>
        <c:axId val="1377864720"/>
      </c:scatterChart>
      <c:valAx>
        <c:axId val="19615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864720"/>
        <c:crosses val="autoZero"/>
        <c:crossBetween val="midCat"/>
      </c:valAx>
      <c:valAx>
        <c:axId val="13778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9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Улитка</a:t>
            </a:r>
            <a:r>
              <a:rPr lang="ru-RU" baseline="0"/>
              <a:t> Паскаля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Кривые!$O$1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Кривые!$N$2:$N$26</c:f>
              <c:numCache>
                <c:formatCode>General</c:formatCode>
                <c:ptCount val="25"/>
                <c:pt idx="0">
                  <c:v>3</c:v>
                </c:pt>
                <c:pt idx="1">
                  <c:v>2.831951230073507</c:v>
                </c:pt>
                <c:pt idx="2">
                  <c:v>2.3660254037844388</c:v>
                </c:pt>
                <c:pt idx="3">
                  <c:v>1.7071067811865479</c:v>
                </c:pt>
                <c:pt idx="4">
                  <c:v>1.0000000000000004</c:v>
                </c:pt>
                <c:pt idx="5">
                  <c:v>0.39279364131808203</c:v>
                </c:pt>
                <c:pt idx="6">
                  <c:v>6.1257422745431013E-17</c:v>
                </c:pt>
                <c:pt idx="7">
                  <c:v>-0.12484444888695942</c:v>
                </c:pt>
                <c:pt idx="8">
                  <c:v>0</c:v>
                </c:pt>
                <c:pt idx="9">
                  <c:v>0.29289321881345232</c:v>
                </c:pt>
                <c:pt idx="10">
                  <c:v>0.63397459621556151</c:v>
                </c:pt>
                <c:pt idx="11">
                  <c:v>0.90009957749537017</c:v>
                </c:pt>
                <c:pt idx="12">
                  <c:v>1</c:v>
                </c:pt>
                <c:pt idx="13">
                  <c:v>0.90009957749537051</c:v>
                </c:pt>
                <c:pt idx="14">
                  <c:v>0.63397459621556185</c:v>
                </c:pt>
                <c:pt idx="15">
                  <c:v>0.2928932188134532</c:v>
                </c:pt>
                <c:pt idx="16">
                  <c:v>0</c:v>
                </c:pt>
                <c:pt idx="17">
                  <c:v>-0.12484444888695942</c:v>
                </c:pt>
                <c:pt idx="18">
                  <c:v>-1.8377226823629293E-16</c:v>
                </c:pt>
                <c:pt idx="19">
                  <c:v>0.39279364131808114</c:v>
                </c:pt>
                <c:pt idx="20">
                  <c:v>1.0000000000000004</c:v>
                </c:pt>
                <c:pt idx="21">
                  <c:v>1.707106781186547</c:v>
                </c:pt>
                <c:pt idx="22">
                  <c:v>2.3660254037844375</c:v>
                </c:pt>
                <c:pt idx="23">
                  <c:v>2.8319512300735061</c:v>
                </c:pt>
                <c:pt idx="24">
                  <c:v>3</c:v>
                </c:pt>
              </c:numCache>
            </c:numRef>
          </c:xVal>
          <c:yVal>
            <c:numRef>
              <c:f>Кривые!$O$2:$O$26</c:f>
              <c:numCache>
                <c:formatCode>General</c:formatCode>
                <c:ptCount val="25"/>
                <c:pt idx="0">
                  <c:v>0</c:v>
                </c:pt>
                <c:pt idx="1">
                  <c:v>0.75881904510252074</c:v>
                </c:pt>
                <c:pt idx="2">
                  <c:v>1.3660254037844386</c:v>
                </c:pt>
                <c:pt idx="3">
                  <c:v>1.7071067811865475</c:v>
                </c:pt>
                <c:pt idx="4">
                  <c:v>1.7320508075688774</c:v>
                </c:pt>
                <c:pt idx="5">
                  <c:v>1.4659258262890682</c:v>
                </c:pt>
                <c:pt idx="6">
                  <c:v>1.0000000000000002</c:v>
                </c:pt>
                <c:pt idx="7">
                  <c:v>0.46592582628906853</c:v>
                </c:pt>
                <c:pt idx="8">
                  <c:v>0</c:v>
                </c:pt>
                <c:pt idx="9">
                  <c:v>-0.29289321881345243</c:v>
                </c:pt>
                <c:pt idx="10">
                  <c:v>-0.36602540378443865</c:v>
                </c:pt>
                <c:pt idx="11">
                  <c:v>-0.24118095489747943</c:v>
                </c:pt>
                <c:pt idx="12">
                  <c:v>-1.22514845490862E-16</c:v>
                </c:pt>
                <c:pt idx="13">
                  <c:v>0.24118095489747932</c:v>
                </c:pt>
                <c:pt idx="14">
                  <c:v>0.36602540378443865</c:v>
                </c:pt>
                <c:pt idx="15">
                  <c:v>0.29289321881345287</c:v>
                </c:pt>
                <c:pt idx="16">
                  <c:v>0</c:v>
                </c:pt>
                <c:pt idx="17">
                  <c:v>-0.46592582628906853</c:v>
                </c:pt>
                <c:pt idx="18">
                  <c:v>-0.99999999999999967</c:v>
                </c:pt>
                <c:pt idx="19">
                  <c:v>-1.4659258262890675</c:v>
                </c:pt>
                <c:pt idx="20">
                  <c:v>-1.7320508075688774</c:v>
                </c:pt>
                <c:pt idx="21">
                  <c:v>-1.7071067811865477</c:v>
                </c:pt>
                <c:pt idx="22">
                  <c:v>-1.3660254037844397</c:v>
                </c:pt>
                <c:pt idx="23">
                  <c:v>-0.75881904510252296</c:v>
                </c:pt>
                <c:pt idx="24">
                  <c:v>-7.3508907294517201E-16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0-42E6-826C-33C258046C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901536"/>
        <c:axId val="2041649664"/>
      </c:scatterChart>
      <c:valAx>
        <c:axId val="119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1649664"/>
        <c:crosses val="autoZero"/>
        <c:crossBetween val="midCat"/>
      </c:valAx>
      <c:valAx>
        <c:axId val="2041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гиперболический параболоид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'Смешанные ссылки'!$C$45:$W$45</c:f>
              <c:numCache>
                <c:formatCode>General</c:formatCode>
                <c:ptCount val="21"/>
                <c:pt idx="0">
                  <c:v>-2.0833333333333329E-2</c:v>
                </c:pt>
                <c:pt idx="1">
                  <c:v>-3.2708333333333325E-2</c:v>
                </c:pt>
                <c:pt idx="2">
                  <c:v>-4.3333333333333321E-2</c:v>
                </c:pt>
                <c:pt idx="3">
                  <c:v>-5.2708333333333322E-2</c:v>
                </c:pt>
                <c:pt idx="4">
                  <c:v>-6.0833333333333323E-2</c:v>
                </c:pt>
                <c:pt idx="5">
                  <c:v>-6.7708333333333315E-2</c:v>
                </c:pt>
                <c:pt idx="6">
                  <c:v>-7.333333333333332E-2</c:v>
                </c:pt>
                <c:pt idx="7">
                  <c:v>-7.7708333333333324E-2</c:v>
                </c:pt>
                <c:pt idx="8">
                  <c:v>-8.0833333333333326E-2</c:v>
                </c:pt>
                <c:pt idx="9">
                  <c:v>-8.2708333333333328E-2</c:v>
                </c:pt>
                <c:pt idx="10">
                  <c:v>-8.3333333333333329E-2</c:v>
                </c:pt>
                <c:pt idx="11">
                  <c:v>-8.2708333333333328E-2</c:v>
                </c:pt>
                <c:pt idx="12">
                  <c:v>-8.0833333333333326E-2</c:v>
                </c:pt>
                <c:pt idx="13">
                  <c:v>-7.7708333333333338E-2</c:v>
                </c:pt>
                <c:pt idx="14">
                  <c:v>-7.3333333333333334E-2</c:v>
                </c:pt>
                <c:pt idx="15">
                  <c:v>-6.7708333333333343E-2</c:v>
                </c:pt>
                <c:pt idx="16">
                  <c:v>-6.0833333333333336E-2</c:v>
                </c:pt>
                <c:pt idx="17">
                  <c:v>-5.2708333333333343E-2</c:v>
                </c:pt>
                <c:pt idx="18">
                  <c:v>-4.3333333333333349E-2</c:v>
                </c:pt>
                <c:pt idx="19">
                  <c:v>-3.2708333333333353E-2</c:v>
                </c:pt>
                <c:pt idx="20">
                  <c:v>-2.0833333333333356E-2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E-4805-AD6D-6E4F9BB74757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'Смешанные ссылки'!$C$46:$W$46</c:f>
              <c:numCache>
                <c:formatCode>General</c:formatCode>
                <c:ptCount val="21"/>
                <c:pt idx="0">
                  <c:v>-5.0000000000000044E-3</c:v>
                </c:pt>
                <c:pt idx="1">
                  <c:v>-1.6875000000000001E-2</c:v>
                </c:pt>
                <c:pt idx="2">
                  <c:v>-2.7499999999999997E-2</c:v>
                </c:pt>
                <c:pt idx="3">
                  <c:v>-3.6874999999999998E-2</c:v>
                </c:pt>
                <c:pt idx="4">
                  <c:v>-4.4999999999999998E-2</c:v>
                </c:pt>
                <c:pt idx="5">
                  <c:v>-5.1874999999999998E-2</c:v>
                </c:pt>
                <c:pt idx="6">
                  <c:v>-5.7499999999999996E-2</c:v>
                </c:pt>
                <c:pt idx="7">
                  <c:v>-6.1874999999999999E-2</c:v>
                </c:pt>
                <c:pt idx="8">
                  <c:v>-6.5000000000000002E-2</c:v>
                </c:pt>
                <c:pt idx="9">
                  <c:v>-6.6875000000000004E-2</c:v>
                </c:pt>
                <c:pt idx="10">
                  <c:v>-6.7500000000000004E-2</c:v>
                </c:pt>
                <c:pt idx="11">
                  <c:v>-6.6875000000000004E-2</c:v>
                </c:pt>
                <c:pt idx="12">
                  <c:v>-6.5000000000000002E-2</c:v>
                </c:pt>
                <c:pt idx="13">
                  <c:v>-6.1875000000000006E-2</c:v>
                </c:pt>
                <c:pt idx="14">
                  <c:v>-5.7500000000000009E-2</c:v>
                </c:pt>
                <c:pt idx="15">
                  <c:v>-5.1875000000000011E-2</c:v>
                </c:pt>
                <c:pt idx="16">
                  <c:v>-4.5000000000000012E-2</c:v>
                </c:pt>
                <c:pt idx="17">
                  <c:v>-3.6875000000000019E-2</c:v>
                </c:pt>
                <c:pt idx="18">
                  <c:v>-2.7500000000000024E-2</c:v>
                </c:pt>
                <c:pt idx="19">
                  <c:v>-1.6875000000000029E-2</c:v>
                </c:pt>
                <c:pt idx="20">
                  <c:v>-5.0000000000000322E-3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E-4805-AD6D-6E4F9BB74757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'Смешанные ссылки'!$C$47:$W$47</c:f>
              <c:numCache>
                <c:formatCode>General</c:formatCode>
                <c:ptCount val="21"/>
                <c:pt idx="0">
                  <c:v>9.1666666666666563E-3</c:v>
                </c:pt>
                <c:pt idx="1">
                  <c:v>-2.7083333333333404E-3</c:v>
                </c:pt>
                <c:pt idx="2">
                  <c:v>-1.3333333333333336E-2</c:v>
                </c:pt>
                <c:pt idx="3">
                  <c:v>-2.2708333333333337E-2</c:v>
                </c:pt>
                <c:pt idx="4">
                  <c:v>-3.0833333333333338E-2</c:v>
                </c:pt>
                <c:pt idx="5">
                  <c:v>-3.7708333333333337E-2</c:v>
                </c:pt>
                <c:pt idx="6">
                  <c:v>-4.3333333333333335E-2</c:v>
                </c:pt>
                <c:pt idx="7">
                  <c:v>-4.7708333333333339E-2</c:v>
                </c:pt>
                <c:pt idx="8">
                  <c:v>-5.0833333333333341E-2</c:v>
                </c:pt>
                <c:pt idx="9">
                  <c:v>-5.2708333333333343E-2</c:v>
                </c:pt>
                <c:pt idx="10">
                  <c:v>-5.3333333333333344E-2</c:v>
                </c:pt>
                <c:pt idx="11">
                  <c:v>-5.2708333333333343E-2</c:v>
                </c:pt>
                <c:pt idx="12">
                  <c:v>-5.0833333333333348E-2</c:v>
                </c:pt>
                <c:pt idx="13">
                  <c:v>-4.7708333333333346E-2</c:v>
                </c:pt>
                <c:pt idx="14">
                  <c:v>-4.3333333333333349E-2</c:v>
                </c:pt>
                <c:pt idx="15">
                  <c:v>-3.7708333333333351E-2</c:v>
                </c:pt>
                <c:pt idx="16">
                  <c:v>-3.0833333333333355E-2</c:v>
                </c:pt>
                <c:pt idx="17">
                  <c:v>-2.2708333333333358E-2</c:v>
                </c:pt>
                <c:pt idx="18">
                  <c:v>-1.3333333333333364E-2</c:v>
                </c:pt>
                <c:pt idx="19">
                  <c:v>-2.7083333333333681E-3</c:v>
                </c:pt>
                <c:pt idx="20">
                  <c:v>9.1666666666666285E-3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E-4805-AD6D-6E4F9BB74757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'Смешанные ссылки'!$C$48:$W$48</c:f>
              <c:numCache>
                <c:formatCode>General</c:formatCode>
                <c:ptCount val="21"/>
                <c:pt idx="0">
                  <c:v>2.166666666666666E-2</c:v>
                </c:pt>
                <c:pt idx="1">
                  <c:v>9.7916666666666638E-3</c:v>
                </c:pt>
                <c:pt idx="2">
                  <c:v>-8.3333333333333176E-4</c:v>
                </c:pt>
                <c:pt idx="3">
                  <c:v>-1.0208333333333333E-2</c:v>
                </c:pt>
                <c:pt idx="4">
                  <c:v>-1.8333333333333333E-2</c:v>
                </c:pt>
                <c:pt idx="5">
                  <c:v>-2.5208333333333333E-2</c:v>
                </c:pt>
                <c:pt idx="6">
                  <c:v>-3.0833333333333331E-2</c:v>
                </c:pt>
                <c:pt idx="7">
                  <c:v>-3.5208333333333335E-2</c:v>
                </c:pt>
                <c:pt idx="8">
                  <c:v>-3.8333333333333337E-2</c:v>
                </c:pt>
                <c:pt idx="9">
                  <c:v>-4.0208333333333339E-2</c:v>
                </c:pt>
                <c:pt idx="10">
                  <c:v>-4.083333333333334E-2</c:v>
                </c:pt>
                <c:pt idx="11">
                  <c:v>-4.0208333333333339E-2</c:v>
                </c:pt>
                <c:pt idx="12">
                  <c:v>-3.8333333333333344E-2</c:v>
                </c:pt>
                <c:pt idx="13">
                  <c:v>-3.5208333333333341E-2</c:v>
                </c:pt>
                <c:pt idx="14">
                  <c:v>-3.0833333333333345E-2</c:v>
                </c:pt>
                <c:pt idx="15">
                  <c:v>-2.5208333333333346E-2</c:v>
                </c:pt>
                <c:pt idx="16">
                  <c:v>-1.8333333333333351E-2</c:v>
                </c:pt>
                <c:pt idx="17">
                  <c:v>-1.0208333333333354E-2</c:v>
                </c:pt>
                <c:pt idx="18">
                  <c:v>-8.3333333333335952E-4</c:v>
                </c:pt>
                <c:pt idx="19">
                  <c:v>9.791666666666636E-3</c:v>
                </c:pt>
                <c:pt idx="20">
                  <c:v>2.1666666666666633E-2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E-4805-AD6D-6E4F9BB74757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'Смешанные ссылки'!$C$49:$W$49</c:f>
              <c:numCache>
                <c:formatCode>General</c:formatCode>
                <c:ptCount val="21"/>
                <c:pt idx="0">
                  <c:v>3.2499999999999987E-2</c:v>
                </c:pt>
                <c:pt idx="1">
                  <c:v>2.0624999999999994E-2</c:v>
                </c:pt>
                <c:pt idx="2">
                  <c:v>9.9999999999999985E-3</c:v>
                </c:pt>
                <c:pt idx="3">
                  <c:v>6.2499999999999709E-4</c:v>
                </c:pt>
                <c:pt idx="4">
                  <c:v>-7.5000000000000032E-3</c:v>
                </c:pt>
                <c:pt idx="5">
                  <c:v>-1.4375000000000002E-2</c:v>
                </c:pt>
                <c:pt idx="6">
                  <c:v>-2.0000000000000004E-2</c:v>
                </c:pt>
                <c:pt idx="7">
                  <c:v>-2.4375000000000004E-2</c:v>
                </c:pt>
                <c:pt idx="8">
                  <c:v>-2.7500000000000004E-2</c:v>
                </c:pt>
                <c:pt idx="9">
                  <c:v>-2.9375000000000009E-2</c:v>
                </c:pt>
                <c:pt idx="10">
                  <c:v>-3.0000000000000009E-2</c:v>
                </c:pt>
                <c:pt idx="11">
                  <c:v>-2.9375000000000012E-2</c:v>
                </c:pt>
                <c:pt idx="12">
                  <c:v>-2.7500000000000011E-2</c:v>
                </c:pt>
                <c:pt idx="13">
                  <c:v>-2.4375000000000015E-2</c:v>
                </c:pt>
                <c:pt idx="14">
                  <c:v>-2.0000000000000014E-2</c:v>
                </c:pt>
                <c:pt idx="15">
                  <c:v>-1.4375000000000016E-2</c:v>
                </c:pt>
                <c:pt idx="16">
                  <c:v>-7.5000000000000205E-3</c:v>
                </c:pt>
                <c:pt idx="17">
                  <c:v>6.2499999999997627E-4</c:v>
                </c:pt>
                <c:pt idx="18">
                  <c:v>9.9999999999999707E-3</c:v>
                </c:pt>
                <c:pt idx="19">
                  <c:v>2.0624999999999966E-2</c:v>
                </c:pt>
                <c:pt idx="20">
                  <c:v>3.2499999999999959E-2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E-4805-AD6D-6E4F9BB74757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'Смешанные ссылки'!$C$50:$W$50</c:f>
              <c:numCache>
                <c:formatCode>General</c:formatCode>
                <c:ptCount val="21"/>
                <c:pt idx="0">
                  <c:v>4.1666666666666657E-2</c:v>
                </c:pt>
                <c:pt idx="1">
                  <c:v>2.9791666666666661E-2</c:v>
                </c:pt>
                <c:pt idx="2">
                  <c:v>1.9166666666666665E-2</c:v>
                </c:pt>
                <c:pt idx="3">
                  <c:v>9.7916666666666638E-3</c:v>
                </c:pt>
                <c:pt idx="4">
                  <c:v>1.6666666666666635E-3</c:v>
                </c:pt>
                <c:pt idx="5">
                  <c:v>-5.2083333333333356E-3</c:v>
                </c:pt>
                <c:pt idx="6">
                  <c:v>-1.0833333333333335E-2</c:v>
                </c:pt>
                <c:pt idx="7">
                  <c:v>-1.5208333333333338E-2</c:v>
                </c:pt>
                <c:pt idx="8">
                  <c:v>-1.833333333333334E-2</c:v>
                </c:pt>
                <c:pt idx="9">
                  <c:v>-2.0208333333333342E-2</c:v>
                </c:pt>
                <c:pt idx="10">
                  <c:v>-2.0833333333333343E-2</c:v>
                </c:pt>
                <c:pt idx="11">
                  <c:v>-2.0208333333333345E-2</c:v>
                </c:pt>
                <c:pt idx="12">
                  <c:v>-1.8333333333333347E-2</c:v>
                </c:pt>
                <c:pt idx="13">
                  <c:v>-1.5208333333333348E-2</c:v>
                </c:pt>
                <c:pt idx="14">
                  <c:v>-1.0833333333333348E-2</c:v>
                </c:pt>
                <c:pt idx="15">
                  <c:v>-5.2083333333333495E-3</c:v>
                </c:pt>
                <c:pt idx="16">
                  <c:v>1.6666666666666462E-3</c:v>
                </c:pt>
                <c:pt idx="17">
                  <c:v>9.791666666666643E-3</c:v>
                </c:pt>
                <c:pt idx="18">
                  <c:v>1.9166666666666637E-2</c:v>
                </c:pt>
                <c:pt idx="19">
                  <c:v>2.9791666666666633E-2</c:v>
                </c:pt>
                <c:pt idx="20">
                  <c:v>4.166666666666663E-2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E-4805-AD6D-6E4F9BB74757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ссылки'!$C$51:$W$51</c:f>
              <c:numCache>
                <c:formatCode>General</c:formatCode>
                <c:ptCount val="21"/>
                <c:pt idx="0">
                  <c:v>4.9166666666666657E-2</c:v>
                </c:pt>
                <c:pt idx="1">
                  <c:v>3.729166666666666E-2</c:v>
                </c:pt>
                <c:pt idx="2">
                  <c:v>2.6666666666666665E-2</c:v>
                </c:pt>
                <c:pt idx="3">
                  <c:v>1.7291666666666664E-2</c:v>
                </c:pt>
                <c:pt idx="4">
                  <c:v>9.1666666666666632E-3</c:v>
                </c:pt>
                <c:pt idx="5">
                  <c:v>2.2916666666666641E-3</c:v>
                </c:pt>
                <c:pt idx="6">
                  <c:v>-3.3333333333333357E-3</c:v>
                </c:pt>
                <c:pt idx="7">
                  <c:v>-7.708333333333337E-3</c:v>
                </c:pt>
                <c:pt idx="8">
                  <c:v>-1.0833333333333339E-2</c:v>
                </c:pt>
                <c:pt idx="9">
                  <c:v>-1.2708333333333341E-2</c:v>
                </c:pt>
                <c:pt idx="10">
                  <c:v>-1.3333333333333343E-2</c:v>
                </c:pt>
                <c:pt idx="11">
                  <c:v>-1.2708333333333344E-2</c:v>
                </c:pt>
                <c:pt idx="12">
                  <c:v>-1.0833333333333346E-2</c:v>
                </c:pt>
                <c:pt idx="13">
                  <c:v>-7.7083333333333474E-3</c:v>
                </c:pt>
                <c:pt idx="14">
                  <c:v>-3.3333333333333479E-3</c:v>
                </c:pt>
                <c:pt idx="15">
                  <c:v>2.2916666666666502E-3</c:v>
                </c:pt>
                <c:pt idx="16">
                  <c:v>9.1666666666666459E-3</c:v>
                </c:pt>
                <c:pt idx="17">
                  <c:v>1.7291666666666643E-2</c:v>
                </c:pt>
                <c:pt idx="18">
                  <c:v>2.6666666666666637E-2</c:v>
                </c:pt>
                <c:pt idx="19">
                  <c:v>3.7291666666666633E-2</c:v>
                </c:pt>
                <c:pt idx="20">
                  <c:v>4.9166666666666629E-2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E-4805-AD6D-6E4F9BB74757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ссылки'!$C$52:$W$52</c:f>
              <c:numCache>
                <c:formatCode>General</c:formatCode>
                <c:ptCount val="21"/>
                <c:pt idx="0">
                  <c:v>5.4999999999999993E-2</c:v>
                </c:pt>
                <c:pt idx="1">
                  <c:v>4.3124999999999997E-2</c:v>
                </c:pt>
                <c:pt idx="2">
                  <c:v>3.2500000000000001E-2</c:v>
                </c:pt>
                <c:pt idx="3">
                  <c:v>2.3125E-2</c:v>
                </c:pt>
                <c:pt idx="4">
                  <c:v>1.4999999999999999E-2</c:v>
                </c:pt>
                <c:pt idx="5">
                  <c:v>8.1250000000000003E-3</c:v>
                </c:pt>
                <c:pt idx="6">
                  <c:v>2.4999999999999996E-3</c:v>
                </c:pt>
                <c:pt idx="7">
                  <c:v>-1.8750000000000017E-3</c:v>
                </c:pt>
                <c:pt idx="8">
                  <c:v>-5.0000000000000036E-3</c:v>
                </c:pt>
                <c:pt idx="9">
                  <c:v>-6.8750000000000061E-3</c:v>
                </c:pt>
                <c:pt idx="10">
                  <c:v>-7.5000000000000075E-3</c:v>
                </c:pt>
                <c:pt idx="11">
                  <c:v>-6.8750000000000096E-3</c:v>
                </c:pt>
                <c:pt idx="12">
                  <c:v>-5.0000000000000105E-3</c:v>
                </c:pt>
                <c:pt idx="13">
                  <c:v>-1.8750000000000121E-3</c:v>
                </c:pt>
                <c:pt idx="14">
                  <c:v>2.4999999999999875E-3</c:v>
                </c:pt>
                <c:pt idx="15">
                  <c:v>8.1249999999999864E-3</c:v>
                </c:pt>
                <c:pt idx="16">
                  <c:v>1.4999999999999982E-2</c:v>
                </c:pt>
                <c:pt idx="17">
                  <c:v>2.3124999999999979E-2</c:v>
                </c:pt>
                <c:pt idx="18">
                  <c:v>3.2499999999999973E-2</c:v>
                </c:pt>
                <c:pt idx="19">
                  <c:v>4.3124999999999969E-2</c:v>
                </c:pt>
                <c:pt idx="20">
                  <c:v>5.4999999999999966E-2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E-4805-AD6D-6E4F9BB74757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ссылки'!$C$53:$W$53</c:f>
              <c:numCache>
                <c:formatCode>General</c:formatCode>
                <c:ptCount val="21"/>
                <c:pt idx="0">
                  <c:v>5.9166666666666659E-2</c:v>
                </c:pt>
                <c:pt idx="1">
                  <c:v>4.7291666666666662E-2</c:v>
                </c:pt>
                <c:pt idx="2">
                  <c:v>3.6666666666666667E-2</c:v>
                </c:pt>
                <c:pt idx="3">
                  <c:v>2.7291666666666669E-2</c:v>
                </c:pt>
                <c:pt idx="4">
                  <c:v>1.9166666666666669E-2</c:v>
                </c:pt>
                <c:pt idx="5">
                  <c:v>1.2291666666666668E-2</c:v>
                </c:pt>
                <c:pt idx="6">
                  <c:v>6.666666666666668E-3</c:v>
                </c:pt>
                <c:pt idx="7">
                  <c:v>2.2916666666666671E-3</c:v>
                </c:pt>
                <c:pt idx="8">
                  <c:v>-8.333333333333348E-4</c:v>
                </c:pt>
                <c:pt idx="9">
                  <c:v>-2.7083333333333369E-3</c:v>
                </c:pt>
                <c:pt idx="10">
                  <c:v>-3.3333333333333388E-3</c:v>
                </c:pt>
                <c:pt idx="11">
                  <c:v>-2.7083333333333404E-3</c:v>
                </c:pt>
                <c:pt idx="12">
                  <c:v>-8.3333333333334174E-4</c:v>
                </c:pt>
                <c:pt idx="13">
                  <c:v>2.2916666666666567E-3</c:v>
                </c:pt>
                <c:pt idx="14">
                  <c:v>6.6666666666666558E-3</c:v>
                </c:pt>
                <c:pt idx="15">
                  <c:v>1.2291666666666654E-2</c:v>
                </c:pt>
                <c:pt idx="16">
                  <c:v>1.9166666666666651E-2</c:v>
                </c:pt>
                <c:pt idx="17">
                  <c:v>2.7291666666666648E-2</c:v>
                </c:pt>
                <c:pt idx="18">
                  <c:v>3.6666666666666639E-2</c:v>
                </c:pt>
                <c:pt idx="19">
                  <c:v>4.7291666666666635E-2</c:v>
                </c:pt>
                <c:pt idx="20">
                  <c:v>5.9166666666666631E-2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E-4805-AD6D-6E4F9BB74757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ссылки'!$C$54:$W$54</c:f>
              <c:numCache>
                <c:formatCode>General</c:formatCode>
                <c:ptCount val="21"/>
                <c:pt idx="0">
                  <c:v>6.1666666666666661E-2</c:v>
                </c:pt>
                <c:pt idx="1">
                  <c:v>4.9791666666666665E-2</c:v>
                </c:pt>
                <c:pt idx="2">
                  <c:v>3.9166666666666669E-2</c:v>
                </c:pt>
                <c:pt idx="3">
                  <c:v>2.9791666666666671E-2</c:v>
                </c:pt>
                <c:pt idx="4">
                  <c:v>2.1666666666666671E-2</c:v>
                </c:pt>
                <c:pt idx="5">
                  <c:v>1.4791666666666672E-2</c:v>
                </c:pt>
                <c:pt idx="6">
                  <c:v>9.1666666666666719E-3</c:v>
                </c:pt>
                <c:pt idx="7">
                  <c:v>4.7916666666666698E-3</c:v>
                </c:pt>
                <c:pt idx="8">
                  <c:v>1.6666666666666683E-3</c:v>
                </c:pt>
                <c:pt idx="9">
                  <c:v>-2.0833333333333392E-4</c:v>
                </c:pt>
                <c:pt idx="10">
                  <c:v>-8.3333333333333577E-4</c:v>
                </c:pt>
                <c:pt idx="11">
                  <c:v>-2.0833333333333739E-4</c:v>
                </c:pt>
                <c:pt idx="12">
                  <c:v>1.6666666666666614E-3</c:v>
                </c:pt>
                <c:pt idx="13">
                  <c:v>4.7916666666666594E-3</c:v>
                </c:pt>
                <c:pt idx="14">
                  <c:v>9.1666666666666598E-3</c:v>
                </c:pt>
                <c:pt idx="15">
                  <c:v>1.4791666666666658E-2</c:v>
                </c:pt>
                <c:pt idx="16">
                  <c:v>2.1666666666666654E-2</c:v>
                </c:pt>
                <c:pt idx="17">
                  <c:v>2.979166666666665E-2</c:v>
                </c:pt>
                <c:pt idx="18">
                  <c:v>3.9166666666666641E-2</c:v>
                </c:pt>
                <c:pt idx="19">
                  <c:v>4.9791666666666637E-2</c:v>
                </c:pt>
                <c:pt idx="20">
                  <c:v>6.1666666666666634E-2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1E-4805-AD6D-6E4F9BB74757}"/>
            </c:ext>
          </c:extLst>
        </c:ser>
        <c:ser>
          <c:idx val="10"/>
          <c:order val="10"/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ссылки'!$C$55:$W$55</c:f>
              <c:numCache>
                <c:formatCode>General</c:formatCode>
                <c:ptCount val="21"/>
                <c:pt idx="0">
                  <c:v>6.25E-2</c:v>
                </c:pt>
                <c:pt idx="1">
                  <c:v>5.0625000000000003E-2</c:v>
                </c:pt>
                <c:pt idx="2">
                  <c:v>4.0000000000000008E-2</c:v>
                </c:pt>
                <c:pt idx="3">
                  <c:v>3.0625000000000006E-2</c:v>
                </c:pt>
                <c:pt idx="4">
                  <c:v>2.2500000000000006E-2</c:v>
                </c:pt>
                <c:pt idx="5">
                  <c:v>1.5625000000000007E-2</c:v>
                </c:pt>
                <c:pt idx="6">
                  <c:v>1.0000000000000007E-2</c:v>
                </c:pt>
                <c:pt idx="7">
                  <c:v>5.6250000000000059E-3</c:v>
                </c:pt>
                <c:pt idx="8">
                  <c:v>2.500000000000004E-3</c:v>
                </c:pt>
                <c:pt idx="9">
                  <c:v>6.2500000000000186E-4</c:v>
                </c:pt>
                <c:pt idx="10">
                  <c:v>-4.0123540508067425E-34</c:v>
                </c:pt>
                <c:pt idx="11">
                  <c:v>6.2499999999999839E-4</c:v>
                </c:pt>
                <c:pt idx="12">
                  <c:v>2.499999999999997E-3</c:v>
                </c:pt>
                <c:pt idx="13">
                  <c:v>5.6249999999999955E-3</c:v>
                </c:pt>
                <c:pt idx="14">
                  <c:v>9.999999999999995E-3</c:v>
                </c:pt>
                <c:pt idx="15">
                  <c:v>1.5624999999999993E-2</c:v>
                </c:pt>
                <c:pt idx="16">
                  <c:v>2.2499999999999989E-2</c:v>
                </c:pt>
                <c:pt idx="17">
                  <c:v>3.0624999999999986E-2</c:v>
                </c:pt>
                <c:pt idx="18">
                  <c:v>3.999999999999998E-2</c:v>
                </c:pt>
                <c:pt idx="19">
                  <c:v>5.0624999999999976E-2</c:v>
                </c:pt>
                <c:pt idx="20">
                  <c:v>6.2499999999999972E-2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1E-4805-AD6D-6E4F9BB74757}"/>
            </c:ext>
          </c:extLst>
        </c:ser>
        <c:ser>
          <c:idx val="11"/>
          <c:order val="11"/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val>
            <c:numRef>
              <c:f>'Смешанные ссылки'!$C$56:$W$56</c:f>
              <c:numCache>
                <c:formatCode>General</c:formatCode>
                <c:ptCount val="21"/>
                <c:pt idx="0">
                  <c:v>6.1666666666666668E-2</c:v>
                </c:pt>
                <c:pt idx="1">
                  <c:v>4.9791666666666672E-2</c:v>
                </c:pt>
                <c:pt idx="2">
                  <c:v>3.9166666666666676E-2</c:v>
                </c:pt>
                <c:pt idx="3">
                  <c:v>2.9791666666666675E-2</c:v>
                </c:pt>
                <c:pt idx="4">
                  <c:v>2.1666666666666674E-2</c:v>
                </c:pt>
                <c:pt idx="5">
                  <c:v>1.4791666666666675E-2</c:v>
                </c:pt>
                <c:pt idx="6">
                  <c:v>9.1666666666666754E-3</c:v>
                </c:pt>
                <c:pt idx="7">
                  <c:v>4.791666666666675E-3</c:v>
                </c:pt>
                <c:pt idx="8">
                  <c:v>1.6666666666666726E-3</c:v>
                </c:pt>
                <c:pt idx="9">
                  <c:v>-2.0833333333332936E-4</c:v>
                </c:pt>
                <c:pt idx="10">
                  <c:v>-8.3333333333333122E-4</c:v>
                </c:pt>
                <c:pt idx="11">
                  <c:v>-2.0833333333333283E-4</c:v>
                </c:pt>
                <c:pt idx="12">
                  <c:v>1.6666666666666657E-3</c:v>
                </c:pt>
                <c:pt idx="13">
                  <c:v>4.7916666666666646E-3</c:v>
                </c:pt>
                <c:pt idx="14">
                  <c:v>9.1666666666666632E-3</c:v>
                </c:pt>
                <c:pt idx="15">
                  <c:v>1.4791666666666661E-2</c:v>
                </c:pt>
                <c:pt idx="16">
                  <c:v>2.1666666666666657E-2</c:v>
                </c:pt>
                <c:pt idx="17">
                  <c:v>2.9791666666666654E-2</c:v>
                </c:pt>
                <c:pt idx="18">
                  <c:v>3.9166666666666648E-2</c:v>
                </c:pt>
                <c:pt idx="19">
                  <c:v>4.9791666666666644E-2</c:v>
                </c:pt>
                <c:pt idx="20">
                  <c:v>6.166666666666664E-2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1E-4805-AD6D-6E4F9BB74757}"/>
            </c:ext>
          </c:extLst>
        </c:ser>
        <c:ser>
          <c:idx val="12"/>
          <c:order val="12"/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ссылки'!$C$57:$W$57</c:f>
              <c:numCache>
                <c:formatCode>General</c:formatCode>
                <c:ptCount val="21"/>
                <c:pt idx="0">
                  <c:v>5.9166666666666673E-2</c:v>
                </c:pt>
                <c:pt idx="1">
                  <c:v>4.7291666666666676E-2</c:v>
                </c:pt>
                <c:pt idx="2">
                  <c:v>3.6666666666666681E-2</c:v>
                </c:pt>
                <c:pt idx="3">
                  <c:v>2.7291666666666676E-2</c:v>
                </c:pt>
                <c:pt idx="4">
                  <c:v>1.9166666666666676E-2</c:v>
                </c:pt>
                <c:pt idx="5">
                  <c:v>1.2291666666666678E-2</c:v>
                </c:pt>
                <c:pt idx="6">
                  <c:v>6.6666666666666784E-3</c:v>
                </c:pt>
                <c:pt idx="7">
                  <c:v>2.2916666666666767E-3</c:v>
                </c:pt>
                <c:pt idx="8">
                  <c:v>-8.3333333333332526E-4</c:v>
                </c:pt>
                <c:pt idx="9">
                  <c:v>-2.7083333333333274E-3</c:v>
                </c:pt>
                <c:pt idx="10">
                  <c:v>-3.3333333333333292E-3</c:v>
                </c:pt>
                <c:pt idx="11">
                  <c:v>-2.7083333333333308E-3</c:v>
                </c:pt>
                <c:pt idx="12">
                  <c:v>-8.3333333333333219E-4</c:v>
                </c:pt>
                <c:pt idx="13">
                  <c:v>2.2916666666666662E-3</c:v>
                </c:pt>
                <c:pt idx="14">
                  <c:v>6.6666666666666662E-3</c:v>
                </c:pt>
                <c:pt idx="15">
                  <c:v>1.2291666666666664E-2</c:v>
                </c:pt>
                <c:pt idx="16">
                  <c:v>1.9166666666666658E-2</c:v>
                </c:pt>
                <c:pt idx="17">
                  <c:v>2.7291666666666655E-2</c:v>
                </c:pt>
                <c:pt idx="18">
                  <c:v>3.6666666666666653E-2</c:v>
                </c:pt>
                <c:pt idx="19">
                  <c:v>4.7291666666666649E-2</c:v>
                </c:pt>
                <c:pt idx="20">
                  <c:v>5.9166666666666645E-2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A1E-4805-AD6D-6E4F9BB74757}"/>
            </c:ext>
          </c:extLst>
        </c:ser>
        <c:ser>
          <c:idx val="13"/>
          <c:order val="13"/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ссылки'!$C$58:$W$58</c:f>
              <c:numCache>
                <c:formatCode>General</c:formatCode>
                <c:ptCount val="21"/>
                <c:pt idx="0">
                  <c:v>5.5000000000000007E-2</c:v>
                </c:pt>
                <c:pt idx="1">
                  <c:v>4.3125000000000011E-2</c:v>
                </c:pt>
                <c:pt idx="2">
                  <c:v>3.2500000000000015E-2</c:v>
                </c:pt>
                <c:pt idx="3">
                  <c:v>2.3125000000000014E-2</c:v>
                </c:pt>
                <c:pt idx="4">
                  <c:v>1.5000000000000013E-2</c:v>
                </c:pt>
                <c:pt idx="5">
                  <c:v>8.1250000000000142E-3</c:v>
                </c:pt>
                <c:pt idx="6">
                  <c:v>2.5000000000000135E-3</c:v>
                </c:pt>
                <c:pt idx="7">
                  <c:v>-1.8749999999999878E-3</c:v>
                </c:pt>
                <c:pt idx="8">
                  <c:v>-4.9999999999999897E-3</c:v>
                </c:pt>
                <c:pt idx="9">
                  <c:v>-6.8749999999999922E-3</c:v>
                </c:pt>
                <c:pt idx="10">
                  <c:v>-7.4999999999999937E-3</c:v>
                </c:pt>
                <c:pt idx="11">
                  <c:v>-6.8749999999999957E-3</c:v>
                </c:pt>
                <c:pt idx="12">
                  <c:v>-4.9999999999999966E-3</c:v>
                </c:pt>
                <c:pt idx="13">
                  <c:v>-1.8749999999999982E-3</c:v>
                </c:pt>
                <c:pt idx="14">
                  <c:v>2.5000000000000014E-3</c:v>
                </c:pt>
                <c:pt idx="15">
                  <c:v>8.1250000000000003E-3</c:v>
                </c:pt>
                <c:pt idx="16">
                  <c:v>1.4999999999999996E-2</c:v>
                </c:pt>
                <c:pt idx="17">
                  <c:v>2.3124999999999993E-2</c:v>
                </c:pt>
                <c:pt idx="18">
                  <c:v>3.2499999999999987E-2</c:v>
                </c:pt>
                <c:pt idx="19">
                  <c:v>4.3124999999999983E-2</c:v>
                </c:pt>
                <c:pt idx="20">
                  <c:v>5.4999999999999979E-2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A1E-4805-AD6D-6E4F9BB74757}"/>
            </c:ext>
          </c:extLst>
        </c:ser>
        <c:ser>
          <c:idx val="14"/>
          <c:order val="14"/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ссылки'!$C$59:$W$59</c:f>
              <c:numCache>
                <c:formatCode>General</c:formatCode>
                <c:ptCount val="21"/>
                <c:pt idx="0">
                  <c:v>4.9166666666666671E-2</c:v>
                </c:pt>
                <c:pt idx="1">
                  <c:v>3.7291666666666674E-2</c:v>
                </c:pt>
                <c:pt idx="2">
                  <c:v>2.6666666666666679E-2</c:v>
                </c:pt>
                <c:pt idx="3">
                  <c:v>1.7291666666666677E-2</c:v>
                </c:pt>
                <c:pt idx="4">
                  <c:v>9.1666666666666789E-3</c:v>
                </c:pt>
                <c:pt idx="5">
                  <c:v>2.2916666666666797E-3</c:v>
                </c:pt>
                <c:pt idx="6">
                  <c:v>-3.3333333333333201E-3</c:v>
                </c:pt>
                <c:pt idx="7">
                  <c:v>-7.7083333333333214E-3</c:v>
                </c:pt>
                <c:pt idx="8">
                  <c:v>-1.0833333333333323E-2</c:v>
                </c:pt>
                <c:pt idx="9">
                  <c:v>-1.2708333333333325E-2</c:v>
                </c:pt>
                <c:pt idx="10">
                  <c:v>-1.3333333333333327E-2</c:v>
                </c:pt>
                <c:pt idx="11">
                  <c:v>-1.2708333333333328E-2</c:v>
                </c:pt>
                <c:pt idx="12">
                  <c:v>-1.083333333333333E-2</c:v>
                </c:pt>
                <c:pt idx="13">
                  <c:v>-7.7083333333333318E-3</c:v>
                </c:pt>
                <c:pt idx="14">
                  <c:v>-3.3333333333333322E-3</c:v>
                </c:pt>
                <c:pt idx="15">
                  <c:v>2.2916666666666658E-3</c:v>
                </c:pt>
                <c:pt idx="16">
                  <c:v>9.1666666666666615E-3</c:v>
                </c:pt>
                <c:pt idx="17">
                  <c:v>1.7291666666666657E-2</c:v>
                </c:pt>
                <c:pt idx="18">
                  <c:v>2.6666666666666651E-2</c:v>
                </c:pt>
                <c:pt idx="19">
                  <c:v>3.7291666666666647E-2</c:v>
                </c:pt>
                <c:pt idx="20">
                  <c:v>4.9166666666666643E-2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A1E-4805-AD6D-6E4F9BB74757}"/>
            </c:ext>
          </c:extLst>
        </c:ser>
        <c:ser>
          <c:idx val="15"/>
          <c:order val="15"/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ссылки'!$C$60:$W$60</c:f>
              <c:numCache>
                <c:formatCode>General</c:formatCode>
                <c:ptCount val="21"/>
                <c:pt idx="0">
                  <c:v>4.1666666666666671E-2</c:v>
                </c:pt>
                <c:pt idx="1">
                  <c:v>2.9791666666666678E-2</c:v>
                </c:pt>
                <c:pt idx="2">
                  <c:v>1.9166666666666683E-2</c:v>
                </c:pt>
                <c:pt idx="3">
                  <c:v>9.7916666666666811E-3</c:v>
                </c:pt>
                <c:pt idx="4">
                  <c:v>1.6666666666666809E-3</c:v>
                </c:pt>
                <c:pt idx="5">
                  <c:v>-5.2083333333333183E-3</c:v>
                </c:pt>
                <c:pt idx="6">
                  <c:v>-1.0833333333333318E-2</c:v>
                </c:pt>
                <c:pt idx="7">
                  <c:v>-1.520833333333332E-2</c:v>
                </c:pt>
                <c:pt idx="8">
                  <c:v>-1.833333333333332E-2</c:v>
                </c:pt>
                <c:pt idx="9">
                  <c:v>-2.0208333333333325E-2</c:v>
                </c:pt>
                <c:pt idx="10">
                  <c:v>-2.0833333333333325E-2</c:v>
                </c:pt>
                <c:pt idx="11">
                  <c:v>-2.0208333333333328E-2</c:v>
                </c:pt>
                <c:pt idx="12">
                  <c:v>-1.8333333333333326E-2</c:v>
                </c:pt>
                <c:pt idx="13">
                  <c:v>-1.5208333333333331E-2</c:v>
                </c:pt>
                <c:pt idx="14">
                  <c:v>-1.083333333333333E-2</c:v>
                </c:pt>
                <c:pt idx="15">
                  <c:v>-5.2083333333333322E-3</c:v>
                </c:pt>
                <c:pt idx="16">
                  <c:v>1.6666666666666635E-3</c:v>
                </c:pt>
                <c:pt idx="17">
                  <c:v>9.7916666666666603E-3</c:v>
                </c:pt>
                <c:pt idx="18">
                  <c:v>1.9166666666666655E-2</c:v>
                </c:pt>
                <c:pt idx="19">
                  <c:v>2.979166666666665E-2</c:v>
                </c:pt>
                <c:pt idx="20">
                  <c:v>4.1666666666666644E-2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A1E-4805-AD6D-6E4F9BB74757}"/>
            </c:ext>
          </c:extLst>
        </c:ser>
        <c:ser>
          <c:idx val="16"/>
          <c:order val="16"/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ссылки'!$C$61:$W$61</c:f>
              <c:numCache>
                <c:formatCode>General</c:formatCode>
                <c:ptCount val="21"/>
                <c:pt idx="0">
                  <c:v>3.2500000000000015E-2</c:v>
                </c:pt>
                <c:pt idx="1">
                  <c:v>2.0625000000000018E-2</c:v>
                </c:pt>
                <c:pt idx="2">
                  <c:v>1.0000000000000023E-2</c:v>
                </c:pt>
                <c:pt idx="3">
                  <c:v>6.2500000000002137E-4</c:v>
                </c:pt>
                <c:pt idx="4">
                  <c:v>-7.4999999999999789E-3</c:v>
                </c:pt>
                <c:pt idx="5">
                  <c:v>-1.4374999999999978E-2</c:v>
                </c:pt>
                <c:pt idx="6">
                  <c:v>-1.9999999999999976E-2</c:v>
                </c:pt>
                <c:pt idx="7">
                  <c:v>-2.437499999999998E-2</c:v>
                </c:pt>
                <c:pt idx="8">
                  <c:v>-2.7499999999999983E-2</c:v>
                </c:pt>
                <c:pt idx="9">
                  <c:v>-2.9374999999999984E-2</c:v>
                </c:pt>
                <c:pt idx="10">
                  <c:v>-2.9999999999999985E-2</c:v>
                </c:pt>
                <c:pt idx="11">
                  <c:v>-2.9374999999999988E-2</c:v>
                </c:pt>
                <c:pt idx="12">
                  <c:v>-2.749999999999999E-2</c:v>
                </c:pt>
                <c:pt idx="13">
                  <c:v>-2.437499999999999E-2</c:v>
                </c:pt>
                <c:pt idx="14">
                  <c:v>-1.999999999999999E-2</c:v>
                </c:pt>
                <c:pt idx="15">
                  <c:v>-1.4374999999999992E-2</c:v>
                </c:pt>
                <c:pt idx="16">
                  <c:v>-7.4999999999999963E-3</c:v>
                </c:pt>
                <c:pt idx="17">
                  <c:v>6.2500000000000056E-4</c:v>
                </c:pt>
                <c:pt idx="18">
                  <c:v>9.999999999999995E-3</c:v>
                </c:pt>
                <c:pt idx="19">
                  <c:v>2.0624999999999991E-2</c:v>
                </c:pt>
                <c:pt idx="20">
                  <c:v>3.2499999999999987E-2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1E-4805-AD6D-6E4F9BB74757}"/>
            </c:ext>
          </c:extLst>
        </c:ser>
        <c:ser>
          <c:idx val="17"/>
          <c:order val="17"/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val>
            <c:numRef>
              <c:f>'Смешанные ссылки'!$C$62:$W$62</c:f>
              <c:numCache>
                <c:formatCode>General</c:formatCode>
                <c:ptCount val="21"/>
                <c:pt idx="0">
                  <c:v>2.1666666666666688E-2</c:v>
                </c:pt>
                <c:pt idx="1">
                  <c:v>9.7916666666666916E-3</c:v>
                </c:pt>
                <c:pt idx="2">
                  <c:v>-8.33333333333304E-4</c:v>
                </c:pt>
                <c:pt idx="3">
                  <c:v>-1.0208333333333305E-2</c:v>
                </c:pt>
                <c:pt idx="4">
                  <c:v>-1.8333333333333306E-2</c:v>
                </c:pt>
                <c:pt idx="5">
                  <c:v>-2.5208333333333305E-2</c:v>
                </c:pt>
                <c:pt idx="6">
                  <c:v>-3.0833333333333303E-2</c:v>
                </c:pt>
                <c:pt idx="7">
                  <c:v>-3.5208333333333307E-2</c:v>
                </c:pt>
                <c:pt idx="8">
                  <c:v>-3.833333333333331E-2</c:v>
                </c:pt>
                <c:pt idx="9">
                  <c:v>-4.0208333333333311E-2</c:v>
                </c:pt>
                <c:pt idx="10">
                  <c:v>-4.0833333333333312E-2</c:v>
                </c:pt>
                <c:pt idx="11">
                  <c:v>-4.0208333333333311E-2</c:v>
                </c:pt>
                <c:pt idx="12">
                  <c:v>-3.8333333333333316E-2</c:v>
                </c:pt>
                <c:pt idx="13">
                  <c:v>-3.5208333333333314E-2</c:v>
                </c:pt>
                <c:pt idx="14">
                  <c:v>-3.0833333333333317E-2</c:v>
                </c:pt>
                <c:pt idx="15">
                  <c:v>-2.5208333333333319E-2</c:v>
                </c:pt>
                <c:pt idx="16">
                  <c:v>-1.8333333333333323E-2</c:v>
                </c:pt>
                <c:pt idx="17">
                  <c:v>-1.0208333333333326E-2</c:v>
                </c:pt>
                <c:pt idx="18">
                  <c:v>-8.3333333333333176E-4</c:v>
                </c:pt>
                <c:pt idx="19">
                  <c:v>9.7916666666666638E-3</c:v>
                </c:pt>
                <c:pt idx="20">
                  <c:v>2.166666666666666E-2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1E-4805-AD6D-6E4F9BB74757}"/>
            </c:ext>
          </c:extLst>
        </c:ser>
        <c:ser>
          <c:idx val="18"/>
          <c:order val="18"/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val>
            <c:numRef>
              <c:f>'Смешанные ссылки'!$C$63:$W$63</c:f>
              <c:numCache>
                <c:formatCode>General</c:formatCode>
                <c:ptCount val="21"/>
                <c:pt idx="0">
                  <c:v>9.166666666666691E-3</c:v>
                </c:pt>
                <c:pt idx="1">
                  <c:v>-2.7083333333333057E-3</c:v>
                </c:pt>
                <c:pt idx="2">
                  <c:v>-1.3333333333333301E-2</c:v>
                </c:pt>
                <c:pt idx="3">
                  <c:v>-2.2708333333333303E-2</c:v>
                </c:pt>
                <c:pt idx="4">
                  <c:v>-3.0833333333333303E-2</c:v>
                </c:pt>
                <c:pt idx="5">
                  <c:v>-3.7708333333333302E-2</c:v>
                </c:pt>
                <c:pt idx="6">
                  <c:v>-4.33333333333333E-2</c:v>
                </c:pt>
                <c:pt idx="7">
                  <c:v>-4.7708333333333304E-2</c:v>
                </c:pt>
                <c:pt idx="8">
                  <c:v>-5.0833333333333307E-2</c:v>
                </c:pt>
                <c:pt idx="9">
                  <c:v>-5.2708333333333308E-2</c:v>
                </c:pt>
                <c:pt idx="10">
                  <c:v>-5.3333333333333309E-2</c:v>
                </c:pt>
                <c:pt idx="11">
                  <c:v>-5.2708333333333308E-2</c:v>
                </c:pt>
                <c:pt idx="12">
                  <c:v>-5.0833333333333314E-2</c:v>
                </c:pt>
                <c:pt idx="13">
                  <c:v>-4.7708333333333311E-2</c:v>
                </c:pt>
                <c:pt idx="14">
                  <c:v>-4.3333333333333314E-2</c:v>
                </c:pt>
                <c:pt idx="15">
                  <c:v>-3.7708333333333316E-2</c:v>
                </c:pt>
                <c:pt idx="16">
                  <c:v>-3.083333333333332E-2</c:v>
                </c:pt>
                <c:pt idx="17">
                  <c:v>-2.2708333333333323E-2</c:v>
                </c:pt>
                <c:pt idx="18">
                  <c:v>-1.3333333333333329E-2</c:v>
                </c:pt>
                <c:pt idx="19">
                  <c:v>-2.7083333333333334E-3</c:v>
                </c:pt>
                <c:pt idx="20">
                  <c:v>9.1666666666666632E-3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A1E-4805-AD6D-6E4F9BB74757}"/>
            </c:ext>
          </c:extLst>
        </c:ser>
        <c:ser>
          <c:idx val="19"/>
          <c:order val="19"/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val>
            <c:numRef>
              <c:f>'Смешанные ссылки'!$C$64:$W$64</c:f>
              <c:numCache>
                <c:formatCode>General</c:formatCode>
                <c:ptCount val="21"/>
                <c:pt idx="0">
                  <c:v>-4.9999999999999628E-3</c:v>
                </c:pt>
                <c:pt idx="1">
                  <c:v>-1.6874999999999959E-2</c:v>
                </c:pt>
                <c:pt idx="2">
                  <c:v>-2.7499999999999955E-2</c:v>
                </c:pt>
                <c:pt idx="3">
                  <c:v>-3.6874999999999956E-2</c:v>
                </c:pt>
                <c:pt idx="4">
                  <c:v>-4.4999999999999957E-2</c:v>
                </c:pt>
                <c:pt idx="5">
                  <c:v>-5.1874999999999956E-2</c:v>
                </c:pt>
                <c:pt idx="6">
                  <c:v>-5.7499999999999954E-2</c:v>
                </c:pt>
                <c:pt idx="7">
                  <c:v>-6.1874999999999958E-2</c:v>
                </c:pt>
                <c:pt idx="8">
                  <c:v>-6.4999999999999961E-2</c:v>
                </c:pt>
                <c:pt idx="9">
                  <c:v>-6.6874999999999962E-2</c:v>
                </c:pt>
                <c:pt idx="10">
                  <c:v>-6.7499999999999963E-2</c:v>
                </c:pt>
                <c:pt idx="11">
                  <c:v>-6.6874999999999962E-2</c:v>
                </c:pt>
                <c:pt idx="12">
                  <c:v>-6.4999999999999961E-2</c:v>
                </c:pt>
                <c:pt idx="13">
                  <c:v>-6.1874999999999965E-2</c:v>
                </c:pt>
                <c:pt idx="14">
                  <c:v>-5.7499999999999968E-2</c:v>
                </c:pt>
                <c:pt idx="15">
                  <c:v>-5.187499999999997E-2</c:v>
                </c:pt>
                <c:pt idx="16">
                  <c:v>-4.4999999999999971E-2</c:v>
                </c:pt>
                <c:pt idx="17">
                  <c:v>-3.6874999999999977E-2</c:v>
                </c:pt>
                <c:pt idx="18">
                  <c:v>-2.7499999999999983E-2</c:v>
                </c:pt>
                <c:pt idx="19">
                  <c:v>-1.6874999999999987E-2</c:v>
                </c:pt>
                <c:pt idx="20">
                  <c:v>-4.9999999999999906E-3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A1E-4805-AD6D-6E4F9BB74757}"/>
            </c:ext>
          </c:extLst>
        </c:ser>
        <c:ser>
          <c:idx val="20"/>
          <c:order val="20"/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val>
            <c:numRef>
              <c:f>'Смешанные ссылки'!$C$65:$W$65</c:f>
              <c:numCache>
                <c:formatCode>General</c:formatCode>
                <c:ptCount val="21"/>
                <c:pt idx="0">
                  <c:v>-2.0833333333333301E-2</c:v>
                </c:pt>
                <c:pt idx="1">
                  <c:v>-3.2708333333333298E-2</c:v>
                </c:pt>
                <c:pt idx="2">
                  <c:v>-4.3333333333333293E-2</c:v>
                </c:pt>
                <c:pt idx="3">
                  <c:v>-5.2708333333333295E-2</c:v>
                </c:pt>
                <c:pt idx="4">
                  <c:v>-6.0833333333333295E-2</c:v>
                </c:pt>
                <c:pt idx="5">
                  <c:v>-6.7708333333333287E-2</c:v>
                </c:pt>
                <c:pt idx="6">
                  <c:v>-7.3333333333333292E-2</c:v>
                </c:pt>
                <c:pt idx="7">
                  <c:v>-7.7708333333333296E-2</c:v>
                </c:pt>
                <c:pt idx="8">
                  <c:v>-8.0833333333333299E-2</c:v>
                </c:pt>
                <c:pt idx="9">
                  <c:v>-8.27083333333333E-2</c:v>
                </c:pt>
                <c:pt idx="10">
                  <c:v>-8.3333333333333301E-2</c:v>
                </c:pt>
                <c:pt idx="11">
                  <c:v>-8.27083333333333E-2</c:v>
                </c:pt>
                <c:pt idx="12">
                  <c:v>-8.0833333333333299E-2</c:v>
                </c:pt>
                <c:pt idx="13">
                  <c:v>-7.770833333333331E-2</c:v>
                </c:pt>
                <c:pt idx="14">
                  <c:v>-7.3333333333333306E-2</c:v>
                </c:pt>
                <c:pt idx="15">
                  <c:v>-6.7708333333333315E-2</c:v>
                </c:pt>
                <c:pt idx="16">
                  <c:v>-6.0833333333333309E-2</c:v>
                </c:pt>
                <c:pt idx="17">
                  <c:v>-5.2708333333333315E-2</c:v>
                </c:pt>
                <c:pt idx="18">
                  <c:v>-4.3333333333333321E-2</c:v>
                </c:pt>
                <c:pt idx="19">
                  <c:v>-3.2708333333333325E-2</c:v>
                </c:pt>
                <c:pt idx="20">
                  <c:v>-2.0833333333333329E-2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A1E-4805-AD6D-6E4F9BB74757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40151584"/>
        <c:axId val="73508288"/>
        <c:axId val="84116560"/>
      </c:surface3DChart>
      <c:catAx>
        <c:axId val="1401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08288"/>
        <c:crosses val="autoZero"/>
        <c:auto val="1"/>
        <c:lblAlgn val="ctr"/>
        <c:lblOffset val="100"/>
        <c:noMultiLvlLbl val="0"/>
      </c:catAx>
      <c:valAx>
        <c:axId val="735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151584"/>
        <c:crosses val="autoZero"/>
        <c:crossBetween val="midCat"/>
      </c:valAx>
      <c:serAx>
        <c:axId val="84116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50828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</a:t>
            </a:r>
            <a:r>
              <a:rPr lang="en-US"/>
              <a:t>= sin(x)*cos(x)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'Смешанные ссылки'!$C$17:$W$17</c:f>
              <c:numCache>
                <c:formatCode>General</c:formatCode>
                <c:ptCount val="21"/>
                <c:pt idx="0">
                  <c:v>-0.55726684460700959</c:v>
                </c:pt>
                <c:pt idx="1">
                  <c:v>-0.70362484888968679</c:v>
                </c:pt>
                <c:pt idx="2">
                  <c:v>-0.84352671678097213</c:v>
                </c:pt>
                <c:pt idx="3">
                  <c:v>-0.973830553938559</c:v>
                </c:pt>
                <c:pt idx="4">
                  <c:v>-1.091610017098293</c:v>
                </c:pt>
                <c:pt idx="5">
                  <c:v>-1.1942200334350634</c:v>
                </c:pt>
                <c:pt idx="6">
                  <c:v>-1.279356203196016</c:v>
                </c:pt>
                <c:pt idx="7">
                  <c:v>-1.3451065515510114</c:v>
                </c:pt>
                <c:pt idx="8">
                  <c:v>-1.3899944674253375</c:v>
                </c:pt>
                <c:pt idx="9">
                  <c:v>-1.4130118650010612</c:v>
                </c:pt>
                <c:pt idx="10">
                  <c:v>-1.4136418231511969</c:v>
                </c:pt>
                <c:pt idx="11">
                  <c:v>-1.3918701943738017</c:v>
                </c:pt>
                <c:pt idx="12">
                  <c:v>-1.3481859225143691</c:v>
                </c:pt>
                <c:pt idx="13">
                  <c:v>-1.2835700621411599</c:v>
                </c:pt>
                <c:pt idx="14">
                  <c:v>-1.1994737461746265</c:v>
                </c:pt>
                <c:pt idx="15">
                  <c:v>-1.0977855965704775</c:v>
                </c:pt>
                <c:pt idx="16">
                  <c:v>-0.98078930994217872</c:v>
                </c:pt>
                <c:pt idx="17">
                  <c:v>-0.85111237065837364</c:v>
                </c:pt>
                <c:pt idx="18">
                  <c:v>-0.71166704320848295</c:v>
                </c:pt>
                <c:pt idx="19">
                  <c:v>-0.56558496902074262</c:v>
                </c:pt>
                <c:pt idx="20">
                  <c:v>-0.41614683654714346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7-4709-B408-B5B5B3AA703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'Смешанные ссылки'!$C$18:$W$18</c:f>
              <c:numCache>
                <c:formatCode>General</c:formatCode>
                <c:ptCount val="21"/>
                <c:pt idx="0">
                  <c:v>-0.68847767354013822</c:v>
                </c:pt>
                <c:pt idx="1">
                  <c:v>-0.83483567782281543</c:v>
                </c:pt>
                <c:pt idx="2">
                  <c:v>-0.97473754571410076</c:v>
                </c:pt>
                <c:pt idx="3">
                  <c:v>-1.1050413828716876</c:v>
                </c:pt>
                <c:pt idx="4">
                  <c:v>-1.2228208460314216</c:v>
                </c:pt>
                <c:pt idx="5">
                  <c:v>-1.3254308623681919</c:v>
                </c:pt>
                <c:pt idx="6">
                  <c:v>-1.4105670321291446</c:v>
                </c:pt>
                <c:pt idx="7">
                  <c:v>-1.4763173804841401</c:v>
                </c:pt>
                <c:pt idx="8">
                  <c:v>-1.5212052963584659</c:v>
                </c:pt>
                <c:pt idx="9">
                  <c:v>-1.5442226939341896</c:v>
                </c:pt>
                <c:pt idx="10">
                  <c:v>-1.5448526520843253</c:v>
                </c:pt>
                <c:pt idx="11">
                  <c:v>-1.5230810233069303</c:v>
                </c:pt>
                <c:pt idx="12">
                  <c:v>-1.4793967514474977</c:v>
                </c:pt>
                <c:pt idx="13">
                  <c:v>-1.4147808910742885</c:v>
                </c:pt>
                <c:pt idx="14">
                  <c:v>-1.330684575107755</c:v>
                </c:pt>
                <c:pt idx="15">
                  <c:v>-1.2289964255036061</c:v>
                </c:pt>
                <c:pt idx="16">
                  <c:v>-1.1120001388753074</c:v>
                </c:pt>
                <c:pt idx="17">
                  <c:v>-0.98232319959150216</c:v>
                </c:pt>
                <c:pt idx="18">
                  <c:v>-0.84287787214161147</c:v>
                </c:pt>
                <c:pt idx="19">
                  <c:v>-0.69679579795387125</c:v>
                </c:pt>
                <c:pt idx="20">
                  <c:v>-0.54735766548027209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7-4709-B408-B5B5B3AA703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'Смешанные ссылки'!$C$19:$W$19</c:f>
              <c:numCache>
                <c:formatCode>General</c:formatCode>
                <c:ptCount val="21"/>
                <c:pt idx="0">
                  <c:v>-0.80739602933969135</c:v>
                </c:pt>
                <c:pt idx="1">
                  <c:v>-0.95375403362236844</c:v>
                </c:pt>
                <c:pt idx="2">
                  <c:v>-1.093655901513654</c:v>
                </c:pt>
                <c:pt idx="3">
                  <c:v>-1.2239597386712409</c:v>
                </c:pt>
                <c:pt idx="4">
                  <c:v>-1.3417392018309746</c:v>
                </c:pt>
                <c:pt idx="5">
                  <c:v>-1.4443492181677451</c:v>
                </c:pt>
                <c:pt idx="6">
                  <c:v>-1.5294853879286976</c:v>
                </c:pt>
                <c:pt idx="7">
                  <c:v>-1.5952357362836933</c:v>
                </c:pt>
                <c:pt idx="8">
                  <c:v>-1.6401236521580191</c:v>
                </c:pt>
                <c:pt idx="9">
                  <c:v>-1.6631410497337429</c:v>
                </c:pt>
                <c:pt idx="10">
                  <c:v>-1.6637710078838785</c:v>
                </c:pt>
                <c:pt idx="11">
                  <c:v>-1.6419993791064833</c:v>
                </c:pt>
                <c:pt idx="12">
                  <c:v>-1.5983151072470507</c:v>
                </c:pt>
                <c:pt idx="13">
                  <c:v>-1.5336992468738417</c:v>
                </c:pt>
                <c:pt idx="14">
                  <c:v>-1.4496029309073082</c:v>
                </c:pt>
                <c:pt idx="15">
                  <c:v>-1.3479147813031591</c:v>
                </c:pt>
                <c:pt idx="16">
                  <c:v>-1.2309184946748604</c:v>
                </c:pt>
                <c:pt idx="17">
                  <c:v>-1.1012415553910553</c:v>
                </c:pt>
                <c:pt idx="18">
                  <c:v>-0.96179622794116471</c:v>
                </c:pt>
                <c:pt idx="19">
                  <c:v>-0.81571415375342438</c:v>
                </c:pt>
                <c:pt idx="20">
                  <c:v>-0.6662760212798251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37-4709-B408-B5B5B3AA703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'Смешанные ссылки'!$C$20:$W$20</c:f>
              <c:numCache>
                <c:formatCode>General</c:formatCode>
                <c:ptCount val="21"/>
                <c:pt idx="0">
                  <c:v>-0.91135126210717443</c:v>
                </c:pt>
                <c:pt idx="1">
                  <c:v>-1.0577092663898515</c:v>
                </c:pt>
                <c:pt idx="2">
                  <c:v>-1.1976111342811371</c:v>
                </c:pt>
                <c:pt idx="3">
                  <c:v>-1.3279149714387239</c:v>
                </c:pt>
                <c:pt idx="4">
                  <c:v>-1.4456944345984577</c:v>
                </c:pt>
                <c:pt idx="5">
                  <c:v>-1.5483044509352282</c:v>
                </c:pt>
                <c:pt idx="6">
                  <c:v>-1.6334406206961807</c:v>
                </c:pt>
                <c:pt idx="7">
                  <c:v>-1.6991909690511764</c:v>
                </c:pt>
                <c:pt idx="8">
                  <c:v>-1.7440788849255022</c:v>
                </c:pt>
                <c:pt idx="9">
                  <c:v>-1.767096282501226</c:v>
                </c:pt>
                <c:pt idx="10">
                  <c:v>-1.7677262406513616</c:v>
                </c:pt>
                <c:pt idx="11">
                  <c:v>-1.7459546118739664</c:v>
                </c:pt>
                <c:pt idx="12">
                  <c:v>-1.7022703400145338</c:v>
                </c:pt>
                <c:pt idx="13">
                  <c:v>-1.6376544796413248</c:v>
                </c:pt>
                <c:pt idx="14">
                  <c:v>-1.5535581636747913</c:v>
                </c:pt>
                <c:pt idx="15">
                  <c:v>-1.4518700140706422</c:v>
                </c:pt>
                <c:pt idx="16">
                  <c:v>-1.3348737274423434</c:v>
                </c:pt>
                <c:pt idx="17">
                  <c:v>-1.2051967881585384</c:v>
                </c:pt>
                <c:pt idx="18">
                  <c:v>-1.0657514607086478</c:v>
                </c:pt>
                <c:pt idx="19">
                  <c:v>-0.91966938652090746</c:v>
                </c:pt>
                <c:pt idx="20">
                  <c:v>-0.77023125404730819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37-4709-B408-B5B5B3AA703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'Смешанные ссылки'!$C$21:$W$21</c:f>
              <c:numCache>
                <c:formatCode>General</c:formatCode>
                <c:ptCount val="21"/>
                <c:pt idx="0">
                  <c:v>-0.99800876142881434</c:v>
                </c:pt>
                <c:pt idx="1">
                  <c:v>-1.1443667657114915</c:v>
                </c:pt>
                <c:pt idx="2">
                  <c:v>-1.2842686336027769</c:v>
                </c:pt>
                <c:pt idx="3">
                  <c:v>-1.4145724707603637</c:v>
                </c:pt>
                <c:pt idx="4">
                  <c:v>-1.5323519339200977</c:v>
                </c:pt>
                <c:pt idx="5">
                  <c:v>-1.634961950256868</c:v>
                </c:pt>
                <c:pt idx="6">
                  <c:v>-1.7200981200178207</c:v>
                </c:pt>
                <c:pt idx="7">
                  <c:v>-1.7858484683728162</c:v>
                </c:pt>
                <c:pt idx="8">
                  <c:v>-1.830736384247142</c:v>
                </c:pt>
                <c:pt idx="9">
                  <c:v>-1.8537537818228658</c:v>
                </c:pt>
                <c:pt idx="10">
                  <c:v>-1.8543837399730014</c:v>
                </c:pt>
                <c:pt idx="11">
                  <c:v>-1.8326121111956064</c:v>
                </c:pt>
                <c:pt idx="12">
                  <c:v>-1.7889278393361738</c:v>
                </c:pt>
                <c:pt idx="13">
                  <c:v>-1.7243119789629646</c:v>
                </c:pt>
                <c:pt idx="14">
                  <c:v>-1.6402156629964311</c:v>
                </c:pt>
                <c:pt idx="15">
                  <c:v>-1.5385275133922822</c:v>
                </c:pt>
                <c:pt idx="16">
                  <c:v>-1.4215312267639835</c:v>
                </c:pt>
                <c:pt idx="17">
                  <c:v>-1.2918542874801782</c:v>
                </c:pt>
                <c:pt idx="18">
                  <c:v>-1.1524089600302876</c:v>
                </c:pt>
                <c:pt idx="19">
                  <c:v>-1.0063268858425474</c:v>
                </c:pt>
                <c:pt idx="20">
                  <c:v>-0.85688875336894821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37-4709-B408-B5B5B3AA703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'Смешанные ссылки'!$C$22:$W$22</c:f>
              <c:numCache>
                <c:formatCode>General</c:formatCode>
                <c:ptCount val="21"/>
                <c:pt idx="0">
                  <c:v>-1.0654223866923305</c:v>
                </c:pt>
                <c:pt idx="1">
                  <c:v>-1.2117803909750078</c:v>
                </c:pt>
                <c:pt idx="2">
                  <c:v>-1.3516822588662931</c:v>
                </c:pt>
                <c:pt idx="3">
                  <c:v>-1.48198609602388</c:v>
                </c:pt>
                <c:pt idx="4">
                  <c:v>-1.599765559183614</c:v>
                </c:pt>
                <c:pt idx="5">
                  <c:v>-1.7023755755203842</c:v>
                </c:pt>
                <c:pt idx="6">
                  <c:v>-1.7875117452813369</c:v>
                </c:pt>
                <c:pt idx="7">
                  <c:v>-1.8532620936363324</c:v>
                </c:pt>
                <c:pt idx="8">
                  <c:v>-1.8981500095106583</c:v>
                </c:pt>
                <c:pt idx="9">
                  <c:v>-1.921167407086382</c:v>
                </c:pt>
                <c:pt idx="10">
                  <c:v>-1.9217973652365177</c:v>
                </c:pt>
                <c:pt idx="11">
                  <c:v>-1.9000257364591226</c:v>
                </c:pt>
                <c:pt idx="12">
                  <c:v>-1.8563414645996901</c:v>
                </c:pt>
                <c:pt idx="13">
                  <c:v>-1.7917256042264809</c:v>
                </c:pt>
                <c:pt idx="14">
                  <c:v>-1.7076292882599473</c:v>
                </c:pt>
                <c:pt idx="15">
                  <c:v>-1.6059411386557985</c:v>
                </c:pt>
                <c:pt idx="16">
                  <c:v>-1.4889448520274997</c:v>
                </c:pt>
                <c:pt idx="17">
                  <c:v>-1.3592679127436944</c:v>
                </c:pt>
                <c:pt idx="18">
                  <c:v>-1.2198225852938038</c:v>
                </c:pt>
                <c:pt idx="19">
                  <c:v>-1.0737405111060636</c:v>
                </c:pt>
                <c:pt idx="20">
                  <c:v>-0.92430237863246445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37-4709-B408-B5B5B3AA703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ссылки'!$C$23:$W$23</c:f>
              <c:numCache>
                <c:formatCode>General</c:formatCode>
                <c:ptCount val="21"/>
                <c:pt idx="0">
                  <c:v>-1.1120781732094576</c:v>
                </c:pt>
                <c:pt idx="1">
                  <c:v>-1.2584361774921349</c:v>
                </c:pt>
                <c:pt idx="2">
                  <c:v>-1.3983380453834202</c:v>
                </c:pt>
                <c:pt idx="3">
                  <c:v>-1.5286418825410071</c:v>
                </c:pt>
                <c:pt idx="4">
                  <c:v>-1.6464213457007411</c:v>
                </c:pt>
                <c:pt idx="5">
                  <c:v>-1.7490313620375115</c:v>
                </c:pt>
                <c:pt idx="6">
                  <c:v>-1.8341675317984638</c:v>
                </c:pt>
                <c:pt idx="7">
                  <c:v>-1.8999178801534595</c:v>
                </c:pt>
                <c:pt idx="8">
                  <c:v>-1.9448057960277856</c:v>
                </c:pt>
                <c:pt idx="9">
                  <c:v>-1.9678231936035093</c:v>
                </c:pt>
                <c:pt idx="10">
                  <c:v>-1.968453151753645</c:v>
                </c:pt>
                <c:pt idx="11">
                  <c:v>-1.9466815229762497</c:v>
                </c:pt>
                <c:pt idx="12">
                  <c:v>-1.9029972511168172</c:v>
                </c:pt>
                <c:pt idx="13">
                  <c:v>-1.838381390743608</c:v>
                </c:pt>
                <c:pt idx="14">
                  <c:v>-1.7542850747770746</c:v>
                </c:pt>
                <c:pt idx="15">
                  <c:v>-1.6525969251729253</c:v>
                </c:pt>
                <c:pt idx="16">
                  <c:v>-1.5356006385446266</c:v>
                </c:pt>
                <c:pt idx="17">
                  <c:v>-1.4059236992608217</c:v>
                </c:pt>
                <c:pt idx="18">
                  <c:v>-1.2664783718109309</c:v>
                </c:pt>
                <c:pt idx="19">
                  <c:v>-1.1203962976231907</c:v>
                </c:pt>
                <c:pt idx="20">
                  <c:v>-0.97095816514959155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37-4709-B408-B5B5B3AA703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ссылки'!$C$24:$W$24</c:f>
              <c:numCache>
                <c:formatCode>General</c:formatCode>
                <c:ptCount val="21"/>
                <c:pt idx="0">
                  <c:v>-1.1369283325989283</c:v>
                </c:pt>
                <c:pt idx="1">
                  <c:v>-1.2832863368816056</c:v>
                </c:pt>
                <c:pt idx="2">
                  <c:v>-1.423188204772891</c:v>
                </c:pt>
                <c:pt idx="3">
                  <c:v>-1.5534920419304779</c:v>
                </c:pt>
                <c:pt idx="4">
                  <c:v>-1.6712715050902118</c:v>
                </c:pt>
                <c:pt idx="5">
                  <c:v>-1.7738815214269823</c:v>
                </c:pt>
                <c:pt idx="6">
                  <c:v>-1.8590176911879346</c:v>
                </c:pt>
                <c:pt idx="7">
                  <c:v>-1.9247680395429303</c:v>
                </c:pt>
                <c:pt idx="8">
                  <c:v>-1.9696559554172564</c:v>
                </c:pt>
                <c:pt idx="9">
                  <c:v>-1.9926733529929801</c:v>
                </c:pt>
                <c:pt idx="10">
                  <c:v>-1.9933033111431158</c:v>
                </c:pt>
                <c:pt idx="11">
                  <c:v>-1.9715316823657205</c:v>
                </c:pt>
                <c:pt idx="12">
                  <c:v>-1.9278474105062879</c:v>
                </c:pt>
                <c:pt idx="13">
                  <c:v>-1.8632315501330787</c:v>
                </c:pt>
                <c:pt idx="14">
                  <c:v>-1.7791352341665454</c:v>
                </c:pt>
                <c:pt idx="15">
                  <c:v>-1.6774470845623961</c:v>
                </c:pt>
                <c:pt idx="16">
                  <c:v>-1.5604507979340974</c:v>
                </c:pt>
                <c:pt idx="17">
                  <c:v>-1.4307738586502925</c:v>
                </c:pt>
                <c:pt idx="18">
                  <c:v>-1.2913285312004017</c:v>
                </c:pt>
                <c:pt idx="19">
                  <c:v>-1.1452464570126615</c:v>
                </c:pt>
                <c:pt idx="20">
                  <c:v>-0.99580832453906232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37-4709-B408-B5B5B3AA703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ссылки'!$C$25:$W$25</c:f>
              <c:numCache>
                <c:formatCode>General</c:formatCode>
                <c:ptCount val="21"/>
                <c:pt idx="0">
                  <c:v>-1.1394147838546203</c:v>
                </c:pt>
                <c:pt idx="1">
                  <c:v>-1.2857727881372976</c:v>
                </c:pt>
                <c:pt idx="2">
                  <c:v>-1.4256746560285829</c:v>
                </c:pt>
                <c:pt idx="3">
                  <c:v>-1.5559784931861698</c:v>
                </c:pt>
                <c:pt idx="4">
                  <c:v>-1.6737579563459037</c:v>
                </c:pt>
                <c:pt idx="5">
                  <c:v>-1.776367972682674</c:v>
                </c:pt>
                <c:pt idx="6">
                  <c:v>-1.8615041424436267</c:v>
                </c:pt>
                <c:pt idx="7">
                  <c:v>-1.9272544907986222</c:v>
                </c:pt>
                <c:pt idx="8">
                  <c:v>-1.972142406672948</c:v>
                </c:pt>
                <c:pt idx="9">
                  <c:v>-1.9951598042486718</c:v>
                </c:pt>
                <c:pt idx="10">
                  <c:v>-1.9957897623988075</c:v>
                </c:pt>
                <c:pt idx="11">
                  <c:v>-1.9740181336214124</c:v>
                </c:pt>
                <c:pt idx="12">
                  <c:v>-1.9303338617619799</c:v>
                </c:pt>
                <c:pt idx="13">
                  <c:v>-1.8657180013887706</c:v>
                </c:pt>
                <c:pt idx="14">
                  <c:v>-1.7816216854222371</c:v>
                </c:pt>
                <c:pt idx="15">
                  <c:v>-1.6799335358180882</c:v>
                </c:pt>
                <c:pt idx="16">
                  <c:v>-1.5629372491897895</c:v>
                </c:pt>
                <c:pt idx="17">
                  <c:v>-1.4332603099059842</c:v>
                </c:pt>
                <c:pt idx="18">
                  <c:v>-1.2938149824560936</c:v>
                </c:pt>
                <c:pt idx="19">
                  <c:v>-1.1477329082683534</c:v>
                </c:pt>
                <c:pt idx="20">
                  <c:v>-0.99829477579475423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037-4709-B408-B5B5B3AA703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ссылки'!$C$26:$W$26</c:f>
              <c:numCache>
                <c:formatCode>General</c:formatCode>
                <c:ptCount val="21"/>
                <c:pt idx="0">
                  <c:v>-1.1194816866418014</c:v>
                </c:pt>
                <c:pt idx="1">
                  <c:v>-1.2658396909244787</c:v>
                </c:pt>
                <c:pt idx="2">
                  <c:v>-1.405741558815764</c:v>
                </c:pt>
                <c:pt idx="3">
                  <c:v>-1.5360453959733509</c:v>
                </c:pt>
                <c:pt idx="4">
                  <c:v>-1.6538248591330849</c:v>
                </c:pt>
                <c:pt idx="5">
                  <c:v>-1.7564348754698553</c:v>
                </c:pt>
                <c:pt idx="6">
                  <c:v>-1.8415710452308076</c:v>
                </c:pt>
                <c:pt idx="7">
                  <c:v>-1.9073213935858033</c:v>
                </c:pt>
                <c:pt idx="8">
                  <c:v>-1.9522093094601294</c:v>
                </c:pt>
                <c:pt idx="9">
                  <c:v>-1.9752267070358531</c:v>
                </c:pt>
                <c:pt idx="10">
                  <c:v>-1.9758566651859888</c:v>
                </c:pt>
                <c:pt idx="11">
                  <c:v>-1.9540850364085935</c:v>
                </c:pt>
                <c:pt idx="12">
                  <c:v>-1.910400764549161</c:v>
                </c:pt>
                <c:pt idx="13">
                  <c:v>-1.8457849041759518</c:v>
                </c:pt>
                <c:pt idx="14">
                  <c:v>-1.7616885882094184</c:v>
                </c:pt>
                <c:pt idx="15">
                  <c:v>-1.6600004386052691</c:v>
                </c:pt>
                <c:pt idx="16">
                  <c:v>-1.5430041519769704</c:v>
                </c:pt>
                <c:pt idx="17">
                  <c:v>-1.4133272126931655</c:v>
                </c:pt>
                <c:pt idx="18">
                  <c:v>-1.2738818852432747</c:v>
                </c:pt>
                <c:pt idx="19">
                  <c:v>-1.1277998110555345</c:v>
                </c:pt>
                <c:pt idx="20">
                  <c:v>-0.97836167858193535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37-4709-B408-B5B5B3AA703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ссылки'!$C$27:$W$27</c:f>
              <c:numCache>
                <c:formatCode>General</c:formatCode>
                <c:ptCount val="21"/>
                <c:pt idx="0">
                  <c:v>-1.0775766953506638</c:v>
                </c:pt>
                <c:pt idx="1">
                  <c:v>-1.2239346996333411</c:v>
                </c:pt>
                <c:pt idx="2">
                  <c:v>-1.3638365675246265</c:v>
                </c:pt>
                <c:pt idx="3">
                  <c:v>-1.4941404046822133</c:v>
                </c:pt>
                <c:pt idx="4">
                  <c:v>-1.6119198678419473</c:v>
                </c:pt>
                <c:pt idx="5">
                  <c:v>-1.7145298841787175</c:v>
                </c:pt>
                <c:pt idx="6">
                  <c:v>-1.7996660539396703</c:v>
                </c:pt>
                <c:pt idx="7">
                  <c:v>-1.8654164022946658</c:v>
                </c:pt>
                <c:pt idx="8">
                  <c:v>-1.9103043181689916</c:v>
                </c:pt>
                <c:pt idx="9">
                  <c:v>-1.9333217157447153</c:v>
                </c:pt>
                <c:pt idx="10">
                  <c:v>-1.933951673894851</c:v>
                </c:pt>
                <c:pt idx="11">
                  <c:v>-1.912180045117456</c:v>
                </c:pt>
                <c:pt idx="12">
                  <c:v>-1.8684957732580234</c:v>
                </c:pt>
                <c:pt idx="13">
                  <c:v>-1.8038799128848142</c:v>
                </c:pt>
                <c:pt idx="14">
                  <c:v>-1.7197835969182806</c:v>
                </c:pt>
                <c:pt idx="15">
                  <c:v>-1.6180954473141318</c:v>
                </c:pt>
                <c:pt idx="16">
                  <c:v>-1.501099160685833</c:v>
                </c:pt>
                <c:pt idx="17">
                  <c:v>-1.3714222214020277</c:v>
                </c:pt>
                <c:pt idx="18">
                  <c:v>-1.2319768939521372</c:v>
                </c:pt>
                <c:pt idx="19">
                  <c:v>-1.0858948197643969</c:v>
                </c:pt>
                <c:pt idx="20">
                  <c:v>-0.93645668729079778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37-4709-B408-B5B5B3AA703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'Смешанные ссылки'!$C$28:$W$28</c:f>
              <c:numCache>
                <c:formatCode>General</c:formatCode>
                <c:ptCount val="21"/>
                <c:pt idx="0">
                  <c:v>-1.0146409057438055</c:v>
                </c:pt>
                <c:pt idx="1">
                  <c:v>-1.1609989100264826</c:v>
                </c:pt>
                <c:pt idx="2">
                  <c:v>-1.3009007779177679</c:v>
                </c:pt>
                <c:pt idx="3">
                  <c:v>-1.4312046150753548</c:v>
                </c:pt>
                <c:pt idx="4">
                  <c:v>-1.548984078235089</c:v>
                </c:pt>
                <c:pt idx="5">
                  <c:v>-1.6515940945718592</c:v>
                </c:pt>
                <c:pt idx="6">
                  <c:v>-1.7367302643328117</c:v>
                </c:pt>
                <c:pt idx="7">
                  <c:v>-1.8024806126878072</c:v>
                </c:pt>
                <c:pt idx="8">
                  <c:v>-1.8473685285621333</c:v>
                </c:pt>
                <c:pt idx="9">
                  <c:v>-1.870385926137857</c:v>
                </c:pt>
                <c:pt idx="10">
                  <c:v>-1.8710158842879927</c:v>
                </c:pt>
                <c:pt idx="11">
                  <c:v>-1.8492442555105977</c:v>
                </c:pt>
                <c:pt idx="12">
                  <c:v>-1.8055599836511651</c:v>
                </c:pt>
                <c:pt idx="13">
                  <c:v>-1.7409441232779557</c:v>
                </c:pt>
                <c:pt idx="14">
                  <c:v>-1.6568478073114223</c:v>
                </c:pt>
                <c:pt idx="15">
                  <c:v>-1.5551596577072733</c:v>
                </c:pt>
                <c:pt idx="16">
                  <c:v>-1.4381633710789745</c:v>
                </c:pt>
                <c:pt idx="17">
                  <c:v>-1.3084864317951694</c:v>
                </c:pt>
                <c:pt idx="18">
                  <c:v>-1.1690411043452789</c:v>
                </c:pt>
                <c:pt idx="19">
                  <c:v>-1.0229590301575384</c:v>
                </c:pt>
                <c:pt idx="20">
                  <c:v>-0.87352089768393926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37-4709-B408-B5B5B3AA703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ссылки'!$C$29:$W$29</c:f>
              <c:numCache>
                <c:formatCode>General</c:formatCode>
                <c:ptCount val="21"/>
                <c:pt idx="0">
                  <c:v>-0.93208771997428463</c:v>
                </c:pt>
                <c:pt idx="1">
                  <c:v>-1.0784457242569618</c:v>
                </c:pt>
                <c:pt idx="2">
                  <c:v>-1.2183475921482472</c:v>
                </c:pt>
                <c:pt idx="3">
                  <c:v>-1.348651429305834</c:v>
                </c:pt>
                <c:pt idx="4">
                  <c:v>-1.466430892465568</c:v>
                </c:pt>
                <c:pt idx="5">
                  <c:v>-1.5690409088023385</c:v>
                </c:pt>
                <c:pt idx="6">
                  <c:v>-1.6541770785632908</c:v>
                </c:pt>
                <c:pt idx="7">
                  <c:v>-1.7199274269182865</c:v>
                </c:pt>
                <c:pt idx="8">
                  <c:v>-1.7648153427926125</c:v>
                </c:pt>
                <c:pt idx="9">
                  <c:v>-1.7878327403683363</c:v>
                </c:pt>
                <c:pt idx="10">
                  <c:v>-1.7884626985184719</c:v>
                </c:pt>
                <c:pt idx="11">
                  <c:v>-1.7666910697410767</c:v>
                </c:pt>
                <c:pt idx="12">
                  <c:v>-1.7230067978816441</c:v>
                </c:pt>
                <c:pt idx="13">
                  <c:v>-1.6583909375084349</c:v>
                </c:pt>
                <c:pt idx="14">
                  <c:v>-1.5742946215419016</c:v>
                </c:pt>
                <c:pt idx="15">
                  <c:v>-1.4726064719377523</c:v>
                </c:pt>
                <c:pt idx="16">
                  <c:v>-1.3556101853094535</c:v>
                </c:pt>
                <c:pt idx="17">
                  <c:v>-1.2259332460256487</c:v>
                </c:pt>
                <c:pt idx="18">
                  <c:v>-1.0864879185757579</c:v>
                </c:pt>
                <c:pt idx="19">
                  <c:v>-0.94040584438801766</c:v>
                </c:pt>
                <c:pt idx="20">
                  <c:v>-0.7909677119144185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37-4709-B408-B5B5B3AA703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ссылки'!$C$30:$W$30</c:f>
              <c:numCache>
                <c:formatCode>General</c:formatCode>
                <c:ptCount val="21"/>
                <c:pt idx="0">
                  <c:v>-0.83177110462037573</c:v>
                </c:pt>
                <c:pt idx="1">
                  <c:v>-0.97812910890305282</c:v>
                </c:pt>
                <c:pt idx="2">
                  <c:v>-1.1180309767943384</c:v>
                </c:pt>
                <c:pt idx="3">
                  <c:v>-1.2483348139519252</c:v>
                </c:pt>
                <c:pt idx="4">
                  <c:v>-1.366114277111659</c:v>
                </c:pt>
                <c:pt idx="5">
                  <c:v>-1.4687242934484295</c:v>
                </c:pt>
                <c:pt idx="6">
                  <c:v>-1.553860463209382</c:v>
                </c:pt>
                <c:pt idx="7">
                  <c:v>-1.6196108115643777</c:v>
                </c:pt>
                <c:pt idx="8">
                  <c:v>-1.6644987274387035</c:v>
                </c:pt>
                <c:pt idx="9">
                  <c:v>-1.6875161250144273</c:v>
                </c:pt>
                <c:pt idx="10">
                  <c:v>-1.6881460831645629</c:v>
                </c:pt>
                <c:pt idx="11">
                  <c:v>-1.6663744543871677</c:v>
                </c:pt>
                <c:pt idx="12">
                  <c:v>-1.6226901825277351</c:v>
                </c:pt>
                <c:pt idx="13">
                  <c:v>-1.5580743221545261</c:v>
                </c:pt>
                <c:pt idx="14">
                  <c:v>-1.4739780061879926</c:v>
                </c:pt>
                <c:pt idx="15">
                  <c:v>-1.3722898565838435</c:v>
                </c:pt>
                <c:pt idx="16">
                  <c:v>-1.2552935699555448</c:v>
                </c:pt>
                <c:pt idx="17">
                  <c:v>-1.1256166306717397</c:v>
                </c:pt>
                <c:pt idx="18">
                  <c:v>-0.98617130322184909</c:v>
                </c:pt>
                <c:pt idx="19">
                  <c:v>-0.84008922903410876</c:v>
                </c:pt>
                <c:pt idx="20">
                  <c:v>-0.69065109656050949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037-4709-B408-B5B5B3AA703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ссылки'!$C$31:$W$31</c:f>
              <c:numCache>
                <c:formatCode>General</c:formatCode>
                <c:ptCount val="21"/>
                <c:pt idx="0">
                  <c:v>-0.7159439545931372</c:v>
                </c:pt>
                <c:pt idx="1">
                  <c:v>-0.86230195887581429</c:v>
                </c:pt>
                <c:pt idx="2">
                  <c:v>-1.0022038267670998</c:v>
                </c:pt>
                <c:pt idx="3">
                  <c:v>-1.1325076639246867</c:v>
                </c:pt>
                <c:pt idx="4">
                  <c:v>-1.2502871270844205</c:v>
                </c:pt>
                <c:pt idx="5">
                  <c:v>-1.3528971434211909</c:v>
                </c:pt>
                <c:pt idx="6">
                  <c:v>-1.4380333131821434</c:v>
                </c:pt>
                <c:pt idx="7">
                  <c:v>-1.5037836615371392</c:v>
                </c:pt>
                <c:pt idx="8">
                  <c:v>-1.548671577411465</c:v>
                </c:pt>
                <c:pt idx="9">
                  <c:v>-1.5716889749871887</c:v>
                </c:pt>
                <c:pt idx="10">
                  <c:v>-1.5723189331373244</c:v>
                </c:pt>
                <c:pt idx="11">
                  <c:v>-1.5505473043599292</c:v>
                </c:pt>
                <c:pt idx="12">
                  <c:v>-1.5068630325004966</c:v>
                </c:pt>
                <c:pt idx="13">
                  <c:v>-1.4422471721272876</c:v>
                </c:pt>
                <c:pt idx="14">
                  <c:v>-1.358150856160754</c:v>
                </c:pt>
                <c:pt idx="15">
                  <c:v>-1.256462706556605</c:v>
                </c:pt>
                <c:pt idx="16">
                  <c:v>-1.1394664199283062</c:v>
                </c:pt>
                <c:pt idx="17">
                  <c:v>-1.0097894806445011</c:v>
                </c:pt>
                <c:pt idx="18">
                  <c:v>-0.87034415319461056</c:v>
                </c:pt>
                <c:pt idx="19">
                  <c:v>-0.72426207900687023</c:v>
                </c:pt>
                <c:pt idx="20">
                  <c:v>-0.57482394653327096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037-4709-B408-B5B5B3AA703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ссылки'!$C$32:$W$32</c:f>
              <c:numCache>
                <c:formatCode>General</c:formatCode>
                <c:ptCount val="21"/>
                <c:pt idx="0">
                  <c:v>-0.58720749797366079</c:v>
                </c:pt>
                <c:pt idx="1">
                  <c:v>-0.73356550225633799</c:v>
                </c:pt>
                <c:pt idx="2">
                  <c:v>-0.87346737014762343</c:v>
                </c:pt>
                <c:pt idx="3">
                  <c:v>-1.0037712073052103</c:v>
                </c:pt>
                <c:pt idx="4">
                  <c:v>-1.1215506704649443</c:v>
                </c:pt>
                <c:pt idx="5">
                  <c:v>-1.2241606868017145</c:v>
                </c:pt>
                <c:pt idx="6">
                  <c:v>-1.309296856562667</c:v>
                </c:pt>
                <c:pt idx="7">
                  <c:v>-1.3750472049176627</c:v>
                </c:pt>
                <c:pt idx="8">
                  <c:v>-1.4199351207919886</c:v>
                </c:pt>
                <c:pt idx="9">
                  <c:v>-1.4429525183677123</c:v>
                </c:pt>
                <c:pt idx="10">
                  <c:v>-1.443582476517848</c:v>
                </c:pt>
                <c:pt idx="11">
                  <c:v>-1.421810847740453</c:v>
                </c:pt>
                <c:pt idx="12">
                  <c:v>-1.3781265758810204</c:v>
                </c:pt>
                <c:pt idx="13">
                  <c:v>-1.3135107155078112</c:v>
                </c:pt>
                <c:pt idx="14">
                  <c:v>-1.2294143995412776</c:v>
                </c:pt>
                <c:pt idx="15">
                  <c:v>-1.1277262499371286</c:v>
                </c:pt>
                <c:pt idx="16">
                  <c:v>-1.0107299633088298</c:v>
                </c:pt>
                <c:pt idx="17">
                  <c:v>-0.88105302402502472</c:v>
                </c:pt>
                <c:pt idx="18">
                  <c:v>-0.74160769657513415</c:v>
                </c:pt>
                <c:pt idx="19">
                  <c:v>-0.59552562238739393</c:v>
                </c:pt>
                <c:pt idx="20">
                  <c:v>-0.44608748991379465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037-4709-B408-B5B5B3AA703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ссылки'!$C$33:$W$33</c:f>
              <c:numCache>
                <c:formatCode>General</c:formatCode>
                <c:ptCount val="21"/>
                <c:pt idx="0">
                  <c:v>-0.44845287803828737</c:v>
                </c:pt>
                <c:pt idx="1">
                  <c:v>-0.59481088232096457</c:v>
                </c:pt>
                <c:pt idx="2">
                  <c:v>-0.73471275021224991</c:v>
                </c:pt>
                <c:pt idx="3">
                  <c:v>-0.86501658736983678</c:v>
                </c:pt>
                <c:pt idx="4">
                  <c:v>-0.98279605052957075</c:v>
                </c:pt>
                <c:pt idx="5">
                  <c:v>-1.0854060668663412</c:v>
                </c:pt>
                <c:pt idx="6">
                  <c:v>-1.1705422366272937</c:v>
                </c:pt>
                <c:pt idx="7">
                  <c:v>-1.2362925849822892</c:v>
                </c:pt>
                <c:pt idx="8">
                  <c:v>-1.2811805008566153</c:v>
                </c:pt>
                <c:pt idx="9">
                  <c:v>-1.304197898432339</c:v>
                </c:pt>
                <c:pt idx="10">
                  <c:v>-1.3048278565824747</c:v>
                </c:pt>
                <c:pt idx="11">
                  <c:v>-1.2830562278050794</c:v>
                </c:pt>
                <c:pt idx="12">
                  <c:v>-1.2393719559456469</c:v>
                </c:pt>
                <c:pt idx="13">
                  <c:v>-1.1747560955724377</c:v>
                </c:pt>
                <c:pt idx="14">
                  <c:v>-1.0906597796059043</c:v>
                </c:pt>
                <c:pt idx="15">
                  <c:v>-0.98897163000175525</c:v>
                </c:pt>
                <c:pt idx="16">
                  <c:v>-0.8719753433734565</c:v>
                </c:pt>
                <c:pt idx="17">
                  <c:v>-0.74229840408965142</c:v>
                </c:pt>
                <c:pt idx="18">
                  <c:v>-0.60285307663976073</c:v>
                </c:pt>
                <c:pt idx="19">
                  <c:v>-0.45677100245202046</c:v>
                </c:pt>
                <c:pt idx="20">
                  <c:v>-0.30733286997842124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037-4709-B408-B5B5B3AA703D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'Смешанные ссылки'!$C$34:$W$34</c:f>
              <c:numCache>
                <c:formatCode>General</c:formatCode>
                <c:ptCount val="21"/>
                <c:pt idx="0">
                  <c:v>-0.30279622441355369</c:v>
                </c:pt>
                <c:pt idx="1">
                  <c:v>-0.44915422869623089</c:v>
                </c:pt>
                <c:pt idx="2">
                  <c:v>-0.58905609658751623</c:v>
                </c:pt>
                <c:pt idx="3">
                  <c:v>-0.7193599337451031</c:v>
                </c:pt>
                <c:pt idx="4">
                  <c:v>-0.83713939690483707</c:v>
                </c:pt>
                <c:pt idx="5">
                  <c:v>-0.93974941324160755</c:v>
                </c:pt>
                <c:pt idx="6">
                  <c:v>-1.0248855830025601</c:v>
                </c:pt>
                <c:pt idx="7">
                  <c:v>-1.0906359313575555</c:v>
                </c:pt>
                <c:pt idx="8">
                  <c:v>-1.1355238472318816</c:v>
                </c:pt>
                <c:pt idx="9">
                  <c:v>-1.1585412448076053</c:v>
                </c:pt>
                <c:pt idx="10">
                  <c:v>-1.159171202957741</c:v>
                </c:pt>
                <c:pt idx="11">
                  <c:v>-1.1373995741803458</c:v>
                </c:pt>
                <c:pt idx="12">
                  <c:v>-1.0937153023209132</c:v>
                </c:pt>
                <c:pt idx="13">
                  <c:v>-1.029099441947704</c:v>
                </c:pt>
                <c:pt idx="14">
                  <c:v>-0.94500312598117064</c:v>
                </c:pt>
                <c:pt idx="15">
                  <c:v>-0.84331497637702157</c:v>
                </c:pt>
                <c:pt idx="16">
                  <c:v>-0.72631868974872282</c:v>
                </c:pt>
                <c:pt idx="17">
                  <c:v>-0.59664175046491774</c:v>
                </c:pt>
                <c:pt idx="18">
                  <c:v>-0.45719642301502705</c:v>
                </c:pt>
                <c:pt idx="19">
                  <c:v>-0.31111434882728678</c:v>
                </c:pt>
                <c:pt idx="20">
                  <c:v>-0.16167621635368756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037-4709-B408-B5B5B3AA703D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'Смешанные ссылки'!$C$35:$W$35</c:f>
              <c:numCache>
                <c:formatCode>General</c:formatCode>
                <c:ptCount val="21"/>
                <c:pt idx="0">
                  <c:v>-0.15350867152275777</c:v>
                </c:pt>
                <c:pt idx="1">
                  <c:v>-0.29986667580543497</c:v>
                </c:pt>
                <c:pt idx="2">
                  <c:v>-0.43976854369672036</c:v>
                </c:pt>
                <c:pt idx="3">
                  <c:v>-0.57007238085430723</c:v>
                </c:pt>
                <c:pt idx="4">
                  <c:v>-0.6878518440140412</c:v>
                </c:pt>
                <c:pt idx="5">
                  <c:v>-0.79046186035081156</c:v>
                </c:pt>
                <c:pt idx="6">
                  <c:v>-0.87559803011176407</c:v>
                </c:pt>
                <c:pt idx="7">
                  <c:v>-0.94134837846675967</c:v>
                </c:pt>
                <c:pt idx="8">
                  <c:v>-0.98623629434108562</c:v>
                </c:pt>
                <c:pt idx="9">
                  <c:v>-1.0092536919168094</c:v>
                </c:pt>
                <c:pt idx="10">
                  <c:v>-1.009883650066945</c:v>
                </c:pt>
                <c:pt idx="11">
                  <c:v>-0.98811202128954989</c:v>
                </c:pt>
                <c:pt idx="12">
                  <c:v>-0.94442774943011731</c:v>
                </c:pt>
                <c:pt idx="13">
                  <c:v>-0.8798118890569081</c:v>
                </c:pt>
                <c:pt idx="14">
                  <c:v>-0.79571557309037466</c:v>
                </c:pt>
                <c:pt idx="15">
                  <c:v>-0.69402742348622559</c:v>
                </c:pt>
                <c:pt idx="16">
                  <c:v>-0.57703113685792684</c:v>
                </c:pt>
                <c:pt idx="17">
                  <c:v>-0.44735419757412176</c:v>
                </c:pt>
                <c:pt idx="18">
                  <c:v>-0.30790887012423113</c:v>
                </c:pt>
                <c:pt idx="19">
                  <c:v>-0.16182679593649082</c:v>
                </c:pt>
                <c:pt idx="20">
                  <c:v>-1.2388663462891615E-2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037-4709-B408-B5B5B3AA703D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'Смешанные ссылки'!$C$36:$W$36</c:f>
              <c:numCache>
                <c:formatCode>General</c:formatCode>
                <c:ptCount val="21"/>
                <c:pt idx="0">
                  <c:v>-3.9428959589590529E-3</c:v>
                </c:pt>
                <c:pt idx="1">
                  <c:v>-0.15030090024163623</c:v>
                </c:pt>
                <c:pt idx="2">
                  <c:v>-0.29020276813292162</c:v>
                </c:pt>
                <c:pt idx="3">
                  <c:v>-0.42050660529050848</c:v>
                </c:pt>
                <c:pt idx="4">
                  <c:v>-0.53828606845024241</c:v>
                </c:pt>
                <c:pt idx="5">
                  <c:v>-0.64089608478701288</c:v>
                </c:pt>
                <c:pt idx="6">
                  <c:v>-0.72603225454796538</c:v>
                </c:pt>
                <c:pt idx="7">
                  <c:v>-0.79178260290296087</c:v>
                </c:pt>
                <c:pt idx="8">
                  <c:v>-0.83667051877728693</c:v>
                </c:pt>
                <c:pt idx="9">
                  <c:v>-0.85968791635301067</c:v>
                </c:pt>
                <c:pt idx="10">
                  <c:v>-0.86031787450314634</c:v>
                </c:pt>
                <c:pt idx="11">
                  <c:v>-0.83854624572575109</c:v>
                </c:pt>
                <c:pt idx="12">
                  <c:v>-0.79486197386631852</c:v>
                </c:pt>
                <c:pt idx="13">
                  <c:v>-0.73024611349310931</c:v>
                </c:pt>
                <c:pt idx="14">
                  <c:v>-0.64614979752657598</c:v>
                </c:pt>
                <c:pt idx="15">
                  <c:v>-0.54446164792242691</c:v>
                </c:pt>
                <c:pt idx="16">
                  <c:v>-0.4274653612941281</c:v>
                </c:pt>
                <c:pt idx="17">
                  <c:v>-0.29778842201032302</c:v>
                </c:pt>
                <c:pt idx="18">
                  <c:v>-0.15834309456043238</c:v>
                </c:pt>
                <c:pt idx="19">
                  <c:v>-1.2261020372692111E-2</c:v>
                </c:pt>
                <c:pt idx="20">
                  <c:v>0.13717711210090711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037-4709-B408-B5B5B3AA703D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'Смешанные ссылки'!$C$37:$W$37</c:f>
              <c:numCache>
                <c:formatCode>General</c:formatCode>
                <c:ptCount val="21"/>
                <c:pt idx="0">
                  <c:v>0.14254217740335992</c:v>
                </c:pt>
                <c:pt idx="1">
                  <c:v>-3.8158268793172523E-3</c:v>
                </c:pt>
                <c:pt idx="2">
                  <c:v>-0.14371769477060264</c:v>
                </c:pt>
                <c:pt idx="3">
                  <c:v>-0.27402153192818951</c:v>
                </c:pt>
                <c:pt idx="4">
                  <c:v>-0.39180099508792349</c:v>
                </c:pt>
                <c:pt idx="5">
                  <c:v>-0.49441101142469385</c:v>
                </c:pt>
                <c:pt idx="6">
                  <c:v>-0.5795471811856463</c:v>
                </c:pt>
                <c:pt idx="7">
                  <c:v>-0.64529752954064201</c:v>
                </c:pt>
                <c:pt idx="8">
                  <c:v>-0.69018544541496785</c:v>
                </c:pt>
                <c:pt idx="9">
                  <c:v>-0.71320284299069159</c:v>
                </c:pt>
                <c:pt idx="10">
                  <c:v>-0.71383280114082726</c:v>
                </c:pt>
                <c:pt idx="11">
                  <c:v>-0.69206117236343223</c:v>
                </c:pt>
                <c:pt idx="12">
                  <c:v>-0.64837690050399965</c:v>
                </c:pt>
                <c:pt idx="13">
                  <c:v>-0.58376104013079044</c:v>
                </c:pt>
                <c:pt idx="14">
                  <c:v>-0.49966472416425695</c:v>
                </c:pt>
                <c:pt idx="15">
                  <c:v>-0.39797657456010788</c:v>
                </c:pt>
                <c:pt idx="16">
                  <c:v>-0.28098028793180913</c:v>
                </c:pt>
                <c:pt idx="17">
                  <c:v>-0.15130334864800404</c:v>
                </c:pt>
                <c:pt idx="18">
                  <c:v>-1.1858021198113411E-2</c:v>
                </c:pt>
                <c:pt idx="19">
                  <c:v>0.13422405298962686</c:v>
                </c:pt>
                <c:pt idx="20">
                  <c:v>0.28366218546322608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037-4709-B408-B5B5B3AA703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961583744"/>
        <c:axId val="82959008"/>
        <c:axId val="1605881136"/>
      </c:surface3DChart>
      <c:catAx>
        <c:axId val="19615837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majorTickMark val="out"/>
        <c:minorTickMark val="none"/>
        <c:tickLblPos val="nextTo"/>
        <c:crossAx val="82959008"/>
        <c:crosses val="autoZero"/>
        <c:auto val="1"/>
        <c:lblAlgn val="ctr"/>
        <c:lblOffset val="100"/>
        <c:noMultiLvlLbl val="0"/>
      </c:catAx>
      <c:valAx>
        <c:axId val="8295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83744"/>
        <c:crosses val="autoZero"/>
        <c:crossBetween val="midCat"/>
      </c:valAx>
      <c:serAx>
        <c:axId val="160588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295900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Итоговая</a:t>
            </a:r>
            <a:r>
              <a:rPr lang="ru-RU" baseline="0"/>
              <a:t> повременная оплата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оплата'!$D$13:$G$13</c:f>
              <c:numCache>
                <c:formatCode>#\ ##0.00\ "₽"</c:formatCode>
                <c:ptCount val="4"/>
                <c:pt idx="0">
                  <c:v>2390000</c:v>
                </c:pt>
                <c:pt idx="1">
                  <c:v>70000</c:v>
                </c:pt>
                <c:pt idx="2">
                  <c:v>24600</c:v>
                </c:pt>
                <c:pt idx="3">
                  <c:v>306852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E-49FB-A790-241DD79753BB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оплата'!$D$4:$G$4</c:f>
              <c:numCache>
                <c:formatCode>#\ ##0.00\ "₽"</c:formatCode>
                <c:ptCount val="4"/>
                <c:pt idx="0">
                  <c:v>240000</c:v>
                </c:pt>
                <c:pt idx="1">
                  <c:v>0</c:v>
                </c:pt>
                <c:pt idx="2">
                  <c:v>2400</c:v>
                </c:pt>
                <c:pt idx="3">
                  <c:v>29913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AE-49FB-A790-241DD79753BB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оплата'!$D$5:$G$5</c:f>
              <c:numCache>
                <c:formatCode>#\ ##0.00\ "₽"</c:formatCode>
                <c:ptCount val="4"/>
                <c:pt idx="0">
                  <c:v>240000</c:v>
                </c:pt>
                <c:pt idx="1">
                  <c:v>0</c:v>
                </c:pt>
                <c:pt idx="2">
                  <c:v>2400</c:v>
                </c:pt>
                <c:pt idx="3">
                  <c:v>29913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AE-49FB-A790-241DD79753BB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оплата'!$D$6:$G$6</c:f>
              <c:numCache>
                <c:formatCode>#\ ##0.00\ "₽"</c:formatCode>
                <c:ptCount val="4"/>
                <c:pt idx="0">
                  <c:v>50000</c:v>
                </c:pt>
                <c:pt idx="1">
                  <c:v>5000</c:v>
                </c:pt>
                <c:pt idx="2">
                  <c:v>550</c:v>
                </c:pt>
                <c:pt idx="3">
                  <c:v>6103.5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E-49FB-A790-241DD79753BB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оплата'!$D$7:$G$7</c:f>
              <c:numCache>
                <c:formatCode>#\ ##0.00\ "₽"</c:formatCode>
                <c:ptCount val="4"/>
                <c:pt idx="0">
                  <c:v>50000</c:v>
                </c:pt>
                <c:pt idx="1">
                  <c:v>0</c:v>
                </c:pt>
                <c:pt idx="2">
                  <c:v>500</c:v>
                </c:pt>
                <c:pt idx="3">
                  <c:v>5460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AE-49FB-A790-241DD79753BB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оплата'!$D$8:$G$8</c:f>
              <c:numCache>
                <c:formatCode>#\ ##0.00\ "₽"</c:formatCode>
                <c:ptCount val="4"/>
                <c:pt idx="0">
                  <c:v>240000</c:v>
                </c:pt>
                <c:pt idx="1">
                  <c:v>24000</c:v>
                </c:pt>
                <c:pt idx="2">
                  <c:v>2640</c:v>
                </c:pt>
                <c:pt idx="3">
                  <c:v>33001.800000000003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AE-49FB-A790-241DD79753BB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оплата'!$D$9:$G$9</c:f>
              <c:numCache>
                <c:formatCode>#\ ##0.00\ "₽"</c:formatCode>
                <c:ptCount val="4"/>
                <c:pt idx="0">
                  <c:v>360000</c:v>
                </c:pt>
                <c:pt idx="1">
                  <c:v>0</c:v>
                </c:pt>
                <c:pt idx="2">
                  <c:v>3600</c:v>
                </c:pt>
                <c:pt idx="3">
                  <c:v>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AE-49FB-A790-241DD79753BB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оплата'!$D$10:$G$10</c:f>
              <c:numCache>
                <c:formatCode>#\ ##0.00\ "₽"</c:formatCode>
                <c:ptCount val="4"/>
                <c:pt idx="0">
                  <c:v>360000</c:v>
                </c:pt>
                <c:pt idx="1">
                  <c:v>0</c:v>
                </c:pt>
                <c:pt idx="2">
                  <c:v>3600</c:v>
                </c:pt>
                <c:pt idx="3">
                  <c:v>45357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AE-49FB-A790-241DD79753BB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оплата'!$D$11:$G$11</c:f>
              <c:numCache>
                <c:formatCode>#\ ##0.00\ "₽"</c:formatCode>
                <c:ptCount val="4"/>
                <c:pt idx="0">
                  <c:v>360000</c:v>
                </c:pt>
                <c:pt idx="1">
                  <c:v>36000</c:v>
                </c:pt>
                <c:pt idx="2">
                  <c:v>3960</c:v>
                </c:pt>
                <c:pt idx="3">
                  <c:v>49990.200000000004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6AE-49FB-A790-241DD79753BB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777-4C3A-8A78-92E420FA6C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777-4C3A-8A78-92E420FA6C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777-4C3A-8A78-92E420FA6C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777-4C3A-8A78-92E420FA6C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'Повременная оплата'!$D$2:$G$2</c:f>
              <c:strCache>
                <c:ptCount val="4"/>
                <c:pt idx="0">
                  <c:v> Оклад</c:v>
                </c:pt>
                <c:pt idx="1">
                  <c:v> Премия</c:v>
                </c:pt>
                <c:pt idx="2">
                  <c:v> Пенсионный фонд</c:v>
                </c:pt>
                <c:pt idx="3">
                  <c:v> Налог</c:v>
                </c:pt>
              </c:strCache>
            </c:strRef>
          </c:cat>
          <c:val>
            <c:numRef>
              <c:f>'Повременная оплата'!$D$12:$G$12</c:f>
              <c:numCache>
                <c:formatCode>#\ ##0.00\ "₽"</c:formatCode>
                <c:ptCount val="4"/>
                <c:pt idx="0">
                  <c:v>440000</c:v>
                </c:pt>
                <c:pt idx="1">
                  <c:v>0</c:v>
                </c:pt>
                <c:pt idx="2">
                  <c:v>4400</c:v>
                </c:pt>
                <c:pt idx="3">
                  <c:v>55653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AE-49FB-A790-241DD79753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с накоплением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'Повременная оплата'!$D$2</c:f>
              <c:strCache>
                <c:ptCount val="1"/>
                <c:pt idx="0">
                  <c:v> Оклад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'Повременная оплата'!$A$3:$A$12</c:f>
              <c:strCache>
                <c:ptCount val="10"/>
                <c:pt idx="0">
                  <c:v>Аюров Бэлигтэ Санжай-Жамсаевич</c:v>
                </c:pt>
                <c:pt idx="1">
                  <c:v>Богомолов Максим Евгеньевич</c:v>
                </c:pt>
                <c:pt idx="2">
                  <c:v>Варвус Артем Иванович</c:v>
                </c:pt>
                <c:pt idx="3">
                  <c:v>Васильева Елизавета Евгеньевна</c:v>
                </c:pt>
                <c:pt idx="4">
                  <c:v>Герасименко Михаил Александрович</c:v>
                </c:pt>
                <c:pt idx="5">
                  <c:v>Грошев Аркадий Александрович</c:v>
                </c:pt>
                <c:pt idx="6">
                  <c:v>Епишин Степан Николаевич</c:v>
                </c:pt>
                <c:pt idx="7">
                  <c:v>Жильцов Арсений Александрович</c:v>
                </c:pt>
                <c:pt idx="8">
                  <c:v>Кабанцов Юрий Александрович</c:v>
                </c:pt>
                <c:pt idx="9">
                  <c:v>Карапузова  Мария  Леонидовна</c:v>
                </c:pt>
              </c:strCache>
            </c:strRef>
          </c:cat>
          <c:val>
            <c:numRef>
              <c:f>'Повременная оплата'!$D$3:$D$12</c:f>
              <c:numCache>
                <c:formatCode>#\ ##0.00\ "₽"</c:formatCode>
                <c:ptCount val="10"/>
                <c:pt idx="0">
                  <c:v>50000</c:v>
                </c:pt>
                <c:pt idx="1">
                  <c:v>240000</c:v>
                </c:pt>
                <c:pt idx="2">
                  <c:v>240000</c:v>
                </c:pt>
                <c:pt idx="3">
                  <c:v>50000</c:v>
                </c:pt>
                <c:pt idx="4">
                  <c:v>50000</c:v>
                </c:pt>
                <c:pt idx="5">
                  <c:v>240000</c:v>
                </c:pt>
                <c:pt idx="6">
                  <c:v>360000</c:v>
                </c:pt>
                <c:pt idx="7">
                  <c:v>360000</c:v>
                </c:pt>
                <c:pt idx="8">
                  <c:v>360000</c:v>
                </c:pt>
                <c:pt idx="9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A5-45CA-BA40-511DCC7884D9}"/>
            </c:ext>
          </c:extLst>
        </c:ser>
        <c:ser>
          <c:idx val="1"/>
          <c:order val="1"/>
          <c:tx>
            <c:strRef>
              <c:f>'Повременная оплата'!$E$2</c:f>
              <c:strCache>
                <c:ptCount val="1"/>
                <c:pt idx="0">
                  <c:v> Премия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'Повременная оплата'!$A$3:$A$12</c:f>
              <c:strCache>
                <c:ptCount val="10"/>
                <c:pt idx="0">
                  <c:v>Аюров Бэлигтэ Санжай-Жамсаевич</c:v>
                </c:pt>
                <c:pt idx="1">
                  <c:v>Богомолов Максим Евгеньевич</c:v>
                </c:pt>
                <c:pt idx="2">
                  <c:v>Варвус Артем Иванович</c:v>
                </c:pt>
                <c:pt idx="3">
                  <c:v>Васильева Елизавета Евгеньевна</c:v>
                </c:pt>
                <c:pt idx="4">
                  <c:v>Герасименко Михаил Александрович</c:v>
                </c:pt>
                <c:pt idx="5">
                  <c:v>Грошев Аркадий Александрович</c:v>
                </c:pt>
                <c:pt idx="6">
                  <c:v>Епишин Степан Николаевич</c:v>
                </c:pt>
                <c:pt idx="7">
                  <c:v>Жильцов Арсений Александрович</c:v>
                </c:pt>
                <c:pt idx="8">
                  <c:v>Кабанцов Юрий Александрович</c:v>
                </c:pt>
                <c:pt idx="9">
                  <c:v>Карапузова  Мария  Леонидовна</c:v>
                </c:pt>
              </c:strCache>
            </c:strRef>
          </c:cat>
          <c:val>
            <c:numRef>
              <c:f>'Повременная оплата'!$E$3:$E$12</c:f>
              <c:numCache>
                <c:formatCode>#\ ##0.00\ "₽"</c:formatCode>
                <c:ptCount val="10"/>
                <c:pt idx="0">
                  <c:v>5000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  <c:pt idx="4">
                  <c:v>0</c:v>
                </c:pt>
                <c:pt idx="5">
                  <c:v>24000</c:v>
                </c:pt>
                <c:pt idx="6">
                  <c:v>0</c:v>
                </c:pt>
                <c:pt idx="7">
                  <c:v>0</c:v>
                </c:pt>
                <c:pt idx="8">
                  <c:v>36000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A5-45CA-BA40-511DCC7884D9}"/>
            </c:ext>
          </c:extLst>
        </c:ser>
        <c:ser>
          <c:idx val="2"/>
          <c:order val="2"/>
          <c:tx>
            <c:strRef>
              <c:f>'Повременная оплата'!$F$2</c:f>
              <c:strCache>
                <c:ptCount val="1"/>
                <c:pt idx="0">
                  <c:v> Пенсионный фонд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'Повременная оплата'!$A$3:$A$12</c:f>
              <c:strCache>
                <c:ptCount val="10"/>
                <c:pt idx="0">
                  <c:v>Аюров Бэлигтэ Санжай-Жамсаевич</c:v>
                </c:pt>
                <c:pt idx="1">
                  <c:v>Богомолов Максим Евгеньевич</c:v>
                </c:pt>
                <c:pt idx="2">
                  <c:v>Варвус Артем Иванович</c:v>
                </c:pt>
                <c:pt idx="3">
                  <c:v>Васильева Елизавета Евгеньевна</c:v>
                </c:pt>
                <c:pt idx="4">
                  <c:v>Герасименко Михаил Александрович</c:v>
                </c:pt>
                <c:pt idx="5">
                  <c:v>Грошев Аркадий Александрович</c:v>
                </c:pt>
                <c:pt idx="6">
                  <c:v>Епишин Степан Николаевич</c:v>
                </c:pt>
                <c:pt idx="7">
                  <c:v>Жильцов Арсений Александрович</c:v>
                </c:pt>
                <c:pt idx="8">
                  <c:v>Кабанцов Юрий Александрович</c:v>
                </c:pt>
                <c:pt idx="9">
                  <c:v>Карапузова  Мария  Леонидовна</c:v>
                </c:pt>
              </c:strCache>
            </c:strRef>
          </c:cat>
          <c:val>
            <c:numRef>
              <c:f>'Повременная оплата'!$F$3:$F$12</c:f>
              <c:numCache>
                <c:formatCode>#\ ##0.00\ "₽"</c:formatCode>
                <c:ptCount val="10"/>
                <c:pt idx="0">
                  <c:v>550</c:v>
                </c:pt>
                <c:pt idx="1">
                  <c:v>2400</c:v>
                </c:pt>
                <c:pt idx="2">
                  <c:v>2400</c:v>
                </c:pt>
                <c:pt idx="3">
                  <c:v>550</c:v>
                </c:pt>
                <c:pt idx="4">
                  <c:v>500</c:v>
                </c:pt>
                <c:pt idx="5">
                  <c:v>2640</c:v>
                </c:pt>
                <c:pt idx="6">
                  <c:v>3600</c:v>
                </c:pt>
                <c:pt idx="7">
                  <c:v>3600</c:v>
                </c:pt>
                <c:pt idx="8">
                  <c:v>3960</c:v>
                </c:pt>
                <c:pt idx="9">
                  <c:v>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A5-45CA-BA40-511DCC7884D9}"/>
            </c:ext>
          </c:extLst>
        </c:ser>
        <c:ser>
          <c:idx val="3"/>
          <c:order val="3"/>
          <c:tx>
            <c:strRef>
              <c:f>'Повременная оплата'!$G$2</c:f>
              <c:strCache>
                <c:ptCount val="1"/>
                <c:pt idx="0">
                  <c:v> Налог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'Повременная оплата'!$A$3:$A$12</c:f>
              <c:strCache>
                <c:ptCount val="10"/>
                <c:pt idx="0">
                  <c:v>Аюров Бэлигтэ Санжай-Жамсаевич</c:v>
                </c:pt>
                <c:pt idx="1">
                  <c:v>Богомолов Максим Евгеньевич</c:v>
                </c:pt>
                <c:pt idx="2">
                  <c:v>Варвус Артем Иванович</c:v>
                </c:pt>
                <c:pt idx="3">
                  <c:v>Васильева Елизавета Евгеньевна</c:v>
                </c:pt>
                <c:pt idx="4">
                  <c:v>Герасименко Михаил Александрович</c:v>
                </c:pt>
                <c:pt idx="5">
                  <c:v>Грошев Аркадий Александрович</c:v>
                </c:pt>
                <c:pt idx="6">
                  <c:v>Епишин Степан Николаевич</c:v>
                </c:pt>
                <c:pt idx="7">
                  <c:v>Жильцов Арсений Александрович</c:v>
                </c:pt>
                <c:pt idx="8">
                  <c:v>Кабанцов Юрий Александрович</c:v>
                </c:pt>
                <c:pt idx="9">
                  <c:v>Карапузова  Мария  Леонидовна</c:v>
                </c:pt>
              </c:strCache>
            </c:strRef>
          </c:cat>
          <c:val>
            <c:numRef>
              <c:f>'Повременная оплата'!$G$3:$G$12</c:f>
              <c:numCache>
                <c:formatCode>#\ ##0.00\ "₽"</c:formatCode>
                <c:ptCount val="10"/>
                <c:pt idx="0">
                  <c:v>6103.5</c:v>
                </c:pt>
                <c:pt idx="1">
                  <c:v>29913</c:v>
                </c:pt>
                <c:pt idx="2">
                  <c:v>29913</c:v>
                </c:pt>
                <c:pt idx="3">
                  <c:v>6103.5</c:v>
                </c:pt>
                <c:pt idx="4">
                  <c:v>5460</c:v>
                </c:pt>
                <c:pt idx="5">
                  <c:v>33001.800000000003</c:v>
                </c:pt>
                <c:pt idx="6">
                  <c:v>45357</c:v>
                </c:pt>
                <c:pt idx="7">
                  <c:v>45357</c:v>
                </c:pt>
                <c:pt idx="8">
                  <c:v>49990.200000000004</c:v>
                </c:pt>
                <c:pt idx="9">
                  <c:v>55653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5-427D-9541-015A630B4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1568864"/>
        <c:axId val="1377873152"/>
      </c:barChart>
      <c:catAx>
        <c:axId val="196156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7873152"/>
        <c:crosses val="autoZero"/>
        <c:auto val="1"/>
        <c:lblAlgn val="ctr"/>
        <c:lblOffset val="100"/>
        <c:noMultiLvlLbl val="0"/>
      </c:catAx>
      <c:valAx>
        <c:axId val="13778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Выплаты,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5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'Сдельная оплата'!$C$1</c:f>
              <c:strCache>
                <c:ptCount val="1"/>
                <c:pt idx="0">
                  <c:v> Стоимость работы</c:v>
                </c:pt>
              </c:strCache>
            </c:strRef>
          </c:tx>
          <c:explosion val="10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74-4E6D-A9F4-4A88224FD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74-4E6D-A9F4-4A88224FD2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74-4E6D-A9F4-4A88224FD2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C74-4E6D-A9F4-4A88224FD2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74-4E6D-A9F4-4A88224FD2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74-4E6D-A9F4-4A88224FD2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C74-4E6D-A9F4-4A88224FD2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C74-4E6D-A9F4-4A88224FD25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C74-4E6D-A9F4-4A88224FD25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C74-4E6D-A9F4-4A88224FD25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оплата'!$C$2:$C$13</c:f>
              <c:numCache>
                <c:formatCode>#\ ##0.00\ "₽"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9000</c:v>
                </c:pt>
                <c:pt idx="3">
                  <c:v>8000</c:v>
                </c:pt>
                <c:pt idx="4">
                  <c:v>12200</c:v>
                </c:pt>
                <c:pt idx="5">
                  <c:v>8000</c:v>
                </c:pt>
                <c:pt idx="6">
                  <c:v>10000</c:v>
                </c:pt>
                <c:pt idx="7">
                  <c:v>14400</c:v>
                </c:pt>
                <c:pt idx="8">
                  <c:v>14400</c:v>
                </c:pt>
                <c:pt idx="9">
                  <c:v>12200</c:v>
                </c:pt>
                <c:pt idx="10">
                  <c:v>14400</c:v>
                </c:pt>
                <c:pt idx="1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97-4833-86B2-9A3E1CABC8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'Сдельная оплата'!$D$1</c:f>
              <c:strCache>
                <c:ptCount val="1"/>
                <c:pt idx="0">
                  <c:v> Пенсионный фонд</c:v>
                </c:pt>
              </c:strCache>
            </c:strRef>
          </c:tx>
          <c:spPr>
            <a:ln>
              <a:solidFill>
                <a:schemeClr val="tx1">
                  <a:lumMod val="15000"/>
                  <a:lumOff val="85000"/>
                  <a:alpha val="96000"/>
                </a:schemeClr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AE-4658-9AA7-8DA7E9AD36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AE-4658-9AA7-8DA7E9AD36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AE-4658-9AA7-8DA7E9AD36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AE-4658-9AA7-8DA7E9AD36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AE-4658-9AA7-8DA7E9AD36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AE-4658-9AA7-8DA7E9AD365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AE-4658-9AA7-8DA7E9AD365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AE-4658-9AA7-8DA7E9AD365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AE-4658-9AA7-8DA7E9AD365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AE-4658-9AA7-8DA7E9AD365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tx1">
                    <a:lumMod val="15000"/>
                    <a:lumOff val="85000"/>
                    <a:alpha val="96000"/>
                  </a:schemeClr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оплата'!$D$2:$D$13</c:f>
              <c:numCache>
                <c:formatCode>#\ ##0.00\ "₽"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122</c:v>
                </c:pt>
                <c:pt idx="5">
                  <c:v>80</c:v>
                </c:pt>
                <c:pt idx="6">
                  <c:v>100</c:v>
                </c:pt>
                <c:pt idx="7">
                  <c:v>144</c:v>
                </c:pt>
                <c:pt idx="8">
                  <c:v>144</c:v>
                </c:pt>
                <c:pt idx="9">
                  <c:v>122</c:v>
                </c:pt>
                <c:pt idx="10">
                  <c:v>144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C-4A1C-A9DF-9F81E73C2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'Сдельная оплата'!$E$1</c:f>
              <c:strCache>
                <c:ptCount val="1"/>
                <c:pt idx="0">
                  <c:v> Налог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99-4706-BD6C-BE33CEB753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9-4706-BD6C-BE33CEB753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9-4706-BD6C-BE33CEB753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9-4706-BD6C-BE33CEB7530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9-4706-BD6C-BE33CEB7530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99-4706-BD6C-BE33CEB7530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99-4706-BD6C-BE33CEB7530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99-4706-BD6C-BE33CEB7530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99-4706-BD6C-BE33CEB7530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299-4706-BD6C-BE33CEB7530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оплата'!$E$2:$E$13</c:f>
              <c:numCache>
                <c:formatCode>#\ ##0.00\ "₽"</c:formatCode>
                <c:ptCount val="12"/>
                <c:pt idx="0">
                  <c:v>54.6</c:v>
                </c:pt>
                <c:pt idx="1">
                  <c:v>54.6</c:v>
                </c:pt>
                <c:pt idx="2">
                  <c:v>183.3</c:v>
                </c:pt>
                <c:pt idx="3">
                  <c:v>54.6</c:v>
                </c:pt>
                <c:pt idx="4">
                  <c:v>595.14</c:v>
                </c:pt>
                <c:pt idx="5">
                  <c:v>54.6</c:v>
                </c:pt>
                <c:pt idx="6">
                  <c:v>312</c:v>
                </c:pt>
                <c:pt idx="7">
                  <c:v>878.28</c:v>
                </c:pt>
                <c:pt idx="8">
                  <c:v>878.28</c:v>
                </c:pt>
                <c:pt idx="9">
                  <c:v>595.14</c:v>
                </c:pt>
                <c:pt idx="10">
                  <c:v>878.28</c:v>
                </c:pt>
                <c:pt idx="1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6D-44D4-99DF-87DFF70CAF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u="none" strike="noStrike" baseline="0">
                <a:effectLst/>
              </a:rPr>
              <a:t>График зарплаты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'Сдельная оплата'!$C$1</c:f>
              <c:strCache>
                <c:ptCount val="1"/>
                <c:pt idx="0">
                  <c:v> Стоимость работы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оплата'!$C$2:$C$13</c:f>
              <c:numCache>
                <c:formatCode>#\ ##0.00\ "₽"</c:formatCode>
                <c:ptCount val="12"/>
                <c:pt idx="0">
                  <c:v>8000</c:v>
                </c:pt>
                <c:pt idx="1">
                  <c:v>8000</c:v>
                </c:pt>
                <c:pt idx="2">
                  <c:v>9000</c:v>
                </c:pt>
                <c:pt idx="3">
                  <c:v>8000</c:v>
                </c:pt>
                <c:pt idx="4">
                  <c:v>12200</c:v>
                </c:pt>
                <c:pt idx="5">
                  <c:v>8000</c:v>
                </c:pt>
                <c:pt idx="6">
                  <c:v>10000</c:v>
                </c:pt>
                <c:pt idx="7">
                  <c:v>14400</c:v>
                </c:pt>
                <c:pt idx="8">
                  <c:v>14400</c:v>
                </c:pt>
                <c:pt idx="9">
                  <c:v>12200</c:v>
                </c:pt>
                <c:pt idx="10">
                  <c:v>14400</c:v>
                </c:pt>
                <c:pt idx="11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C-43A6-B6CE-E23BA8B836EC}"/>
            </c:ext>
          </c:extLst>
        </c:ser>
        <c:ser>
          <c:idx val="1"/>
          <c:order val="1"/>
          <c:tx>
            <c:strRef>
              <c:f>'Сдельная оплата'!$D$1</c:f>
              <c:strCache>
                <c:ptCount val="1"/>
                <c:pt idx="0">
                  <c:v> Пенсионный фонд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оплата'!$D$2:$D$13</c:f>
              <c:numCache>
                <c:formatCode>#\ ##0.00\ "₽"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122</c:v>
                </c:pt>
                <c:pt idx="5">
                  <c:v>80</c:v>
                </c:pt>
                <c:pt idx="6">
                  <c:v>100</c:v>
                </c:pt>
                <c:pt idx="7">
                  <c:v>144</c:v>
                </c:pt>
                <c:pt idx="8">
                  <c:v>144</c:v>
                </c:pt>
                <c:pt idx="9">
                  <c:v>122</c:v>
                </c:pt>
                <c:pt idx="10">
                  <c:v>144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C-43A6-B6CE-E23BA8B836EC}"/>
            </c:ext>
          </c:extLst>
        </c:ser>
        <c:ser>
          <c:idx val="2"/>
          <c:order val="2"/>
          <c:tx>
            <c:strRef>
              <c:f>'Сдельная оплата'!$E$1</c:f>
              <c:strCache>
                <c:ptCount val="1"/>
                <c:pt idx="0">
                  <c:v> Налог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'Сдельная оплата'!$A$2:$A$13</c:f>
              <c:strCache>
                <c:ptCount val="12"/>
                <c:pt idx="0">
                  <c:v>Аюров Б. С. </c:v>
                </c:pt>
                <c:pt idx="1">
                  <c:v>Богомолов М. Е. </c:v>
                </c:pt>
                <c:pt idx="2">
                  <c:v>Варвус А. И. </c:v>
                </c:pt>
                <c:pt idx="3">
                  <c:v>Васильева Е. Е. </c:v>
                </c:pt>
                <c:pt idx="4">
                  <c:v>Герасименко М. А. </c:v>
                </c:pt>
                <c:pt idx="5">
                  <c:v>Грошев А. А. </c:v>
                </c:pt>
                <c:pt idx="6">
                  <c:v>Епишин С. Н. </c:v>
                </c:pt>
                <c:pt idx="7">
                  <c:v>Жильцов А. А. </c:v>
                </c:pt>
                <c:pt idx="8">
                  <c:v>Кабанцов Ю. А. </c:v>
                </c:pt>
                <c:pt idx="9">
                  <c:v>Карапузова М. Л. </c:v>
                </c:pt>
                <c:pt idx="10">
                  <c:v>Касумова  Т. Ю. </c:v>
                </c:pt>
                <c:pt idx="11">
                  <c:v>Кидысюк А. В. </c:v>
                </c:pt>
              </c:strCache>
            </c:strRef>
          </c:cat>
          <c:val>
            <c:numRef>
              <c:f>'Сдельная оплата'!$E$2:$E$13</c:f>
              <c:numCache>
                <c:formatCode>#\ ##0.00\ "₽"</c:formatCode>
                <c:ptCount val="12"/>
                <c:pt idx="0">
                  <c:v>54.6</c:v>
                </c:pt>
                <c:pt idx="1">
                  <c:v>54.6</c:v>
                </c:pt>
                <c:pt idx="2">
                  <c:v>183.3</c:v>
                </c:pt>
                <c:pt idx="3">
                  <c:v>54.6</c:v>
                </c:pt>
                <c:pt idx="4">
                  <c:v>595.14</c:v>
                </c:pt>
                <c:pt idx="5">
                  <c:v>54.6</c:v>
                </c:pt>
                <c:pt idx="6">
                  <c:v>312</c:v>
                </c:pt>
                <c:pt idx="7">
                  <c:v>878.28</c:v>
                </c:pt>
                <c:pt idx="8">
                  <c:v>878.28</c:v>
                </c:pt>
                <c:pt idx="9">
                  <c:v>595.14</c:v>
                </c:pt>
                <c:pt idx="10">
                  <c:v>878.28</c:v>
                </c:pt>
                <c:pt idx="11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C-43A6-B6CE-E23BA8B836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3224992"/>
        <c:axId val="1788154448"/>
      </c:lineChart>
      <c:catAx>
        <c:axId val="13732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Работники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8154448"/>
        <c:crosses val="autoZero"/>
        <c:auto val="1"/>
        <c:lblAlgn val="ctr"/>
        <c:lblOffset val="100"/>
        <c:noMultiLvlLbl val="0"/>
      </c:catAx>
      <c:valAx>
        <c:axId val="17881544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Выплаты,</a:t>
                </a:r>
                <a:r>
                  <a:rPr lang="ru-RU" baseline="0"/>
                  <a:t> </a:t>
                </a:r>
                <a:r>
                  <a:rPr lang="ru-RU" sz="1000" b="0" i="0" u="none" strike="noStrike" baseline="0">
                    <a:effectLst/>
                  </a:rPr>
                  <a:t>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2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409EF3-E290-4B5B-A5F5-480822AFB69C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D55121-F1E9-4469-889B-0FBEB814538C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C577FF-C92A-492D-97BD-F379FE649059}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3211E6-76F7-4F54-8EE6-AD9A19070EC0}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1223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18C7E5-C2BC-006A-8FBE-74A7EAC63F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19" cy="601898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5F2080-5283-FE87-5E91-3ADC828BFD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869517</xdr:colOff>
      <xdr:row>12</xdr:row>
      <xdr:rowOff>138209</xdr:rowOff>
    </xdr:from>
    <xdr:to>
      <xdr:col>30</xdr:col>
      <xdr:colOff>307639</xdr:colOff>
      <xdr:row>27</xdr:row>
      <xdr:rowOff>57102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9BC31A4-39BB-2CAF-9874-9CBF89CB3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981074</xdr:colOff>
      <xdr:row>0</xdr:row>
      <xdr:rowOff>0</xdr:rowOff>
    </xdr:from>
    <xdr:to>
      <xdr:col>15</xdr:col>
      <xdr:colOff>336549</xdr:colOff>
      <xdr:row>13</xdr:row>
      <xdr:rowOff>25400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6FE9963-E119-33AB-CA05-7BD3586F8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1223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839E34-D83D-2971-2FDC-DFF4E267EA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19050</xdr:rowOff>
    </xdr:from>
    <xdr:to>
      <xdr:col>13</xdr:col>
      <xdr:colOff>307975</xdr:colOff>
      <xdr:row>13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948C42-43A9-11C7-6723-FA1CDBB3A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15875</xdr:colOff>
      <xdr:row>14</xdr:row>
      <xdr:rowOff>19050</xdr:rowOff>
    </xdr:from>
    <xdr:to>
      <xdr:col>13</xdr:col>
      <xdr:colOff>320675</xdr:colOff>
      <xdr:row>28</xdr:row>
      <xdr:rowOff>6350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EEC9EBA-3913-4333-EF66-29746FD9F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346075</xdr:colOff>
      <xdr:row>0</xdr:row>
      <xdr:rowOff>0</xdr:rowOff>
    </xdr:from>
    <xdr:to>
      <xdr:col>21</xdr:col>
      <xdr:colOff>41275</xdr:colOff>
      <xdr:row>13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11B9A0F-B563-4B60-DA82-80378AD8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8564" cy="6012234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672300-C167-2F62-9F36-E6B1321CD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0</xdr:row>
      <xdr:rowOff>19050</xdr:rowOff>
    </xdr:from>
    <xdr:to>
      <xdr:col>11</xdr:col>
      <xdr:colOff>327025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252FC9-1A54-7FB1-2010-E191BDA1C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314325</xdr:colOff>
      <xdr:row>14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926EE2-EF19-0F22-F70E-147EA6ECD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6;&#1072;&#1089;&#1089;&#1095;&#1077;&#1090;_&#1079;&#1072;&#1088;&#1087;&#1083;&#1072;&#1090;&#1099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зарплаты"/>
    </sheetNames>
    <sheetDataSet>
      <sheetData sheetId="0" refreshError="1">
        <row r="2">
          <cell r="A2">
            <v>1</v>
          </cell>
          <cell r="B2" t="str">
            <v>Аюров</v>
          </cell>
          <cell r="C2" t="str">
            <v>Бэлигтэ</v>
          </cell>
          <cell r="D2" t="str">
            <v>Санжай-Жамсаевич</v>
          </cell>
        </row>
        <row r="3">
          <cell r="B3" t="str">
            <v>Богомолов</v>
          </cell>
          <cell r="C3" t="str">
            <v>Максим</v>
          </cell>
          <cell r="D3" t="str">
            <v>Евгеньевич</v>
          </cell>
        </row>
        <row r="4">
          <cell r="B4" t="str">
            <v>Варвус</v>
          </cell>
          <cell r="C4" t="str">
            <v>Артем</v>
          </cell>
          <cell r="D4" t="str">
            <v>Иванович</v>
          </cell>
        </row>
        <row r="5">
          <cell r="B5" t="str">
            <v>Васильева</v>
          </cell>
          <cell r="C5" t="str">
            <v>Елизавета</v>
          </cell>
          <cell r="D5" t="str">
            <v>Евгеньевна</v>
          </cell>
        </row>
        <row r="6">
          <cell r="B6" t="str">
            <v>Герасименко</v>
          </cell>
          <cell r="C6" t="str">
            <v>Михаил</v>
          </cell>
          <cell r="D6" t="str">
            <v>Александрович</v>
          </cell>
        </row>
        <row r="7">
          <cell r="B7" t="str">
            <v>Грошев</v>
          </cell>
          <cell r="C7" t="str">
            <v>Аркадий</v>
          </cell>
          <cell r="D7" t="str">
            <v>Александрович</v>
          </cell>
        </row>
        <row r="8">
          <cell r="B8" t="str">
            <v>Епишин</v>
          </cell>
          <cell r="C8" t="str">
            <v>Степан</v>
          </cell>
          <cell r="D8" t="str">
            <v>Николаевич</v>
          </cell>
        </row>
        <row r="9">
          <cell r="B9" t="str">
            <v>Жильцов</v>
          </cell>
          <cell r="C9" t="str">
            <v>Арсений</v>
          </cell>
          <cell r="D9" t="str">
            <v>Александрович</v>
          </cell>
        </row>
        <row r="10">
          <cell r="B10" t="str">
            <v>Кабанцов</v>
          </cell>
          <cell r="C10" t="str">
            <v>Юрий</v>
          </cell>
          <cell r="D10" t="str">
            <v>Александрович</v>
          </cell>
        </row>
        <row r="11">
          <cell r="B11" t="str">
            <v>Карапузова</v>
          </cell>
          <cell r="C11" t="str">
            <v xml:space="preserve"> Мария </v>
          </cell>
          <cell r="D11" t="str">
            <v>Леонидовна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37BD-7952-451B-A385-C57F8275CDC7}">
  <dimension ref="A1:J15"/>
  <sheetViews>
    <sheetView workbookViewId="0">
      <selection activeCell="D14" sqref="D14"/>
    </sheetView>
  </sheetViews>
  <sheetFormatPr defaultColWidth="14.81640625" defaultRowHeight="19" customHeight="1" x14ac:dyDescent="0.35"/>
  <cols>
    <col min="1" max="1" width="8.26953125" style="1" bestFit="1" customWidth="1"/>
    <col min="2" max="2" width="15.26953125" style="1" bestFit="1" customWidth="1"/>
    <col min="3" max="3" width="12.54296875" style="1" bestFit="1" customWidth="1"/>
    <col min="4" max="4" width="23.36328125" style="1" bestFit="1" customWidth="1"/>
    <col min="5" max="5" width="26.90625" style="1" bestFit="1" customWidth="1"/>
    <col min="6" max="7" width="8.6328125" style="1" bestFit="1" customWidth="1"/>
    <col min="8" max="8" width="22.08984375" style="1" bestFit="1" customWidth="1"/>
    <col min="9" max="9" width="8.08984375" style="1" bestFit="1" customWidth="1"/>
    <col min="10" max="10" width="13.1796875" style="1" bestFit="1" customWidth="1"/>
    <col min="11" max="16384" width="14.81640625" style="1"/>
  </cols>
  <sheetData>
    <row r="1" spans="1:10" ht="19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9" customHeight="1" x14ac:dyDescent="0.35">
      <c r="A2" s="1">
        <v>1</v>
      </c>
      <c r="B2" s="2" t="s">
        <v>10</v>
      </c>
      <c r="C2" s="1" t="s">
        <v>11</v>
      </c>
      <c r="D2" s="1" t="s">
        <v>28</v>
      </c>
      <c r="E2" s="1" t="s">
        <v>36</v>
      </c>
      <c r="F2" s="3">
        <v>50000</v>
      </c>
      <c r="G2" s="1">
        <f>$F2*G$15*0.01</f>
        <v>20000</v>
      </c>
      <c r="H2" s="1">
        <f>$F2*H$15*0.01</f>
        <v>500</v>
      </c>
      <c r="I2" s="1">
        <f t="shared" ref="I2:I13" si="0">($F2 - $H2-$F$15)*$I$15*0.01</f>
        <v>5460</v>
      </c>
      <c r="J2" s="3">
        <f>$F2 - $G2 - $H2 - $I2</f>
        <v>24040</v>
      </c>
    </row>
    <row r="3" spans="1:10" ht="19" customHeight="1" x14ac:dyDescent="0.35">
      <c r="A3" s="1">
        <v>2</v>
      </c>
      <c r="B3" s="2" t="s">
        <v>12</v>
      </c>
      <c r="C3" s="1" t="s">
        <v>13</v>
      </c>
      <c r="D3" s="1" t="s">
        <v>29</v>
      </c>
      <c r="E3" s="1" t="s">
        <v>37</v>
      </c>
      <c r="F3" s="1">
        <v>240000</v>
      </c>
      <c r="G3" s="1">
        <f t="shared" ref="G3:H13" si="1">$F3*G$15*0.01</f>
        <v>96000</v>
      </c>
      <c r="H3" s="1">
        <f t="shared" si="1"/>
        <v>2400</v>
      </c>
      <c r="I3" s="1">
        <f t="shared" si="0"/>
        <v>29913</v>
      </c>
      <c r="J3" s="3">
        <f t="shared" ref="J3:J13" si="2">$F3 - $G3 - $H3 - $I3</f>
        <v>111687</v>
      </c>
    </row>
    <row r="4" spans="1:10" ht="19" customHeight="1" x14ac:dyDescent="0.35">
      <c r="A4" s="1">
        <v>3</v>
      </c>
      <c r="B4" s="2" t="s">
        <v>14</v>
      </c>
      <c r="C4" s="1" t="s">
        <v>15</v>
      </c>
      <c r="D4" s="1" t="s">
        <v>30</v>
      </c>
      <c r="E4" s="1" t="s">
        <v>37</v>
      </c>
      <c r="F4" s="1">
        <v>240000</v>
      </c>
      <c r="G4" s="1">
        <f t="shared" si="1"/>
        <v>96000</v>
      </c>
      <c r="H4" s="1">
        <f t="shared" si="1"/>
        <v>2400</v>
      </c>
      <c r="I4" s="1">
        <f>($F4 - $H4-$F$15)*$I$15*0.01</f>
        <v>29913</v>
      </c>
      <c r="J4" s="3">
        <f t="shared" si="2"/>
        <v>111687</v>
      </c>
    </row>
    <row r="5" spans="1:10" ht="19" customHeight="1" x14ac:dyDescent="0.35">
      <c r="A5" s="1">
        <v>4</v>
      </c>
      <c r="B5" s="2" t="s">
        <v>16</v>
      </c>
      <c r="C5" s="1" t="s">
        <v>17</v>
      </c>
      <c r="D5" s="1" t="s">
        <v>31</v>
      </c>
      <c r="E5" s="1" t="s">
        <v>36</v>
      </c>
      <c r="F5" s="1">
        <v>50000</v>
      </c>
      <c r="G5" s="1">
        <f t="shared" si="1"/>
        <v>20000</v>
      </c>
      <c r="H5" s="1">
        <f t="shared" si="1"/>
        <v>500</v>
      </c>
      <c r="I5" s="1">
        <f t="shared" si="0"/>
        <v>5460</v>
      </c>
      <c r="J5" s="3">
        <f t="shared" si="2"/>
        <v>24040</v>
      </c>
    </row>
    <row r="6" spans="1:10" ht="19" customHeight="1" x14ac:dyDescent="0.35">
      <c r="A6" s="1">
        <v>5</v>
      </c>
      <c r="B6" s="2" t="s">
        <v>18</v>
      </c>
      <c r="C6" s="1" t="s">
        <v>19</v>
      </c>
      <c r="D6" s="1" t="s">
        <v>32</v>
      </c>
      <c r="E6" s="1" t="s">
        <v>36</v>
      </c>
      <c r="F6" s="1">
        <v>50000</v>
      </c>
      <c r="G6" s="1">
        <f t="shared" si="1"/>
        <v>20000</v>
      </c>
      <c r="H6" s="1">
        <f t="shared" si="1"/>
        <v>500</v>
      </c>
      <c r="I6" s="1">
        <f t="shared" si="0"/>
        <v>5460</v>
      </c>
      <c r="J6" s="3">
        <f t="shared" si="2"/>
        <v>24040</v>
      </c>
    </row>
    <row r="7" spans="1:10" ht="19" customHeight="1" x14ac:dyDescent="0.35">
      <c r="A7" s="1">
        <v>6</v>
      </c>
      <c r="B7" s="2" t="s">
        <v>20</v>
      </c>
      <c r="C7" s="1" t="s">
        <v>21</v>
      </c>
      <c r="D7" s="1" t="s">
        <v>32</v>
      </c>
      <c r="E7" s="1" t="s">
        <v>37</v>
      </c>
      <c r="F7" s="1">
        <v>240000</v>
      </c>
      <c r="G7" s="1">
        <f t="shared" si="1"/>
        <v>96000</v>
      </c>
      <c r="H7" s="1">
        <f t="shared" si="1"/>
        <v>2400</v>
      </c>
      <c r="I7" s="1">
        <f t="shared" si="0"/>
        <v>29913</v>
      </c>
      <c r="J7" s="3">
        <f t="shared" si="2"/>
        <v>111687</v>
      </c>
    </row>
    <row r="8" spans="1:10" ht="19" customHeight="1" x14ac:dyDescent="0.35">
      <c r="A8" s="1">
        <v>7</v>
      </c>
      <c r="B8" s="2" t="s">
        <v>22</v>
      </c>
      <c r="C8" s="1" t="s">
        <v>23</v>
      </c>
      <c r="D8" s="1" t="s">
        <v>33</v>
      </c>
      <c r="E8" s="1" t="s">
        <v>38</v>
      </c>
      <c r="F8" s="1">
        <v>360000</v>
      </c>
      <c r="G8" s="1">
        <f t="shared" si="1"/>
        <v>144000</v>
      </c>
      <c r="H8" s="1">
        <f t="shared" si="1"/>
        <v>3600</v>
      </c>
      <c r="I8" s="1">
        <f t="shared" si="0"/>
        <v>45357</v>
      </c>
      <c r="J8" s="3">
        <f t="shared" si="2"/>
        <v>167043</v>
      </c>
    </row>
    <row r="9" spans="1:10" ht="19" customHeight="1" x14ac:dyDescent="0.35">
      <c r="A9" s="1">
        <v>8</v>
      </c>
      <c r="B9" s="2" t="s">
        <v>24</v>
      </c>
      <c r="C9" s="1" t="s">
        <v>25</v>
      </c>
      <c r="D9" s="1" t="s">
        <v>32</v>
      </c>
      <c r="E9" s="1" t="s">
        <v>38</v>
      </c>
      <c r="F9" s="1">
        <v>360000</v>
      </c>
      <c r="G9" s="1">
        <f t="shared" si="1"/>
        <v>144000</v>
      </c>
      <c r="H9" s="1">
        <f t="shared" si="1"/>
        <v>3600</v>
      </c>
      <c r="I9" s="1">
        <f t="shared" si="0"/>
        <v>45357</v>
      </c>
      <c r="J9" s="3">
        <f t="shared" si="2"/>
        <v>167043</v>
      </c>
    </row>
    <row r="10" spans="1:10" ht="19" customHeight="1" x14ac:dyDescent="0.35">
      <c r="A10" s="1">
        <v>9</v>
      </c>
      <c r="B10" s="2" t="s">
        <v>26</v>
      </c>
      <c r="C10" s="1" t="s">
        <v>27</v>
      </c>
      <c r="D10" s="1" t="s">
        <v>32</v>
      </c>
      <c r="E10" s="1" t="s">
        <v>38</v>
      </c>
      <c r="F10" s="1">
        <v>360000</v>
      </c>
      <c r="G10" s="1">
        <f t="shared" si="1"/>
        <v>144000</v>
      </c>
      <c r="H10" s="1">
        <f t="shared" si="1"/>
        <v>3600</v>
      </c>
      <c r="I10" s="1">
        <f t="shared" si="0"/>
        <v>45357</v>
      </c>
      <c r="J10" s="3">
        <f t="shared" si="2"/>
        <v>167043</v>
      </c>
    </row>
    <row r="11" spans="1:10" ht="19" customHeight="1" x14ac:dyDescent="0.35">
      <c r="A11" s="1">
        <v>10</v>
      </c>
      <c r="B11" s="1" t="s">
        <v>35</v>
      </c>
      <c r="C11" s="1" t="s">
        <v>80</v>
      </c>
      <c r="D11" s="1" t="s">
        <v>34</v>
      </c>
      <c r="E11" s="1" t="s">
        <v>39</v>
      </c>
      <c r="F11" s="1">
        <v>440000</v>
      </c>
      <c r="G11" s="1">
        <f t="shared" si="1"/>
        <v>176000</v>
      </c>
      <c r="H11" s="1">
        <f t="shared" si="1"/>
        <v>4400</v>
      </c>
      <c r="I11" s="1">
        <f t="shared" si="0"/>
        <v>55653</v>
      </c>
      <c r="J11" s="3">
        <f t="shared" si="2"/>
        <v>203947</v>
      </c>
    </row>
    <row r="12" spans="1:10" ht="19" customHeight="1" x14ac:dyDescent="0.35">
      <c r="A12" s="1">
        <v>11</v>
      </c>
      <c r="B12" s="1" t="s">
        <v>75</v>
      </c>
      <c r="C12" s="1" t="s">
        <v>76</v>
      </c>
      <c r="D12" s="1" t="s">
        <v>81</v>
      </c>
      <c r="E12" s="1" t="s">
        <v>38</v>
      </c>
      <c r="F12" s="1">
        <v>360000</v>
      </c>
      <c r="G12" s="1">
        <f t="shared" si="1"/>
        <v>144000</v>
      </c>
      <c r="H12" s="1">
        <f t="shared" si="1"/>
        <v>3600</v>
      </c>
      <c r="I12" s="1">
        <f t="shared" si="0"/>
        <v>45357</v>
      </c>
      <c r="J12" s="3">
        <f t="shared" si="2"/>
        <v>167043</v>
      </c>
    </row>
    <row r="13" spans="1:10" ht="19" customHeight="1" x14ac:dyDescent="0.35">
      <c r="A13" s="1">
        <v>12</v>
      </c>
      <c r="B13" s="1" t="s">
        <v>77</v>
      </c>
      <c r="C13" s="1" t="s">
        <v>78</v>
      </c>
      <c r="D13" s="1" t="s">
        <v>79</v>
      </c>
      <c r="E13" s="1" t="s">
        <v>37</v>
      </c>
      <c r="F13" s="1">
        <v>240000</v>
      </c>
      <c r="G13" s="1">
        <f t="shared" si="1"/>
        <v>96000</v>
      </c>
      <c r="H13" s="1">
        <f t="shared" si="1"/>
        <v>2400</v>
      </c>
      <c r="I13" s="1">
        <f t="shared" si="0"/>
        <v>29913</v>
      </c>
      <c r="J13" s="3">
        <f t="shared" si="2"/>
        <v>111687</v>
      </c>
    </row>
    <row r="14" spans="1:10" ht="19" customHeight="1" x14ac:dyDescent="0.35">
      <c r="F14" s="1" t="s">
        <v>41</v>
      </c>
      <c r="G14" s="66" t="s">
        <v>40</v>
      </c>
      <c r="H14" s="66"/>
      <c r="I14" s="66"/>
    </row>
    <row r="15" spans="1:10" ht="19" customHeight="1" x14ac:dyDescent="0.35">
      <c r="F15" s="4">
        <v>7500</v>
      </c>
      <c r="G15" s="1">
        <v>40</v>
      </c>
      <c r="H15" s="1">
        <v>1</v>
      </c>
      <c r="I15" s="1">
        <v>13</v>
      </c>
    </row>
  </sheetData>
  <mergeCells count="1">
    <mergeCell ref="G14:I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140B6-AD97-479B-BFD9-D1144DBE5A75}">
  <dimension ref="A1:W65"/>
  <sheetViews>
    <sheetView topLeftCell="A7" zoomScale="55" zoomScaleNormal="55" workbookViewId="0">
      <selection activeCell="AD30" sqref="AD30"/>
    </sheetView>
  </sheetViews>
  <sheetFormatPr defaultRowHeight="14.5" x14ac:dyDescent="0.35"/>
  <cols>
    <col min="10" max="12" width="8.81640625" bestFit="1" customWidth="1"/>
    <col min="13" max="13" width="13.90625" bestFit="1" customWidth="1"/>
    <col min="14" max="22" width="8.81640625" bestFit="1" customWidth="1"/>
    <col min="23" max="23" width="12.54296875" bestFit="1" customWidth="1"/>
  </cols>
  <sheetData>
    <row r="1" spans="1:23" x14ac:dyDescent="0.35">
      <c r="A1" s="39"/>
      <c r="B1" s="40">
        <v>0</v>
      </c>
      <c r="C1" s="40">
        <v>1</v>
      </c>
      <c r="D1" s="40">
        <v>2</v>
      </c>
      <c r="E1" s="40">
        <v>3</v>
      </c>
      <c r="F1" s="40">
        <v>4</v>
      </c>
      <c r="G1" s="40">
        <v>5</v>
      </c>
      <c r="H1" s="40">
        <v>6</v>
      </c>
      <c r="I1" s="40">
        <v>7</v>
      </c>
      <c r="J1" s="40">
        <v>8</v>
      </c>
      <c r="K1" s="41">
        <v>9</v>
      </c>
    </row>
    <row r="2" spans="1:23" x14ac:dyDescent="0.35">
      <c r="A2" s="42">
        <v>0</v>
      </c>
      <c r="B2">
        <f t="shared" ref="B2:D3" si="0">$A2*B$1</f>
        <v>0</v>
      </c>
      <c r="C2">
        <f t="shared" si="0"/>
        <v>0</v>
      </c>
      <c r="D2">
        <f t="shared" si="0"/>
        <v>0</v>
      </c>
      <c r="E2">
        <f t="shared" ref="E2:K3" si="1">$A2*E$1</f>
        <v>0</v>
      </c>
      <c r="F2">
        <f t="shared" si="1"/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si="1"/>
        <v>0</v>
      </c>
      <c r="K2" s="43">
        <f t="shared" si="1"/>
        <v>0</v>
      </c>
    </row>
    <row r="3" spans="1:23" x14ac:dyDescent="0.35">
      <c r="A3" s="42">
        <v>1</v>
      </c>
      <c r="B3">
        <f t="shared" si="0"/>
        <v>0</v>
      </c>
      <c r="C3">
        <f t="shared" si="0"/>
        <v>1</v>
      </c>
      <c r="D3">
        <f t="shared" si="0"/>
        <v>2</v>
      </c>
      <c r="E3">
        <f t="shared" si="1"/>
        <v>3</v>
      </c>
      <c r="F3">
        <f t="shared" si="1"/>
        <v>4</v>
      </c>
      <c r="G3">
        <f t="shared" si="1"/>
        <v>5</v>
      </c>
      <c r="H3">
        <f t="shared" si="1"/>
        <v>6</v>
      </c>
      <c r="I3">
        <f t="shared" si="1"/>
        <v>7</v>
      </c>
      <c r="J3">
        <f t="shared" si="1"/>
        <v>8</v>
      </c>
      <c r="K3" s="43">
        <f t="shared" si="1"/>
        <v>9</v>
      </c>
    </row>
    <row r="4" spans="1:23" x14ac:dyDescent="0.35">
      <c r="A4" s="42">
        <v>2</v>
      </c>
      <c r="B4">
        <f t="shared" ref="B4:K11" si="2">$A4*B$1</f>
        <v>0</v>
      </c>
      <c r="C4">
        <f t="shared" si="2"/>
        <v>2</v>
      </c>
      <c r="D4">
        <f t="shared" si="2"/>
        <v>4</v>
      </c>
      <c r="E4">
        <f t="shared" si="2"/>
        <v>6</v>
      </c>
      <c r="F4">
        <f t="shared" si="2"/>
        <v>8</v>
      </c>
      <c r="G4">
        <f t="shared" si="2"/>
        <v>10</v>
      </c>
      <c r="H4">
        <f t="shared" si="2"/>
        <v>12</v>
      </c>
      <c r="I4">
        <f t="shared" si="2"/>
        <v>14</v>
      </c>
      <c r="J4">
        <f t="shared" si="2"/>
        <v>16</v>
      </c>
      <c r="K4" s="43">
        <f t="shared" si="2"/>
        <v>18</v>
      </c>
    </row>
    <row r="5" spans="1:23" x14ac:dyDescent="0.35">
      <c r="A5" s="42">
        <v>3</v>
      </c>
      <c r="B5">
        <f t="shared" si="2"/>
        <v>0</v>
      </c>
      <c r="C5">
        <f t="shared" si="2"/>
        <v>3</v>
      </c>
      <c r="D5">
        <f t="shared" si="2"/>
        <v>6</v>
      </c>
      <c r="E5">
        <f t="shared" si="2"/>
        <v>9</v>
      </c>
      <c r="F5">
        <f t="shared" si="2"/>
        <v>12</v>
      </c>
      <c r="G5">
        <f t="shared" si="2"/>
        <v>15</v>
      </c>
      <c r="H5">
        <f t="shared" si="2"/>
        <v>18</v>
      </c>
      <c r="I5">
        <f t="shared" si="2"/>
        <v>21</v>
      </c>
      <c r="J5">
        <f t="shared" si="2"/>
        <v>24</v>
      </c>
      <c r="K5" s="43">
        <f t="shared" si="2"/>
        <v>27</v>
      </c>
    </row>
    <row r="6" spans="1:23" x14ac:dyDescent="0.35">
      <c r="A6" s="42">
        <v>4</v>
      </c>
      <c r="B6">
        <f t="shared" si="2"/>
        <v>0</v>
      </c>
      <c r="C6">
        <f t="shared" si="2"/>
        <v>4</v>
      </c>
      <c r="D6">
        <f t="shared" si="2"/>
        <v>8</v>
      </c>
      <c r="E6">
        <f t="shared" si="2"/>
        <v>12</v>
      </c>
      <c r="F6">
        <f t="shared" si="2"/>
        <v>16</v>
      </c>
      <c r="G6">
        <f t="shared" si="2"/>
        <v>20</v>
      </c>
      <c r="H6">
        <f t="shared" si="2"/>
        <v>24</v>
      </c>
      <c r="I6">
        <f t="shared" si="2"/>
        <v>28</v>
      </c>
      <c r="J6">
        <f t="shared" si="2"/>
        <v>32</v>
      </c>
      <c r="K6" s="43">
        <f t="shared" si="2"/>
        <v>36</v>
      </c>
    </row>
    <row r="7" spans="1:23" x14ac:dyDescent="0.35">
      <c r="A7" s="42">
        <v>5</v>
      </c>
      <c r="B7">
        <f t="shared" si="2"/>
        <v>0</v>
      </c>
      <c r="C7">
        <f t="shared" si="2"/>
        <v>5</v>
      </c>
      <c r="D7">
        <f t="shared" si="2"/>
        <v>10</v>
      </c>
      <c r="E7">
        <f t="shared" si="2"/>
        <v>15</v>
      </c>
      <c r="F7">
        <f t="shared" si="2"/>
        <v>20</v>
      </c>
      <c r="G7">
        <f t="shared" si="2"/>
        <v>25</v>
      </c>
      <c r="H7">
        <f t="shared" si="2"/>
        <v>30</v>
      </c>
      <c r="I7">
        <f t="shared" si="2"/>
        <v>35</v>
      </c>
      <c r="J7">
        <f t="shared" si="2"/>
        <v>40</v>
      </c>
      <c r="K7" s="43">
        <f t="shared" si="2"/>
        <v>45</v>
      </c>
    </row>
    <row r="8" spans="1:23" x14ac:dyDescent="0.35">
      <c r="A8" s="42">
        <v>6</v>
      </c>
      <c r="B8">
        <f t="shared" si="2"/>
        <v>0</v>
      </c>
      <c r="C8">
        <f t="shared" si="2"/>
        <v>6</v>
      </c>
      <c r="D8">
        <f t="shared" si="2"/>
        <v>12</v>
      </c>
      <c r="E8">
        <f t="shared" si="2"/>
        <v>18</v>
      </c>
      <c r="F8">
        <f t="shared" si="2"/>
        <v>24</v>
      </c>
      <c r="G8">
        <f t="shared" si="2"/>
        <v>30</v>
      </c>
      <c r="H8">
        <f t="shared" si="2"/>
        <v>36</v>
      </c>
      <c r="I8">
        <f t="shared" si="2"/>
        <v>42</v>
      </c>
      <c r="J8">
        <f t="shared" si="2"/>
        <v>48</v>
      </c>
      <c r="K8" s="43">
        <f t="shared" si="2"/>
        <v>54</v>
      </c>
    </row>
    <row r="9" spans="1:23" x14ac:dyDescent="0.35">
      <c r="A9" s="42">
        <v>7</v>
      </c>
      <c r="B9">
        <f t="shared" si="2"/>
        <v>0</v>
      </c>
      <c r="C9">
        <f t="shared" si="2"/>
        <v>7</v>
      </c>
      <c r="D9">
        <f t="shared" si="2"/>
        <v>14</v>
      </c>
      <c r="E9">
        <f t="shared" si="2"/>
        <v>21</v>
      </c>
      <c r="F9">
        <f t="shared" si="2"/>
        <v>28</v>
      </c>
      <c r="G9">
        <f t="shared" si="2"/>
        <v>35</v>
      </c>
      <c r="H9">
        <f t="shared" si="2"/>
        <v>42</v>
      </c>
      <c r="I9">
        <f t="shared" si="2"/>
        <v>49</v>
      </c>
      <c r="J9">
        <f t="shared" si="2"/>
        <v>56</v>
      </c>
      <c r="K9" s="43">
        <f t="shared" si="2"/>
        <v>63</v>
      </c>
    </row>
    <row r="10" spans="1:23" x14ac:dyDescent="0.35">
      <c r="A10" s="42">
        <v>8</v>
      </c>
      <c r="B10">
        <f t="shared" si="2"/>
        <v>0</v>
      </c>
      <c r="C10">
        <f t="shared" si="2"/>
        <v>8</v>
      </c>
      <c r="D10">
        <f t="shared" si="2"/>
        <v>16</v>
      </c>
      <c r="E10">
        <f t="shared" si="2"/>
        <v>24</v>
      </c>
      <c r="F10">
        <f t="shared" si="2"/>
        <v>32</v>
      </c>
      <c r="G10">
        <f t="shared" si="2"/>
        <v>40</v>
      </c>
      <c r="H10">
        <f t="shared" si="2"/>
        <v>48</v>
      </c>
      <c r="I10">
        <f t="shared" si="2"/>
        <v>56</v>
      </c>
      <c r="J10">
        <f t="shared" si="2"/>
        <v>64</v>
      </c>
      <c r="K10" s="43">
        <f t="shared" si="2"/>
        <v>72</v>
      </c>
    </row>
    <row r="11" spans="1:23" ht="15" thickBot="1" x14ac:dyDescent="0.4">
      <c r="A11" s="44">
        <v>9</v>
      </c>
      <c r="B11" s="45">
        <f t="shared" si="2"/>
        <v>0</v>
      </c>
      <c r="C11" s="45">
        <f t="shared" si="2"/>
        <v>9</v>
      </c>
      <c r="D11" s="45">
        <f t="shared" si="2"/>
        <v>18</v>
      </c>
      <c r="E11" s="45">
        <f t="shared" si="2"/>
        <v>27</v>
      </c>
      <c r="F11" s="45">
        <f t="shared" si="2"/>
        <v>36</v>
      </c>
      <c r="G11" s="45">
        <f t="shared" si="2"/>
        <v>45</v>
      </c>
      <c r="H11" s="45">
        <f t="shared" si="2"/>
        <v>54</v>
      </c>
      <c r="I11" s="45">
        <f t="shared" si="2"/>
        <v>63</v>
      </c>
      <c r="J11" s="45">
        <f t="shared" si="2"/>
        <v>72</v>
      </c>
      <c r="K11" s="46">
        <f t="shared" si="2"/>
        <v>81</v>
      </c>
    </row>
    <row r="13" spans="1:23" ht="15" thickBot="1" x14ac:dyDescent="0.4"/>
    <row r="14" spans="1:23" ht="15" thickBot="1" x14ac:dyDescent="0.4">
      <c r="A14" s="5" t="s">
        <v>44</v>
      </c>
      <c r="B14" s="6">
        <v>0.15</v>
      </c>
      <c r="C14" s="40" t="s">
        <v>74</v>
      </c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1"/>
    </row>
    <row r="15" spans="1:23" ht="15" thickBot="1" x14ac:dyDescent="0.4">
      <c r="A15" s="42"/>
      <c r="C15" t="s">
        <v>42</v>
      </c>
      <c r="W15" s="43"/>
    </row>
    <row r="16" spans="1:23" ht="15" thickBot="1" x14ac:dyDescent="0.4">
      <c r="A16" s="42"/>
      <c r="C16" s="5">
        <v>-3</v>
      </c>
      <c r="D16" s="7">
        <f t="shared" ref="D16:W16" si="3">C16+$B$14</f>
        <v>-2.85</v>
      </c>
      <c r="E16" s="7">
        <f t="shared" si="3"/>
        <v>-2.7</v>
      </c>
      <c r="F16" s="7">
        <f t="shared" si="3"/>
        <v>-2.5500000000000003</v>
      </c>
      <c r="G16" s="7">
        <f t="shared" si="3"/>
        <v>-2.4000000000000004</v>
      </c>
      <c r="H16" s="7">
        <f t="shared" si="3"/>
        <v>-2.2500000000000004</v>
      </c>
      <c r="I16" s="7">
        <f t="shared" si="3"/>
        <v>-2.1000000000000005</v>
      </c>
      <c r="J16" s="7">
        <f t="shared" si="3"/>
        <v>-1.9500000000000006</v>
      </c>
      <c r="K16" s="7">
        <f t="shared" si="3"/>
        <v>-1.8000000000000007</v>
      </c>
      <c r="L16" s="7">
        <f t="shared" si="3"/>
        <v>-1.6500000000000008</v>
      </c>
      <c r="M16" s="7">
        <f t="shared" si="3"/>
        <v>-1.5000000000000009</v>
      </c>
      <c r="N16" s="7">
        <f t="shared" si="3"/>
        <v>-1.350000000000001</v>
      </c>
      <c r="O16" s="7">
        <f t="shared" si="3"/>
        <v>-1.2000000000000011</v>
      </c>
      <c r="P16" s="7">
        <f t="shared" si="3"/>
        <v>-1.0500000000000012</v>
      </c>
      <c r="Q16" s="7">
        <f t="shared" si="3"/>
        <v>-0.90000000000000113</v>
      </c>
      <c r="R16" s="7">
        <f t="shared" si="3"/>
        <v>-0.75000000000000111</v>
      </c>
      <c r="S16" s="7">
        <f t="shared" si="3"/>
        <v>-0.60000000000000109</v>
      </c>
      <c r="T16" s="7">
        <f t="shared" si="3"/>
        <v>-0.45000000000000107</v>
      </c>
      <c r="U16" s="7">
        <f t="shared" si="3"/>
        <v>-0.30000000000000104</v>
      </c>
      <c r="V16" s="7">
        <f t="shared" si="3"/>
        <v>-0.15000000000000105</v>
      </c>
      <c r="W16" s="6">
        <f t="shared" si="3"/>
        <v>-1.0547118733938987E-15</v>
      </c>
    </row>
    <row r="17" spans="1:23" x14ac:dyDescent="0.35">
      <c r="A17" s="42" t="s">
        <v>43</v>
      </c>
      <c r="B17" s="8">
        <v>2</v>
      </c>
      <c r="C17">
        <f t="shared" ref="C17:C37" si="4">SIN(C$16)+COS($B17)</f>
        <v>-0.55726684460700959</v>
      </c>
      <c r="D17">
        <f t="shared" ref="D17:W31" si="5">SIN(D$16)+COS($B17)</f>
        <v>-0.70362484888968679</v>
      </c>
      <c r="E17">
        <f t="shared" si="5"/>
        <v>-0.84352671678097213</v>
      </c>
      <c r="F17">
        <f t="shared" si="5"/>
        <v>-0.973830553938559</v>
      </c>
      <c r="G17">
        <f t="shared" si="5"/>
        <v>-1.091610017098293</v>
      </c>
      <c r="H17">
        <f t="shared" si="5"/>
        <v>-1.1942200334350634</v>
      </c>
      <c r="I17">
        <f t="shared" si="5"/>
        <v>-1.279356203196016</v>
      </c>
      <c r="J17">
        <f t="shared" si="5"/>
        <v>-1.3451065515510114</v>
      </c>
      <c r="K17">
        <f t="shared" si="5"/>
        <v>-1.3899944674253375</v>
      </c>
      <c r="L17">
        <f t="shared" si="5"/>
        <v>-1.4130118650010612</v>
      </c>
      <c r="M17">
        <f t="shared" si="5"/>
        <v>-1.4136418231511969</v>
      </c>
      <c r="N17">
        <f t="shared" si="5"/>
        <v>-1.3918701943738017</v>
      </c>
      <c r="O17">
        <f t="shared" si="5"/>
        <v>-1.3481859225143691</v>
      </c>
      <c r="P17">
        <f t="shared" si="5"/>
        <v>-1.2835700621411599</v>
      </c>
      <c r="Q17">
        <f t="shared" si="5"/>
        <v>-1.1994737461746265</v>
      </c>
      <c r="R17">
        <f t="shared" si="5"/>
        <v>-1.0977855965704775</v>
      </c>
      <c r="S17">
        <f t="shared" si="5"/>
        <v>-0.98078930994217872</v>
      </c>
      <c r="T17">
        <f t="shared" si="5"/>
        <v>-0.85111237065837364</v>
      </c>
      <c r="U17">
        <f t="shared" si="5"/>
        <v>-0.71166704320848295</v>
      </c>
      <c r="V17">
        <f t="shared" si="5"/>
        <v>-0.56558496902074262</v>
      </c>
      <c r="W17" s="43">
        <f>SIN(W$16)+COS($B17)</f>
        <v>-0.41614683654714346</v>
      </c>
    </row>
    <row r="18" spans="1:23" x14ac:dyDescent="0.35">
      <c r="A18" s="42"/>
      <c r="B18" s="9">
        <f>B17+$B$14</f>
        <v>2.15</v>
      </c>
      <c r="C18">
        <f t="shared" si="4"/>
        <v>-0.68847767354013822</v>
      </c>
      <c r="D18">
        <f t="shared" ref="D18:R19" si="6">SIN(D$16)+COS($B18)</f>
        <v>-0.83483567782281543</v>
      </c>
      <c r="E18">
        <f t="shared" si="6"/>
        <v>-0.97473754571410076</v>
      </c>
      <c r="F18">
        <f t="shared" si="6"/>
        <v>-1.1050413828716876</v>
      </c>
      <c r="G18">
        <f t="shared" si="6"/>
        <v>-1.2228208460314216</v>
      </c>
      <c r="H18">
        <f t="shared" si="6"/>
        <v>-1.3254308623681919</v>
      </c>
      <c r="I18">
        <f t="shared" si="6"/>
        <v>-1.4105670321291446</v>
      </c>
      <c r="J18">
        <f t="shared" si="6"/>
        <v>-1.4763173804841401</v>
      </c>
      <c r="K18">
        <f t="shared" si="6"/>
        <v>-1.5212052963584659</v>
      </c>
      <c r="L18">
        <f t="shared" si="6"/>
        <v>-1.5442226939341896</v>
      </c>
      <c r="M18">
        <f t="shared" si="6"/>
        <v>-1.5448526520843253</v>
      </c>
      <c r="N18">
        <f t="shared" si="6"/>
        <v>-1.5230810233069303</v>
      </c>
      <c r="O18">
        <f t="shared" si="6"/>
        <v>-1.4793967514474977</v>
      </c>
      <c r="P18">
        <f t="shared" si="6"/>
        <v>-1.4147808910742885</v>
      </c>
      <c r="Q18">
        <f t="shared" si="6"/>
        <v>-1.330684575107755</v>
      </c>
      <c r="R18">
        <f t="shared" si="6"/>
        <v>-1.2289964255036061</v>
      </c>
      <c r="S18">
        <f t="shared" si="5"/>
        <v>-1.1120001388753074</v>
      </c>
      <c r="T18">
        <f t="shared" si="5"/>
        <v>-0.98232319959150216</v>
      </c>
      <c r="U18">
        <f t="shared" si="5"/>
        <v>-0.84287787214161147</v>
      </c>
      <c r="V18">
        <f t="shared" si="5"/>
        <v>-0.69679579795387125</v>
      </c>
      <c r="W18" s="43">
        <f t="shared" si="5"/>
        <v>-0.54735766548027209</v>
      </c>
    </row>
    <row r="19" spans="1:23" x14ac:dyDescent="0.35">
      <c r="A19" s="42"/>
      <c r="B19" s="9">
        <f t="shared" ref="B19:B37" si="7">B18+$B$14</f>
        <v>2.2999999999999998</v>
      </c>
      <c r="C19">
        <f t="shared" si="4"/>
        <v>-0.80739602933969135</v>
      </c>
      <c r="D19">
        <f t="shared" si="6"/>
        <v>-0.95375403362236844</v>
      </c>
      <c r="E19">
        <f t="shared" si="6"/>
        <v>-1.093655901513654</v>
      </c>
      <c r="F19">
        <f t="shared" si="6"/>
        <v>-1.2239597386712409</v>
      </c>
      <c r="G19">
        <f t="shared" si="6"/>
        <v>-1.3417392018309746</v>
      </c>
      <c r="H19">
        <f t="shared" si="6"/>
        <v>-1.4443492181677451</v>
      </c>
      <c r="I19">
        <f t="shared" si="6"/>
        <v>-1.5294853879286976</v>
      </c>
      <c r="J19">
        <f t="shared" si="6"/>
        <v>-1.5952357362836933</v>
      </c>
      <c r="K19">
        <f t="shared" si="6"/>
        <v>-1.6401236521580191</v>
      </c>
      <c r="L19">
        <f t="shared" si="6"/>
        <v>-1.6631410497337429</v>
      </c>
      <c r="M19">
        <f t="shared" si="6"/>
        <v>-1.6637710078838785</v>
      </c>
      <c r="N19">
        <f t="shared" si="6"/>
        <v>-1.6419993791064833</v>
      </c>
      <c r="O19">
        <f t="shared" si="6"/>
        <v>-1.5983151072470507</v>
      </c>
      <c r="P19">
        <f t="shared" si="6"/>
        <v>-1.5336992468738417</v>
      </c>
      <c r="Q19">
        <f t="shared" si="6"/>
        <v>-1.4496029309073082</v>
      </c>
      <c r="R19">
        <f t="shared" si="6"/>
        <v>-1.3479147813031591</v>
      </c>
      <c r="S19">
        <f t="shared" si="5"/>
        <v>-1.2309184946748604</v>
      </c>
      <c r="T19">
        <f t="shared" si="5"/>
        <v>-1.1012415553910553</v>
      </c>
      <c r="U19">
        <f t="shared" si="5"/>
        <v>-0.96179622794116471</v>
      </c>
      <c r="V19">
        <f t="shared" si="5"/>
        <v>-0.81571415375342438</v>
      </c>
      <c r="W19" s="43">
        <f t="shared" si="5"/>
        <v>-0.6662760212798251</v>
      </c>
    </row>
    <row r="20" spans="1:23" x14ac:dyDescent="0.35">
      <c r="A20" s="42"/>
      <c r="B20" s="9">
        <f t="shared" si="7"/>
        <v>2.4499999999999997</v>
      </c>
      <c r="C20">
        <f t="shared" si="4"/>
        <v>-0.91135126210717443</v>
      </c>
      <c r="D20">
        <f t="shared" si="5"/>
        <v>-1.0577092663898515</v>
      </c>
      <c r="E20">
        <f t="shared" si="5"/>
        <v>-1.1976111342811371</v>
      </c>
      <c r="F20">
        <f t="shared" si="5"/>
        <v>-1.3279149714387239</v>
      </c>
      <c r="G20">
        <f t="shared" si="5"/>
        <v>-1.4456944345984577</v>
      </c>
      <c r="H20">
        <f t="shared" si="5"/>
        <v>-1.5483044509352282</v>
      </c>
      <c r="I20">
        <f t="shared" si="5"/>
        <v>-1.6334406206961807</v>
      </c>
      <c r="J20">
        <f t="shared" si="5"/>
        <v>-1.6991909690511764</v>
      </c>
      <c r="K20">
        <f t="shared" si="5"/>
        <v>-1.7440788849255022</v>
      </c>
      <c r="L20">
        <f t="shared" si="5"/>
        <v>-1.767096282501226</v>
      </c>
      <c r="M20">
        <f t="shared" si="5"/>
        <v>-1.7677262406513616</v>
      </c>
      <c r="N20">
        <f t="shared" si="5"/>
        <v>-1.7459546118739664</v>
      </c>
      <c r="O20">
        <f t="shared" si="5"/>
        <v>-1.7022703400145338</v>
      </c>
      <c r="P20">
        <f t="shared" si="5"/>
        <v>-1.6376544796413248</v>
      </c>
      <c r="Q20">
        <f t="shared" si="5"/>
        <v>-1.5535581636747913</v>
      </c>
      <c r="R20">
        <f t="shared" si="5"/>
        <v>-1.4518700140706422</v>
      </c>
      <c r="S20">
        <f t="shared" si="5"/>
        <v>-1.3348737274423434</v>
      </c>
      <c r="T20">
        <f t="shared" si="5"/>
        <v>-1.2051967881585384</v>
      </c>
      <c r="U20">
        <f t="shared" si="5"/>
        <v>-1.0657514607086478</v>
      </c>
      <c r="V20">
        <f t="shared" si="5"/>
        <v>-0.91966938652090746</v>
      </c>
      <c r="W20" s="43">
        <f t="shared" si="5"/>
        <v>-0.77023125404730819</v>
      </c>
    </row>
    <row r="21" spans="1:23" x14ac:dyDescent="0.35">
      <c r="A21" s="42"/>
      <c r="B21" s="9">
        <f t="shared" si="7"/>
        <v>2.5999999999999996</v>
      </c>
      <c r="C21">
        <f t="shared" si="4"/>
        <v>-0.99800876142881434</v>
      </c>
      <c r="D21">
        <f t="shared" si="5"/>
        <v>-1.1443667657114915</v>
      </c>
      <c r="E21">
        <f t="shared" si="5"/>
        <v>-1.2842686336027769</v>
      </c>
      <c r="F21">
        <f t="shared" si="5"/>
        <v>-1.4145724707603637</v>
      </c>
      <c r="G21">
        <f t="shared" si="5"/>
        <v>-1.5323519339200977</v>
      </c>
      <c r="H21">
        <f t="shared" si="5"/>
        <v>-1.634961950256868</v>
      </c>
      <c r="I21">
        <f t="shared" si="5"/>
        <v>-1.7200981200178207</v>
      </c>
      <c r="J21">
        <f t="shared" si="5"/>
        <v>-1.7858484683728162</v>
      </c>
      <c r="K21">
        <f t="shared" si="5"/>
        <v>-1.830736384247142</v>
      </c>
      <c r="L21">
        <f t="shared" si="5"/>
        <v>-1.8537537818228658</v>
      </c>
      <c r="M21">
        <f t="shared" si="5"/>
        <v>-1.8543837399730014</v>
      </c>
      <c r="N21">
        <f t="shared" si="5"/>
        <v>-1.8326121111956064</v>
      </c>
      <c r="O21">
        <f t="shared" si="5"/>
        <v>-1.7889278393361738</v>
      </c>
      <c r="P21">
        <f t="shared" si="5"/>
        <v>-1.7243119789629646</v>
      </c>
      <c r="Q21">
        <f t="shared" si="5"/>
        <v>-1.6402156629964311</v>
      </c>
      <c r="R21">
        <f t="shared" si="5"/>
        <v>-1.5385275133922822</v>
      </c>
      <c r="S21">
        <f t="shared" si="5"/>
        <v>-1.4215312267639835</v>
      </c>
      <c r="T21">
        <f t="shared" si="5"/>
        <v>-1.2918542874801782</v>
      </c>
      <c r="U21">
        <f t="shared" si="5"/>
        <v>-1.1524089600302876</v>
      </c>
      <c r="V21">
        <f t="shared" si="5"/>
        <v>-1.0063268858425474</v>
      </c>
      <c r="W21" s="43">
        <f t="shared" si="5"/>
        <v>-0.85688875336894821</v>
      </c>
    </row>
    <row r="22" spans="1:23" x14ac:dyDescent="0.35">
      <c r="A22" s="42"/>
      <c r="B22" s="9">
        <f t="shared" si="7"/>
        <v>2.7499999999999996</v>
      </c>
      <c r="C22">
        <f t="shared" si="4"/>
        <v>-1.0654223866923305</v>
      </c>
      <c r="D22">
        <f t="shared" si="5"/>
        <v>-1.2117803909750078</v>
      </c>
      <c r="E22">
        <f t="shared" si="5"/>
        <v>-1.3516822588662931</v>
      </c>
      <c r="F22">
        <f t="shared" si="5"/>
        <v>-1.48198609602388</v>
      </c>
      <c r="G22">
        <f t="shared" si="5"/>
        <v>-1.599765559183614</v>
      </c>
      <c r="H22">
        <f t="shared" si="5"/>
        <v>-1.7023755755203842</v>
      </c>
      <c r="I22">
        <f t="shared" si="5"/>
        <v>-1.7875117452813369</v>
      </c>
      <c r="J22">
        <f t="shared" si="5"/>
        <v>-1.8532620936363324</v>
      </c>
      <c r="K22">
        <f t="shared" si="5"/>
        <v>-1.8981500095106583</v>
      </c>
      <c r="L22">
        <f t="shared" si="5"/>
        <v>-1.921167407086382</v>
      </c>
      <c r="M22">
        <f t="shared" si="5"/>
        <v>-1.9217973652365177</v>
      </c>
      <c r="N22">
        <f t="shared" si="5"/>
        <v>-1.9000257364591226</v>
      </c>
      <c r="O22">
        <f t="shared" si="5"/>
        <v>-1.8563414645996901</v>
      </c>
      <c r="P22">
        <f t="shared" si="5"/>
        <v>-1.7917256042264809</v>
      </c>
      <c r="Q22">
        <f t="shared" si="5"/>
        <v>-1.7076292882599473</v>
      </c>
      <c r="R22">
        <f t="shared" si="5"/>
        <v>-1.6059411386557985</v>
      </c>
      <c r="S22">
        <f t="shared" si="5"/>
        <v>-1.4889448520274997</v>
      </c>
      <c r="T22">
        <f t="shared" si="5"/>
        <v>-1.3592679127436944</v>
      </c>
      <c r="U22">
        <f t="shared" si="5"/>
        <v>-1.2198225852938038</v>
      </c>
      <c r="V22">
        <f t="shared" si="5"/>
        <v>-1.0737405111060636</v>
      </c>
      <c r="W22" s="43">
        <f t="shared" si="5"/>
        <v>-0.92430237863246445</v>
      </c>
    </row>
    <row r="23" spans="1:23" x14ac:dyDescent="0.35">
      <c r="A23" s="42"/>
      <c r="B23" s="9">
        <f t="shared" si="7"/>
        <v>2.8999999999999995</v>
      </c>
      <c r="C23">
        <f t="shared" si="4"/>
        <v>-1.1120781732094576</v>
      </c>
      <c r="D23">
        <f t="shared" si="5"/>
        <v>-1.2584361774921349</v>
      </c>
      <c r="E23">
        <f t="shared" si="5"/>
        <v>-1.3983380453834202</v>
      </c>
      <c r="F23">
        <f t="shared" si="5"/>
        <v>-1.5286418825410071</v>
      </c>
      <c r="G23">
        <f t="shared" si="5"/>
        <v>-1.6464213457007411</v>
      </c>
      <c r="H23">
        <f t="shared" si="5"/>
        <v>-1.7490313620375115</v>
      </c>
      <c r="I23">
        <f t="shared" si="5"/>
        <v>-1.8341675317984638</v>
      </c>
      <c r="J23">
        <f t="shared" si="5"/>
        <v>-1.8999178801534595</v>
      </c>
      <c r="K23">
        <f t="shared" si="5"/>
        <v>-1.9448057960277856</v>
      </c>
      <c r="L23">
        <f t="shared" si="5"/>
        <v>-1.9678231936035093</v>
      </c>
      <c r="M23">
        <f t="shared" si="5"/>
        <v>-1.968453151753645</v>
      </c>
      <c r="N23">
        <f t="shared" si="5"/>
        <v>-1.9466815229762497</v>
      </c>
      <c r="O23">
        <f t="shared" si="5"/>
        <v>-1.9029972511168172</v>
      </c>
      <c r="P23">
        <f t="shared" si="5"/>
        <v>-1.838381390743608</v>
      </c>
      <c r="Q23">
        <f t="shared" si="5"/>
        <v>-1.7542850747770746</v>
      </c>
      <c r="R23">
        <f t="shared" si="5"/>
        <v>-1.6525969251729253</v>
      </c>
      <c r="S23">
        <f t="shared" si="5"/>
        <v>-1.5356006385446266</v>
      </c>
      <c r="T23">
        <f t="shared" si="5"/>
        <v>-1.4059236992608217</v>
      </c>
      <c r="U23">
        <f t="shared" si="5"/>
        <v>-1.2664783718109309</v>
      </c>
      <c r="V23">
        <f t="shared" si="5"/>
        <v>-1.1203962976231907</v>
      </c>
      <c r="W23" s="43">
        <f t="shared" si="5"/>
        <v>-0.97095816514959155</v>
      </c>
    </row>
    <row r="24" spans="1:23" x14ac:dyDescent="0.35">
      <c r="A24" s="42"/>
      <c r="B24" s="9">
        <f t="shared" si="7"/>
        <v>3.0499999999999994</v>
      </c>
      <c r="C24">
        <f t="shared" si="4"/>
        <v>-1.1369283325989283</v>
      </c>
      <c r="D24">
        <f t="shared" si="5"/>
        <v>-1.2832863368816056</v>
      </c>
      <c r="E24">
        <f t="shared" si="5"/>
        <v>-1.423188204772891</v>
      </c>
      <c r="F24">
        <f t="shared" si="5"/>
        <v>-1.5534920419304779</v>
      </c>
      <c r="G24">
        <f t="shared" si="5"/>
        <v>-1.6712715050902118</v>
      </c>
      <c r="H24">
        <f t="shared" si="5"/>
        <v>-1.7738815214269823</v>
      </c>
      <c r="I24">
        <f t="shared" si="5"/>
        <v>-1.8590176911879346</v>
      </c>
      <c r="J24">
        <f t="shared" si="5"/>
        <v>-1.9247680395429303</v>
      </c>
      <c r="K24">
        <f t="shared" si="5"/>
        <v>-1.9696559554172564</v>
      </c>
      <c r="L24">
        <f t="shared" si="5"/>
        <v>-1.9926733529929801</v>
      </c>
      <c r="M24">
        <f t="shared" si="5"/>
        <v>-1.9933033111431158</v>
      </c>
      <c r="N24">
        <f t="shared" si="5"/>
        <v>-1.9715316823657205</v>
      </c>
      <c r="O24">
        <f t="shared" si="5"/>
        <v>-1.9278474105062879</v>
      </c>
      <c r="P24">
        <f t="shared" si="5"/>
        <v>-1.8632315501330787</v>
      </c>
      <c r="Q24">
        <f t="shared" si="5"/>
        <v>-1.7791352341665454</v>
      </c>
      <c r="R24">
        <f t="shared" si="5"/>
        <v>-1.6774470845623961</v>
      </c>
      <c r="S24">
        <f t="shared" si="5"/>
        <v>-1.5604507979340974</v>
      </c>
      <c r="T24">
        <f t="shared" si="5"/>
        <v>-1.4307738586502925</v>
      </c>
      <c r="U24">
        <f t="shared" si="5"/>
        <v>-1.2913285312004017</v>
      </c>
      <c r="V24">
        <f t="shared" si="5"/>
        <v>-1.1452464570126615</v>
      </c>
      <c r="W24" s="43">
        <f t="shared" si="5"/>
        <v>-0.99580832453906232</v>
      </c>
    </row>
    <row r="25" spans="1:23" x14ac:dyDescent="0.35">
      <c r="A25" s="42"/>
      <c r="B25" s="9">
        <f t="shared" si="7"/>
        <v>3.1999999999999993</v>
      </c>
      <c r="C25">
        <f t="shared" si="4"/>
        <v>-1.1394147838546203</v>
      </c>
      <c r="D25">
        <f t="shared" si="5"/>
        <v>-1.2857727881372976</v>
      </c>
      <c r="E25">
        <f t="shared" si="5"/>
        <v>-1.4256746560285829</v>
      </c>
      <c r="F25">
        <f t="shared" si="5"/>
        <v>-1.5559784931861698</v>
      </c>
      <c r="G25">
        <f t="shared" si="5"/>
        <v>-1.6737579563459037</v>
      </c>
      <c r="H25">
        <f t="shared" si="5"/>
        <v>-1.776367972682674</v>
      </c>
      <c r="I25">
        <f t="shared" si="5"/>
        <v>-1.8615041424436267</v>
      </c>
      <c r="J25">
        <f t="shared" si="5"/>
        <v>-1.9272544907986222</v>
      </c>
      <c r="K25">
        <f t="shared" si="5"/>
        <v>-1.972142406672948</v>
      </c>
      <c r="L25">
        <f t="shared" si="5"/>
        <v>-1.9951598042486718</v>
      </c>
      <c r="M25">
        <f t="shared" si="5"/>
        <v>-1.9957897623988075</v>
      </c>
      <c r="N25">
        <f t="shared" si="5"/>
        <v>-1.9740181336214124</v>
      </c>
      <c r="O25">
        <f t="shared" si="5"/>
        <v>-1.9303338617619799</v>
      </c>
      <c r="P25">
        <f t="shared" si="5"/>
        <v>-1.8657180013887706</v>
      </c>
      <c r="Q25">
        <f t="shared" si="5"/>
        <v>-1.7816216854222371</v>
      </c>
      <c r="R25">
        <f t="shared" si="5"/>
        <v>-1.6799335358180882</v>
      </c>
      <c r="S25">
        <f t="shared" si="5"/>
        <v>-1.5629372491897895</v>
      </c>
      <c r="T25">
        <f t="shared" si="5"/>
        <v>-1.4332603099059842</v>
      </c>
      <c r="U25">
        <f t="shared" si="5"/>
        <v>-1.2938149824560936</v>
      </c>
      <c r="V25">
        <f t="shared" si="5"/>
        <v>-1.1477329082683534</v>
      </c>
      <c r="W25" s="43">
        <f t="shared" si="5"/>
        <v>-0.99829477579475423</v>
      </c>
    </row>
    <row r="26" spans="1:23" x14ac:dyDescent="0.35">
      <c r="A26" s="42"/>
      <c r="B26" s="9">
        <f t="shared" si="7"/>
        <v>3.3499999999999992</v>
      </c>
      <c r="C26">
        <f t="shared" si="4"/>
        <v>-1.1194816866418014</v>
      </c>
      <c r="D26">
        <f t="shared" si="5"/>
        <v>-1.2658396909244787</v>
      </c>
      <c r="E26">
        <f t="shared" si="5"/>
        <v>-1.405741558815764</v>
      </c>
      <c r="F26">
        <f t="shared" si="5"/>
        <v>-1.5360453959733509</v>
      </c>
      <c r="G26">
        <f t="shared" si="5"/>
        <v>-1.6538248591330849</v>
      </c>
      <c r="H26">
        <f t="shared" si="5"/>
        <v>-1.7564348754698553</v>
      </c>
      <c r="I26">
        <f t="shared" si="5"/>
        <v>-1.8415710452308076</v>
      </c>
      <c r="J26">
        <f t="shared" si="5"/>
        <v>-1.9073213935858033</v>
      </c>
      <c r="K26">
        <f t="shared" si="5"/>
        <v>-1.9522093094601294</v>
      </c>
      <c r="L26">
        <f t="shared" si="5"/>
        <v>-1.9752267070358531</v>
      </c>
      <c r="M26">
        <f t="shared" si="5"/>
        <v>-1.9758566651859888</v>
      </c>
      <c r="N26">
        <f t="shared" si="5"/>
        <v>-1.9540850364085935</v>
      </c>
      <c r="O26">
        <f t="shared" si="5"/>
        <v>-1.910400764549161</v>
      </c>
      <c r="P26">
        <f t="shared" si="5"/>
        <v>-1.8457849041759518</v>
      </c>
      <c r="Q26">
        <f t="shared" si="5"/>
        <v>-1.7616885882094184</v>
      </c>
      <c r="R26">
        <f t="shared" si="5"/>
        <v>-1.6600004386052691</v>
      </c>
      <c r="S26">
        <f t="shared" si="5"/>
        <v>-1.5430041519769704</v>
      </c>
      <c r="T26">
        <f t="shared" si="5"/>
        <v>-1.4133272126931655</v>
      </c>
      <c r="U26">
        <f t="shared" si="5"/>
        <v>-1.2738818852432747</v>
      </c>
      <c r="V26">
        <f t="shared" si="5"/>
        <v>-1.1277998110555345</v>
      </c>
      <c r="W26" s="43">
        <f t="shared" si="5"/>
        <v>-0.97836167858193535</v>
      </c>
    </row>
    <row r="27" spans="1:23" x14ac:dyDescent="0.35">
      <c r="A27" s="42"/>
      <c r="B27" s="9">
        <f t="shared" si="7"/>
        <v>3.4999999999999991</v>
      </c>
      <c r="C27">
        <f t="shared" si="4"/>
        <v>-1.0775766953506638</v>
      </c>
      <c r="D27">
        <f t="shared" si="5"/>
        <v>-1.2239346996333411</v>
      </c>
      <c r="E27">
        <f t="shared" si="5"/>
        <v>-1.3638365675246265</v>
      </c>
      <c r="F27">
        <f t="shared" si="5"/>
        <v>-1.4941404046822133</v>
      </c>
      <c r="G27">
        <f t="shared" si="5"/>
        <v>-1.6119198678419473</v>
      </c>
      <c r="H27">
        <f t="shared" si="5"/>
        <v>-1.7145298841787175</v>
      </c>
      <c r="I27">
        <f t="shared" si="5"/>
        <v>-1.7996660539396703</v>
      </c>
      <c r="J27">
        <f t="shared" si="5"/>
        <v>-1.8654164022946658</v>
      </c>
      <c r="K27">
        <f t="shared" si="5"/>
        <v>-1.9103043181689916</v>
      </c>
      <c r="L27">
        <f t="shared" si="5"/>
        <v>-1.9333217157447153</v>
      </c>
      <c r="M27">
        <f>SIN(M$16)+COS($B27)</f>
        <v>-1.933951673894851</v>
      </c>
      <c r="N27">
        <f t="shared" si="5"/>
        <v>-1.912180045117456</v>
      </c>
      <c r="O27">
        <f t="shared" si="5"/>
        <v>-1.8684957732580234</v>
      </c>
      <c r="P27">
        <f t="shared" si="5"/>
        <v>-1.8038799128848142</v>
      </c>
      <c r="Q27">
        <f t="shared" si="5"/>
        <v>-1.7197835969182806</v>
      </c>
      <c r="R27">
        <f t="shared" si="5"/>
        <v>-1.6180954473141318</v>
      </c>
      <c r="S27">
        <f t="shared" si="5"/>
        <v>-1.501099160685833</v>
      </c>
      <c r="T27">
        <f t="shared" si="5"/>
        <v>-1.3714222214020277</v>
      </c>
      <c r="U27">
        <f t="shared" si="5"/>
        <v>-1.2319768939521372</v>
      </c>
      <c r="V27">
        <f t="shared" si="5"/>
        <v>-1.0858948197643969</v>
      </c>
      <c r="W27" s="43">
        <f t="shared" si="5"/>
        <v>-0.93645668729079778</v>
      </c>
    </row>
    <row r="28" spans="1:23" x14ac:dyDescent="0.35">
      <c r="A28" s="42"/>
      <c r="B28" s="9">
        <f t="shared" si="7"/>
        <v>3.649999999999999</v>
      </c>
      <c r="C28">
        <f t="shared" si="4"/>
        <v>-1.0146409057438055</v>
      </c>
      <c r="D28">
        <f t="shared" si="5"/>
        <v>-1.1609989100264826</v>
      </c>
      <c r="E28">
        <f t="shared" si="5"/>
        <v>-1.3009007779177679</v>
      </c>
      <c r="F28">
        <f t="shared" si="5"/>
        <v>-1.4312046150753548</v>
      </c>
      <c r="G28">
        <f t="shared" si="5"/>
        <v>-1.548984078235089</v>
      </c>
      <c r="H28">
        <f t="shared" si="5"/>
        <v>-1.6515940945718592</v>
      </c>
      <c r="I28">
        <f t="shared" si="5"/>
        <v>-1.7367302643328117</v>
      </c>
      <c r="J28">
        <f t="shared" si="5"/>
        <v>-1.8024806126878072</v>
      </c>
      <c r="K28">
        <f t="shared" si="5"/>
        <v>-1.8473685285621333</v>
      </c>
      <c r="L28">
        <f t="shared" si="5"/>
        <v>-1.870385926137857</v>
      </c>
      <c r="M28">
        <f t="shared" si="5"/>
        <v>-1.8710158842879927</v>
      </c>
      <c r="N28">
        <f t="shared" si="5"/>
        <v>-1.8492442555105977</v>
      </c>
      <c r="O28">
        <f t="shared" si="5"/>
        <v>-1.8055599836511651</v>
      </c>
      <c r="P28">
        <f t="shared" si="5"/>
        <v>-1.7409441232779557</v>
      </c>
      <c r="Q28">
        <f t="shared" si="5"/>
        <v>-1.6568478073114223</v>
      </c>
      <c r="R28">
        <f t="shared" si="5"/>
        <v>-1.5551596577072733</v>
      </c>
      <c r="S28">
        <f t="shared" si="5"/>
        <v>-1.4381633710789745</v>
      </c>
      <c r="T28">
        <f t="shared" si="5"/>
        <v>-1.3084864317951694</v>
      </c>
      <c r="U28">
        <f t="shared" si="5"/>
        <v>-1.1690411043452789</v>
      </c>
      <c r="V28">
        <f t="shared" si="5"/>
        <v>-1.0229590301575384</v>
      </c>
      <c r="W28" s="43">
        <f t="shared" si="5"/>
        <v>-0.87352089768393926</v>
      </c>
    </row>
    <row r="29" spans="1:23" x14ac:dyDescent="0.35">
      <c r="A29" s="42"/>
      <c r="B29" s="9">
        <f t="shared" si="7"/>
        <v>3.7999999999999989</v>
      </c>
      <c r="C29">
        <f t="shared" si="4"/>
        <v>-0.93208771997428463</v>
      </c>
      <c r="D29">
        <f t="shared" si="5"/>
        <v>-1.0784457242569618</v>
      </c>
      <c r="E29">
        <f t="shared" si="5"/>
        <v>-1.2183475921482472</v>
      </c>
      <c r="F29">
        <f t="shared" si="5"/>
        <v>-1.348651429305834</v>
      </c>
      <c r="G29">
        <f t="shared" si="5"/>
        <v>-1.466430892465568</v>
      </c>
      <c r="H29">
        <f t="shared" si="5"/>
        <v>-1.5690409088023385</v>
      </c>
      <c r="I29">
        <f t="shared" si="5"/>
        <v>-1.6541770785632908</v>
      </c>
      <c r="J29">
        <f t="shared" si="5"/>
        <v>-1.7199274269182865</v>
      </c>
      <c r="K29">
        <f t="shared" si="5"/>
        <v>-1.7648153427926125</v>
      </c>
      <c r="L29">
        <f t="shared" si="5"/>
        <v>-1.7878327403683363</v>
      </c>
      <c r="M29">
        <f t="shared" si="5"/>
        <v>-1.7884626985184719</v>
      </c>
      <c r="N29">
        <f t="shared" si="5"/>
        <v>-1.7666910697410767</v>
      </c>
      <c r="O29">
        <f t="shared" si="5"/>
        <v>-1.7230067978816441</v>
      </c>
      <c r="P29">
        <f t="shared" si="5"/>
        <v>-1.6583909375084349</v>
      </c>
      <c r="Q29">
        <f t="shared" si="5"/>
        <v>-1.5742946215419016</v>
      </c>
      <c r="R29">
        <f t="shared" si="5"/>
        <v>-1.4726064719377523</v>
      </c>
      <c r="S29">
        <f t="shared" si="5"/>
        <v>-1.3556101853094535</v>
      </c>
      <c r="T29">
        <f t="shared" si="5"/>
        <v>-1.2259332460256487</v>
      </c>
      <c r="U29">
        <f t="shared" si="5"/>
        <v>-1.0864879185757579</v>
      </c>
      <c r="V29">
        <f t="shared" si="5"/>
        <v>-0.94040584438801766</v>
      </c>
      <c r="W29" s="43">
        <f t="shared" si="5"/>
        <v>-0.7909677119144185</v>
      </c>
    </row>
    <row r="30" spans="1:23" x14ac:dyDescent="0.35">
      <c r="A30" s="42"/>
      <c r="B30" s="9">
        <f t="shared" si="7"/>
        <v>3.9499999999999988</v>
      </c>
      <c r="C30">
        <f t="shared" si="4"/>
        <v>-0.83177110462037573</v>
      </c>
      <c r="D30">
        <f t="shared" si="5"/>
        <v>-0.97812910890305282</v>
      </c>
      <c r="E30">
        <f t="shared" si="5"/>
        <v>-1.1180309767943384</v>
      </c>
      <c r="F30">
        <f t="shared" si="5"/>
        <v>-1.2483348139519252</v>
      </c>
      <c r="G30">
        <f t="shared" si="5"/>
        <v>-1.366114277111659</v>
      </c>
      <c r="H30">
        <f t="shared" si="5"/>
        <v>-1.4687242934484295</v>
      </c>
      <c r="I30">
        <f t="shared" si="5"/>
        <v>-1.553860463209382</v>
      </c>
      <c r="J30">
        <f t="shared" si="5"/>
        <v>-1.6196108115643777</v>
      </c>
      <c r="K30">
        <f t="shared" si="5"/>
        <v>-1.6644987274387035</v>
      </c>
      <c r="L30">
        <f t="shared" si="5"/>
        <v>-1.6875161250144273</v>
      </c>
      <c r="M30">
        <f t="shared" si="5"/>
        <v>-1.6881460831645629</v>
      </c>
      <c r="N30">
        <f t="shared" si="5"/>
        <v>-1.6663744543871677</v>
      </c>
      <c r="O30">
        <f t="shared" si="5"/>
        <v>-1.6226901825277351</v>
      </c>
      <c r="P30">
        <f t="shared" si="5"/>
        <v>-1.5580743221545261</v>
      </c>
      <c r="Q30">
        <f t="shared" si="5"/>
        <v>-1.4739780061879926</v>
      </c>
      <c r="R30">
        <f t="shared" si="5"/>
        <v>-1.3722898565838435</v>
      </c>
      <c r="S30">
        <f t="shared" si="5"/>
        <v>-1.2552935699555448</v>
      </c>
      <c r="T30">
        <f t="shared" si="5"/>
        <v>-1.1256166306717397</v>
      </c>
      <c r="U30">
        <f t="shared" si="5"/>
        <v>-0.98617130322184909</v>
      </c>
      <c r="V30">
        <f t="shared" si="5"/>
        <v>-0.84008922903410876</v>
      </c>
      <c r="W30" s="43">
        <f t="shared" si="5"/>
        <v>-0.69065109656050949</v>
      </c>
    </row>
    <row r="31" spans="1:23" x14ac:dyDescent="0.35">
      <c r="A31" s="42"/>
      <c r="B31" s="9">
        <f t="shared" si="7"/>
        <v>4.0999999999999988</v>
      </c>
      <c r="C31">
        <f t="shared" si="4"/>
        <v>-0.7159439545931372</v>
      </c>
      <c r="D31">
        <f t="shared" si="5"/>
        <v>-0.86230195887581429</v>
      </c>
      <c r="E31">
        <f t="shared" si="5"/>
        <v>-1.0022038267670998</v>
      </c>
      <c r="F31">
        <f t="shared" si="5"/>
        <v>-1.1325076639246867</v>
      </c>
      <c r="G31">
        <f t="shared" si="5"/>
        <v>-1.2502871270844205</v>
      </c>
      <c r="H31">
        <f t="shared" si="5"/>
        <v>-1.3528971434211909</v>
      </c>
      <c r="I31">
        <f t="shared" ref="D31:W37" si="8">SIN(I$16)+COS($B31)</f>
        <v>-1.4380333131821434</v>
      </c>
      <c r="J31">
        <f t="shared" si="8"/>
        <v>-1.5037836615371392</v>
      </c>
      <c r="K31">
        <f t="shared" si="8"/>
        <v>-1.548671577411465</v>
      </c>
      <c r="L31">
        <f t="shared" si="8"/>
        <v>-1.5716889749871887</v>
      </c>
      <c r="M31">
        <f t="shared" si="8"/>
        <v>-1.5723189331373244</v>
      </c>
      <c r="N31">
        <f t="shared" si="8"/>
        <v>-1.5505473043599292</v>
      </c>
      <c r="O31">
        <f t="shared" si="8"/>
        <v>-1.5068630325004966</v>
      </c>
      <c r="P31">
        <f t="shared" si="8"/>
        <v>-1.4422471721272876</v>
      </c>
      <c r="Q31">
        <f t="shared" si="8"/>
        <v>-1.358150856160754</v>
      </c>
      <c r="R31">
        <f t="shared" si="8"/>
        <v>-1.256462706556605</v>
      </c>
      <c r="S31">
        <f t="shared" si="8"/>
        <v>-1.1394664199283062</v>
      </c>
      <c r="T31">
        <f t="shared" si="8"/>
        <v>-1.0097894806445011</v>
      </c>
      <c r="U31">
        <f t="shared" si="8"/>
        <v>-0.87034415319461056</v>
      </c>
      <c r="V31">
        <f t="shared" si="8"/>
        <v>-0.72426207900687023</v>
      </c>
      <c r="W31" s="43">
        <f t="shared" si="8"/>
        <v>-0.57482394653327096</v>
      </c>
    </row>
    <row r="32" spans="1:23" x14ac:dyDescent="0.35">
      <c r="A32" s="42"/>
      <c r="B32" s="9">
        <f t="shared" si="7"/>
        <v>4.2499999999999991</v>
      </c>
      <c r="C32">
        <f t="shared" si="4"/>
        <v>-0.58720749797366079</v>
      </c>
      <c r="D32">
        <f t="shared" si="8"/>
        <v>-0.73356550225633799</v>
      </c>
      <c r="E32">
        <f t="shared" si="8"/>
        <v>-0.87346737014762343</v>
      </c>
      <c r="F32">
        <f t="shared" si="8"/>
        <v>-1.0037712073052103</v>
      </c>
      <c r="G32">
        <f t="shared" si="8"/>
        <v>-1.1215506704649443</v>
      </c>
      <c r="H32">
        <f t="shared" si="8"/>
        <v>-1.2241606868017145</v>
      </c>
      <c r="I32">
        <f t="shared" si="8"/>
        <v>-1.309296856562667</v>
      </c>
      <c r="J32">
        <f t="shared" si="8"/>
        <v>-1.3750472049176627</v>
      </c>
      <c r="K32">
        <f t="shared" si="8"/>
        <v>-1.4199351207919886</v>
      </c>
      <c r="L32">
        <f t="shared" si="8"/>
        <v>-1.4429525183677123</v>
      </c>
      <c r="M32">
        <f t="shared" si="8"/>
        <v>-1.443582476517848</v>
      </c>
      <c r="N32">
        <f t="shared" si="8"/>
        <v>-1.421810847740453</v>
      </c>
      <c r="O32">
        <f t="shared" si="8"/>
        <v>-1.3781265758810204</v>
      </c>
      <c r="P32">
        <f t="shared" si="8"/>
        <v>-1.3135107155078112</v>
      </c>
      <c r="Q32">
        <f t="shared" si="8"/>
        <v>-1.2294143995412776</v>
      </c>
      <c r="R32">
        <f t="shared" si="8"/>
        <v>-1.1277262499371286</v>
      </c>
      <c r="S32">
        <f t="shared" si="8"/>
        <v>-1.0107299633088298</v>
      </c>
      <c r="T32">
        <f t="shared" si="8"/>
        <v>-0.88105302402502472</v>
      </c>
      <c r="U32">
        <f t="shared" si="8"/>
        <v>-0.74160769657513415</v>
      </c>
      <c r="V32">
        <f t="shared" si="8"/>
        <v>-0.59552562238739393</v>
      </c>
      <c r="W32" s="43">
        <f t="shared" si="8"/>
        <v>-0.44608748991379465</v>
      </c>
    </row>
    <row r="33" spans="1:23" x14ac:dyDescent="0.35">
      <c r="A33" s="42"/>
      <c r="B33" s="9">
        <f t="shared" si="7"/>
        <v>4.3999999999999995</v>
      </c>
      <c r="C33">
        <f t="shared" si="4"/>
        <v>-0.44845287803828737</v>
      </c>
      <c r="D33">
        <f t="shared" si="8"/>
        <v>-0.59481088232096457</v>
      </c>
      <c r="E33">
        <f t="shared" si="8"/>
        <v>-0.73471275021224991</v>
      </c>
      <c r="F33">
        <f t="shared" si="8"/>
        <v>-0.86501658736983678</v>
      </c>
      <c r="G33">
        <f t="shared" si="8"/>
        <v>-0.98279605052957075</v>
      </c>
      <c r="H33">
        <f t="shared" si="8"/>
        <v>-1.0854060668663412</v>
      </c>
      <c r="I33">
        <f t="shared" si="8"/>
        <v>-1.1705422366272937</v>
      </c>
      <c r="J33">
        <f t="shared" si="8"/>
        <v>-1.2362925849822892</v>
      </c>
      <c r="K33">
        <f t="shared" si="8"/>
        <v>-1.2811805008566153</v>
      </c>
      <c r="L33">
        <f t="shared" si="8"/>
        <v>-1.304197898432339</v>
      </c>
      <c r="M33">
        <f t="shared" si="8"/>
        <v>-1.3048278565824747</v>
      </c>
      <c r="N33">
        <f t="shared" si="8"/>
        <v>-1.2830562278050794</v>
      </c>
      <c r="O33">
        <f t="shared" si="8"/>
        <v>-1.2393719559456469</v>
      </c>
      <c r="P33">
        <f t="shared" si="8"/>
        <v>-1.1747560955724377</v>
      </c>
      <c r="Q33">
        <f t="shared" si="8"/>
        <v>-1.0906597796059043</v>
      </c>
      <c r="R33">
        <f t="shared" si="8"/>
        <v>-0.98897163000175525</v>
      </c>
      <c r="S33">
        <f t="shared" si="8"/>
        <v>-0.8719753433734565</v>
      </c>
      <c r="T33">
        <f t="shared" si="8"/>
        <v>-0.74229840408965142</v>
      </c>
      <c r="U33">
        <f t="shared" si="8"/>
        <v>-0.60285307663976073</v>
      </c>
      <c r="V33">
        <f t="shared" si="8"/>
        <v>-0.45677100245202046</v>
      </c>
      <c r="W33" s="43">
        <f t="shared" si="8"/>
        <v>-0.30733286997842124</v>
      </c>
    </row>
    <row r="34" spans="1:23" x14ac:dyDescent="0.35">
      <c r="A34" s="42"/>
      <c r="B34" s="9">
        <f t="shared" si="7"/>
        <v>4.55</v>
      </c>
      <c r="C34">
        <f t="shared" si="4"/>
        <v>-0.30279622441355369</v>
      </c>
      <c r="D34">
        <f t="shared" si="8"/>
        <v>-0.44915422869623089</v>
      </c>
      <c r="E34">
        <f t="shared" si="8"/>
        <v>-0.58905609658751623</v>
      </c>
      <c r="F34">
        <f t="shared" si="8"/>
        <v>-0.7193599337451031</v>
      </c>
      <c r="G34">
        <f t="shared" si="8"/>
        <v>-0.83713939690483707</v>
      </c>
      <c r="H34">
        <f t="shared" si="8"/>
        <v>-0.93974941324160755</v>
      </c>
      <c r="I34">
        <f t="shared" si="8"/>
        <v>-1.0248855830025601</v>
      </c>
      <c r="J34">
        <f t="shared" si="8"/>
        <v>-1.0906359313575555</v>
      </c>
      <c r="K34">
        <f t="shared" si="8"/>
        <v>-1.1355238472318816</v>
      </c>
      <c r="L34">
        <f t="shared" si="8"/>
        <v>-1.1585412448076053</v>
      </c>
      <c r="M34">
        <f t="shared" si="8"/>
        <v>-1.159171202957741</v>
      </c>
      <c r="N34">
        <f t="shared" si="8"/>
        <v>-1.1373995741803458</v>
      </c>
      <c r="O34">
        <f t="shared" si="8"/>
        <v>-1.0937153023209132</v>
      </c>
      <c r="P34">
        <f t="shared" si="8"/>
        <v>-1.029099441947704</v>
      </c>
      <c r="Q34">
        <f t="shared" si="8"/>
        <v>-0.94500312598117064</v>
      </c>
      <c r="R34">
        <f t="shared" si="8"/>
        <v>-0.84331497637702157</v>
      </c>
      <c r="S34">
        <f t="shared" si="8"/>
        <v>-0.72631868974872282</v>
      </c>
      <c r="T34">
        <f t="shared" si="8"/>
        <v>-0.59664175046491774</v>
      </c>
      <c r="U34">
        <f t="shared" si="8"/>
        <v>-0.45719642301502705</v>
      </c>
      <c r="V34">
        <f t="shared" si="8"/>
        <v>-0.31111434882728678</v>
      </c>
      <c r="W34" s="43">
        <f t="shared" si="8"/>
        <v>-0.16167621635368756</v>
      </c>
    </row>
    <row r="35" spans="1:23" x14ac:dyDescent="0.35">
      <c r="A35" s="42"/>
      <c r="B35" s="9">
        <f t="shared" si="7"/>
        <v>4.7</v>
      </c>
      <c r="C35">
        <f t="shared" si="4"/>
        <v>-0.15350867152275777</v>
      </c>
      <c r="D35">
        <f t="shared" si="8"/>
        <v>-0.29986667580543497</v>
      </c>
      <c r="E35">
        <f t="shared" si="8"/>
        <v>-0.43976854369672036</v>
      </c>
      <c r="F35">
        <f t="shared" si="8"/>
        <v>-0.57007238085430723</v>
      </c>
      <c r="G35">
        <f t="shared" si="8"/>
        <v>-0.6878518440140412</v>
      </c>
      <c r="H35">
        <f t="shared" si="8"/>
        <v>-0.79046186035081156</v>
      </c>
      <c r="I35">
        <f t="shared" si="8"/>
        <v>-0.87559803011176407</v>
      </c>
      <c r="J35">
        <f t="shared" si="8"/>
        <v>-0.94134837846675967</v>
      </c>
      <c r="K35">
        <f t="shared" si="8"/>
        <v>-0.98623629434108562</v>
      </c>
      <c r="L35">
        <f t="shared" si="8"/>
        <v>-1.0092536919168094</v>
      </c>
      <c r="M35">
        <f t="shared" si="8"/>
        <v>-1.009883650066945</v>
      </c>
      <c r="N35">
        <f t="shared" si="8"/>
        <v>-0.98811202128954989</v>
      </c>
      <c r="O35">
        <f t="shared" si="8"/>
        <v>-0.94442774943011731</v>
      </c>
      <c r="P35">
        <f t="shared" si="8"/>
        <v>-0.8798118890569081</v>
      </c>
      <c r="Q35">
        <f t="shared" si="8"/>
        <v>-0.79571557309037466</v>
      </c>
      <c r="R35">
        <f t="shared" si="8"/>
        <v>-0.69402742348622559</v>
      </c>
      <c r="S35">
        <f t="shared" si="8"/>
        <v>-0.57703113685792684</v>
      </c>
      <c r="T35">
        <f t="shared" si="8"/>
        <v>-0.44735419757412176</v>
      </c>
      <c r="U35">
        <f t="shared" si="8"/>
        <v>-0.30790887012423113</v>
      </c>
      <c r="V35">
        <f t="shared" si="8"/>
        <v>-0.16182679593649082</v>
      </c>
      <c r="W35" s="43">
        <f t="shared" si="8"/>
        <v>-1.2388663462891615E-2</v>
      </c>
    </row>
    <row r="36" spans="1:23" x14ac:dyDescent="0.35">
      <c r="A36" s="42"/>
      <c r="B36" s="9">
        <f t="shared" si="7"/>
        <v>4.8500000000000005</v>
      </c>
      <c r="C36">
        <f t="shared" si="4"/>
        <v>-3.9428959589590529E-3</v>
      </c>
      <c r="D36">
        <f t="shared" si="8"/>
        <v>-0.15030090024163623</v>
      </c>
      <c r="E36">
        <f t="shared" si="8"/>
        <v>-0.29020276813292162</v>
      </c>
      <c r="F36">
        <f t="shared" si="8"/>
        <v>-0.42050660529050848</v>
      </c>
      <c r="G36">
        <f t="shared" si="8"/>
        <v>-0.53828606845024241</v>
      </c>
      <c r="H36">
        <f t="shared" si="8"/>
        <v>-0.64089608478701288</v>
      </c>
      <c r="I36">
        <f t="shared" si="8"/>
        <v>-0.72603225454796538</v>
      </c>
      <c r="J36">
        <f t="shared" si="8"/>
        <v>-0.79178260290296087</v>
      </c>
      <c r="K36">
        <f t="shared" si="8"/>
        <v>-0.83667051877728693</v>
      </c>
      <c r="L36">
        <f t="shared" si="8"/>
        <v>-0.85968791635301067</v>
      </c>
      <c r="M36">
        <f t="shared" si="8"/>
        <v>-0.86031787450314634</v>
      </c>
      <c r="N36">
        <f t="shared" si="8"/>
        <v>-0.83854624572575109</v>
      </c>
      <c r="O36">
        <f t="shared" si="8"/>
        <v>-0.79486197386631852</v>
      </c>
      <c r="P36">
        <f t="shared" si="8"/>
        <v>-0.73024611349310931</v>
      </c>
      <c r="Q36">
        <f t="shared" si="8"/>
        <v>-0.64614979752657598</v>
      </c>
      <c r="R36">
        <f t="shared" si="8"/>
        <v>-0.54446164792242691</v>
      </c>
      <c r="S36">
        <f t="shared" si="8"/>
        <v>-0.4274653612941281</v>
      </c>
      <c r="T36">
        <f t="shared" si="8"/>
        <v>-0.29778842201032302</v>
      </c>
      <c r="U36">
        <f t="shared" si="8"/>
        <v>-0.15834309456043238</v>
      </c>
      <c r="V36">
        <f t="shared" si="8"/>
        <v>-1.2261020372692111E-2</v>
      </c>
      <c r="W36" s="43">
        <f t="shared" si="8"/>
        <v>0.13717711210090711</v>
      </c>
    </row>
    <row r="37" spans="1:23" ht="15" thickBot="1" x14ac:dyDescent="0.4">
      <c r="A37" s="44"/>
      <c r="B37" s="10">
        <f t="shared" si="7"/>
        <v>5.0000000000000009</v>
      </c>
      <c r="C37" s="45">
        <f t="shared" si="4"/>
        <v>0.14254217740335992</v>
      </c>
      <c r="D37" s="45">
        <f t="shared" si="8"/>
        <v>-3.8158268793172523E-3</v>
      </c>
      <c r="E37" s="45">
        <f t="shared" si="8"/>
        <v>-0.14371769477060264</v>
      </c>
      <c r="F37" s="45">
        <f t="shared" si="8"/>
        <v>-0.27402153192818951</v>
      </c>
      <c r="G37" s="45">
        <f t="shared" si="8"/>
        <v>-0.39180099508792349</v>
      </c>
      <c r="H37" s="45">
        <f t="shared" si="8"/>
        <v>-0.49441101142469385</v>
      </c>
      <c r="I37" s="45">
        <f t="shared" si="8"/>
        <v>-0.5795471811856463</v>
      </c>
      <c r="J37" s="45">
        <f t="shared" si="8"/>
        <v>-0.64529752954064201</v>
      </c>
      <c r="K37" s="45">
        <f t="shared" si="8"/>
        <v>-0.69018544541496785</v>
      </c>
      <c r="L37" s="45">
        <f t="shared" si="8"/>
        <v>-0.71320284299069159</v>
      </c>
      <c r="M37" s="45">
        <f t="shared" si="8"/>
        <v>-0.71383280114082726</v>
      </c>
      <c r="N37" s="45">
        <f t="shared" si="8"/>
        <v>-0.69206117236343223</v>
      </c>
      <c r="O37" s="45">
        <f t="shared" si="8"/>
        <v>-0.64837690050399965</v>
      </c>
      <c r="P37" s="45">
        <f t="shared" si="8"/>
        <v>-0.58376104013079044</v>
      </c>
      <c r="Q37" s="45">
        <f t="shared" si="8"/>
        <v>-0.49966472416425695</v>
      </c>
      <c r="R37" s="45">
        <f t="shared" si="8"/>
        <v>-0.39797657456010788</v>
      </c>
      <c r="S37" s="45">
        <f t="shared" si="8"/>
        <v>-0.28098028793180913</v>
      </c>
      <c r="T37" s="45">
        <f t="shared" si="8"/>
        <v>-0.15130334864800404</v>
      </c>
      <c r="U37" s="45">
        <f t="shared" si="8"/>
        <v>-1.1858021198113411E-2</v>
      </c>
      <c r="V37" s="45">
        <f t="shared" si="8"/>
        <v>0.13422405298962686</v>
      </c>
      <c r="W37" s="46">
        <f t="shared" si="8"/>
        <v>0.28366218546322608</v>
      </c>
    </row>
    <row r="41" spans="1:23" ht="15" thickBot="1" x14ac:dyDescent="0.4"/>
    <row r="42" spans="1:23" ht="15" thickBot="1" x14ac:dyDescent="0.4">
      <c r="A42" s="5" t="s">
        <v>44</v>
      </c>
      <c r="B42" s="6">
        <v>0.1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1"/>
    </row>
    <row r="43" spans="1:23" ht="15" thickBot="1" x14ac:dyDescent="0.4">
      <c r="A43" s="42"/>
      <c r="C43" t="s">
        <v>42</v>
      </c>
      <c r="W43" s="43"/>
    </row>
    <row r="44" spans="1:23" ht="15" thickBot="1" x14ac:dyDescent="0.4">
      <c r="A44" s="42"/>
      <c r="C44" s="5">
        <v>-1</v>
      </c>
      <c r="D44" s="7">
        <f>C44+$B$42</f>
        <v>-0.9</v>
      </c>
      <c r="E44" s="7">
        <f t="shared" ref="E44:V44" si="9">D44+$B$42</f>
        <v>-0.8</v>
      </c>
      <c r="F44" s="7">
        <f t="shared" si="9"/>
        <v>-0.70000000000000007</v>
      </c>
      <c r="G44" s="7">
        <f t="shared" si="9"/>
        <v>-0.60000000000000009</v>
      </c>
      <c r="H44" s="7">
        <f t="shared" si="9"/>
        <v>-0.50000000000000011</v>
      </c>
      <c r="I44" s="7">
        <f t="shared" si="9"/>
        <v>-0.40000000000000013</v>
      </c>
      <c r="J44" s="7">
        <f t="shared" si="9"/>
        <v>-0.30000000000000016</v>
      </c>
      <c r="K44" s="7">
        <f t="shared" si="9"/>
        <v>-0.20000000000000015</v>
      </c>
      <c r="L44" s="7">
        <f t="shared" si="9"/>
        <v>-0.10000000000000014</v>
      </c>
      <c r="M44" s="7">
        <f t="shared" si="9"/>
        <v>-1.3877787807814457E-16</v>
      </c>
      <c r="N44" s="7">
        <f t="shared" si="9"/>
        <v>9.9999999999999867E-2</v>
      </c>
      <c r="O44" s="7">
        <f t="shared" si="9"/>
        <v>0.19999999999999987</v>
      </c>
      <c r="P44" s="7">
        <f t="shared" si="9"/>
        <v>0.29999999999999988</v>
      </c>
      <c r="Q44" s="7">
        <f t="shared" si="9"/>
        <v>0.39999999999999991</v>
      </c>
      <c r="R44" s="7">
        <f t="shared" si="9"/>
        <v>0.49999999999999989</v>
      </c>
      <c r="S44" s="7">
        <f t="shared" si="9"/>
        <v>0.59999999999999987</v>
      </c>
      <c r="T44" s="7">
        <f t="shared" si="9"/>
        <v>0.69999999999999984</v>
      </c>
      <c r="U44" s="7">
        <f t="shared" si="9"/>
        <v>0.79999999999999982</v>
      </c>
      <c r="V44" s="7">
        <f t="shared" si="9"/>
        <v>0.8999999999999998</v>
      </c>
      <c r="W44" s="6">
        <f>V44+$B$42</f>
        <v>0.99999999999999978</v>
      </c>
    </row>
    <row r="45" spans="1:23" x14ac:dyDescent="0.35">
      <c r="A45" s="42" t="s">
        <v>43</v>
      </c>
      <c r="B45" s="8">
        <v>-1</v>
      </c>
      <c r="C45">
        <f t="shared" ref="C45:C65" si="10">(C$44^2)/16 - ($B45^2)/12</f>
        <v>-2.0833333333333329E-2</v>
      </c>
      <c r="D45">
        <f t="shared" ref="D45:W58" si="11">(D$44^2)/16 - ($B45^2)/12</f>
        <v>-3.2708333333333325E-2</v>
      </c>
      <c r="E45">
        <f t="shared" si="11"/>
        <v>-4.3333333333333321E-2</v>
      </c>
      <c r="F45">
        <f t="shared" si="11"/>
        <v>-5.2708333333333322E-2</v>
      </c>
      <c r="G45">
        <f t="shared" si="11"/>
        <v>-6.0833333333333323E-2</v>
      </c>
      <c r="H45">
        <f t="shared" si="11"/>
        <v>-6.7708333333333315E-2</v>
      </c>
      <c r="I45">
        <f t="shared" si="11"/>
        <v>-7.333333333333332E-2</v>
      </c>
      <c r="J45">
        <f t="shared" si="11"/>
        <v>-7.7708333333333324E-2</v>
      </c>
      <c r="K45">
        <f t="shared" si="11"/>
        <v>-8.0833333333333326E-2</v>
      </c>
      <c r="L45">
        <f t="shared" si="11"/>
        <v>-8.2708333333333328E-2</v>
      </c>
      <c r="M45">
        <f t="shared" si="11"/>
        <v>-8.3333333333333329E-2</v>
      </c>
      <c r="N45">
        <f t="shared" si="11"/>
        <v>-8.2708333333333328E-2</v>
      </c>
      <c r="O45">
        <f t="shared" si="11"/>
        <v>-8.0833333333333326E-2</v>
      </c>
      <c r="P45">
        <f t="shared" si="11"/>
        <v>-7.7708333333333338E-2</v>
      </c>
      <c r="Q45">
        <f t="shared" si="11"/>
        <v>-7.3333333333333334E-2</v>
      </c>
      <c r="R45">
        <f t="shared" si="11"/>
        <v>-6.7708333333333343E-2</v>
      </c>
      <c r="S45">
        <f t="shared" si="11"/>
        <v>-6.0833333333333336E-2</v>
      </c>
      <c r="T45">
        <f t="shared" si="11"/>
        <v>-5.2708333333333343E-2</v>
      </c>
      <c r="U45">
        <f t="shared" si="11"/>
        <v>-4.3333333333333349E-2</v>
      </c>
      <c r="V45">
        <f t="shared" si="11"/>
        <v>-3.2708333333333353E-2</v>
      </c>
      <c r="W45" s="43">
        <f t="shared" si="11"/>
        <v>-2.0833333333333356E-2</v>
      </c>
    </row>
    <row r="46" spans="1:23" x14ac:dyDescent="0.35">
      <c r="A46" s="42"/>
      <c r="B46" s="9">
        <f>B45+$B$42</f>
        <v>-0.9</v>
      </c>
      <c r="C46">
        <f t="shared" si="10"/>
        <v>-5.0000000000000044E-3</v>
      </c>
      <c r="D46">
        <f t="shared" ref="D46:R46" si="12">(D$44^2)/16 - ($B46^2)/12</f>
        <v>-1.6875000000000001E-2</v>
      </c>
      <c r="E46">
        <f t="shared" si="12"/>
        <v>-2.7499999999999997E-2</v>
      </c>
      <c r="F46">
        <f t="shared" si="12"/>
        <v>-3.6874999999999998E-2</v>
      </c>
      <c r="G46">
        <f t="shared" si="12"/>
        <v>-4.4999999999999998E-2</v>
      </c>
      <c r="H46">
        <f t="shared" si="12"/>
        <v>-5.1874999999999998E-2</v>
      </c>
      <c r="I46">
        <f t="shared" si="12"/>
        <v>-5.7499999999999996E-2</v>
      </c>
      <c r="J46">
        <f t="shared" si="12"/>
        <v>-6.1874999999999999E-2</v>
      </c>
      <c r="K46">
        <f t="shared" si="12"/>
        <v>-6.5000000000000002E-2</v>
      </c>
      <c r="L46">
        <f t="shared" si="12"/>
        <v>-6.6875000000000004E-2</v>
      </c>
      <c r="M46">
        <f t="shared" si="12"/>
        <v>-6.7500000000000004E-2</v>
      </c>
      <c r="N46">
        <f t="shared" si="12"/>
        <v>-6.6875000000000004E-2</v>
      </c>
      <c r="O46">
        <f t="shared" si="12"/>
        <v>-6.5000000000000002E-2</v>
      </c>
      <c r="P46">
        <f t="shared" si="12"/>
        <v>-6.1875000000000006E-2</v>
      </c>
      <c r="Q46">
        <f t="shared" si="12"/>
        <v>-5.7500000000000009E-2</v>
      </c>
      <c r="R46">
        <f t="shared" si="12"/>
        <v>-5.1875000000000011E-2</v>
      </c>
      <c r="S46">
        <f t="shared" si="11"/>
        <v>-4.5000000000000012E-2</v>
      </c>
      <c r="T46">
        <f t="shared" si="11"/>
        <v>-3.6875000000000019E-2</v>
      </c>
      <c r="U46">
        <f t="shared" si="11"/>
        <v>-2.7500000000000024E-2</v>
      </c>
      <c r="V46">
        <f t="shared" si="11"/>
        <v>-1.6875000000000029E-2</v>
      </c>
      <c r="W46" s="43">
        <f t="shared" si="11"/>
        <v>-5.0000000000000322E-3</v>
      </c>
    </row>
    <row r="47" spans="1:23" x14ac:dyDescent="0.35">
      <c r="A47" s="42"/>
      <c r="B47" s="9">
        <f t="shared" ref="B47:B64" si="13">B46+$B$42</f>
        <v>-0.8</v>
      </c>
      <c r="C47">
        <f t="shared" si="10"/>
        <v>9.1666666666666563E-3</v>
      </c>
      <c r="D47">
        <f t="shared" si="11"/>
        <v>-2.7083333333333404E-3</v>
      </c>
      <c r="E47">
        <f t="shared" si="11"/>
        <v>-1.3333333333333336E-2</v>
      </c>
      <c r="F47">
        <f t="shared" si="11"/>
        <v>-2.2708333333333337E-2</v>
      </c>
      <c r="G47">
        <f t="shared" si="11"/>
        <v>-3.0833333333333338E-2</v>
      </c>
      <c r="H47">
        <f t="shared" si="11"/>
        <v>-3.7708333333333337E-2</v>
      </c>
      <c r="I47">
        <f t="shared" si="11"/>
        <v>-4.3333333333333335E-2</v>
      </c>
      <c r="J47">
        <f t="shared" si="11"/>
        <v>-4.7708333333333339E-2</v>
      </c>
      <c r="K47">
        <f t="shared" si="11"/>
        <v>-5.0833333333333341E-2</v>
      </c>
      <c r="L47">
        <f t="shared" si="11"/>
        <v>-5.2708333333333343E-2</v>
      </c>
      <c r="M47">
        <f t="shared" si="11"/>
        <v>-5.3333333333333344E-2</v>
      </c>
      <c r="N47">
        <f t="shared" si="11"/>
        <v>-5.2708333333333343E-2</v>
      </c>
      <c r="O47">
        <f t="shared" si="11"/>
        <v>-5.0833333333333348E-2</v>
      </c>
      <c r="P47">
        <f t="shared" si="11"/>
        <v>-4.7708333333333346E-2</v>
      </c>
      <c r="Q47">
        <f t="shared" si="11"/>
        <v>-4.3333333333333349E-2</v>
      </c>
      <c r="R47">
        <f t="shared" si="11"/>
        <v>-3.7708333333333351E-2</v>
      </c>
      <c r="S47">
        <f t="shared" si="11"/>
        <v>-3.0833333333333355E-2</v>
      </c>
      <c r="T47">
        <f t="shared" si="11"/>
        <v>-2.2708333333333358E-2</v>
      </c>
      <c r="U47">
        <f t="shared" si="11"/>
        <v>-1.3333333333333364E-2</v>
      </c>
      <c r="V47">
        <f t="shared" si="11"/>
        <v>-2.7083333333333681E-3</v>
      </c>
      <c r="W47" s="43">
        <f t="shared" si="11"/>
        <v>9.1666666666666285E-3</v>
      </c>
    </row>
    <row r="48" spans="1:23" x14ac:dyDescent="0.35">
      <c r="A48" s="42"/>
      <c r="B48" s="9">
        <f t="shared" si="13"/>
        <v>-0.70000000000000007</v>
      </c>
      <c r="C48">
        <f t="shared" si="10"/>
        <v>2.166666666666666E-2</v>
      </c>
      <c r="D48">
        <f t="shared" si="11"/>
        <v>9.7916666666666638E-3</v>
      </c>
      <c r="E48">
        <f t="shared" si="11"/>
        <v>-8.3333333333333176E-4</v>
      </c>
      <c r="F48">
        <f t="shared" si="11"/>
        <v>-1.0208333333333333E-2</v>
      </c>
      <c r="G48">
        <f t="shared" si="11"/>
        <v>-1.8333333333333333E-2</v>
      </c>
      <c r="H48">
        <f t="shared" si="11"/>
        <v>-2.5208333333333333E-2</v>
      </c>
      <c r="I48">
        <f t="shared" si="11"/>
        <v>-3.0833333333333331E-2</v>
      </c>
      <c r="J48">
        <f t="shared" si="11"/>
        <v>-3.5208333333333335E-2</v>
      </c>
      <c r="K48">
        <f t="shared" si="11"/>
        <v>-3.8333333333333337E-2</v>
      </c>
      <c r="L48">
        <f t="shared" si="11"/>
        <v>-4.0208333333333339E-2</v>
      </c>
      <c r="M48">
        <f t="shared" si="11"/>
        <v>-4.083333333333334E-2</v>
      </c>
      <c r="N48">
        <f t="shared" si="11"/>
        <v>-4.0208333333333339E-2</v>
      </c>
      <c r="O48">
        <f t="shared" si="11"/>
        <v>-3.8333333333333344E-2</v>
      </c>
      <c r="P48">
        <f t="shared" si="11"/>
        <v>-3.5208333333333341E-2</v>
      </c>
      <c r="Q48">
        <f t="shared" si="11"/>
        <v>-3.0833333333333345E-2</v>
      </c>
      <c r="R48">
        <f t="shared" si="11"/>
        <v>-2.5208333333333346E-2</v>
      </c>
      <c r="S48">
        <f t="shared" si="11"/>
        <v>-1.8333333333333351E-2</v>
      </c>
      <c r="T48">
        <f t="shared" si="11"/>
        <v>-1.0208333333333354E-2</v>
      </c>
      <c r="U48">
        <f t="shared" si="11"/>
        <v>-8.3333333333335952E-4</v>
      </c>
      <c r="V48">
        <f t="shared" si="11"/>
        <v>9.791666666666636E-3</v>
      </c>
      <c r="W48" s="43">
        <f t="shared" si="11"/>
        <v>2.1666666666666633E-2</v>
      </c>
    </row>
    <row r="49" spans="1:23" x14ac:dyDescent="0.35">
      <c r="A49" s="42"/>
      <c r="B49" s="9">
        <f t="shared" si="13"/>
        <v>-0.60000000000000009</v>
      </c>
      <c r="C49">
        <f t="shared" si="10"/>
        <v>3.2499999999999987E-2</v>
      </c>
      <c r="D49">
        <f t="shared" si="11"/>
        <v>2.0624999999999994E-2</v>
      </c>
      <c r="E49">
        <f t="shared" si="11"/>
        <v>9.9999999999999985E-3</v>
      </c>
      <c r="F49">
        <f t="shared" si="11"/>
        <v>6.2499999999999709E-4</v>
      </c>
      <c r="G49">
        <f t="shared" si="11"/>
        <v>-7.5000000000000032E-3</v>
      </c>
      <c r="H49">
        <f t="shared" si="11"/>
        <v>-1.4375000000000002E-2</v>
      </c>
      <c r="I49">
        <f t="shared" si="11"/>
        <v>-2.0000000000000004E-2</v>
      </c>
      <c r="J49">
        <f t="shared" si="11"/>
        <v>-2.4375000000000004E-2</v>
      </c>
      <c r="K49">
        <f t="shared" si="11"/>
        <v>-2.7500000000000004E-2</v>
      </c>
      <c r="L49">
        <f t="shared" si="11"/>
        <v>-2.9375000000000009E-2</v>
      </c>
      <c r="M49">
        <f t="shared" si="11"/>
        <v>-3.0000000000000009E-2</v>
      </c>
      <c r="N49">
        <f t="shared" si="11"/>
        <v>-2.9375000000000012E-2</v>
      </c>
      <c r="O49">
        <f t="shared" si="11"/>
        <v>-2.7500000000000011E-2</v>
      </c>
      <c r="P49">
        <f t="shared" si="11"/>
        <v>-2.4375000000000015E-2</v>
      </c>
      <c r="Q49">
        <f t="shared" si="11"/>
        <v>-2.0000000000000014E-2</v>
      </c>
      <c r="R49">
        <f t="shared" si="11"/>
        <v>-1.4375000000000016E-2</v>
      </c>
      <c r="S49">
        <f t="shared" si="11"/>
        <v>-7.5000000000000205E-3</v>
      </c>
      <c r="T49">
        <f t="shared" si="11"/>
        <v>6.2499999999997627E-4</v>
      </c>
      <c r="U49">
        <f t="shared" si="11"/>
        <v>9.9999999999999707E-3</v>
      </c>
      <c r="V49">
        <f t="shared" si="11"/>
        <v>2.0624999999999966E-2</v>
      </c>
      <c r="W49" s="43">
        <f t="shared" si="11"/>
        <v>3.2499999999999959E-2</v>
      </c>
    </row>
    <row r="50" spans="1:23" x14ac:dyDescent="0.35">
      <c r="A50" s="42"/>
      <c r="B50" s="9">
        <f t="shared" si="13"/>
        <v>-0.50000000000000011</v>
      </c>
      <c r="C50">
        <f t="shared" si="10"/>
        <v>4.1666666666666657E-2</v>
      </c>
      <c r="D50">
        <f t="shared" si="11"/>
        <v>2.9791666666666661E-2</v>
      </c>
      <c r="E50">
        <f t="shared" si="11"/>
        <v>1.9166666666666665E-2</v>
      </c>
      <c r="F50">
        <f t="shared" si="11"/>
        <v>9.7916666666666638E-3</v>
      </c>
      <c r="G50">
        <f t="shared" si="11"/>
        <v>1.6666666666666635E-3</v>
      </c>
      <c r="H50">
        <f t="shared" si="11"/>
        <v>-5.2083333333333356E-3</v>
      </c>
      <c r="I50">
        <f t="shared" si="11"/>
        <v>-1.0833333333333335E-2</v>
      </c>
      <c r="J50">
        <f t="shared" si="11"/>
        <v>-1.5208333333333338E-2</v>
      </c>
      <c r="K50">
        <f t="shared" si="11"/>
        <v>-1.833333333333334E-2</v>
      </c>
      <c r="L50">
        <f t="shared" si="11"/>
        <v>-2.0208333333333342E-2</v>
      </c>
      <c r="M50">
        <f t="shared" si="11"/>
        <v>-2.0833333333333343E-2</v>
      </c>
      <c r="N50">
        <f t="shared" si="11"/>
        <v>-2.0208333333333345E-2</v>
      </c>
      <c r="O50">
        <f t="shared" si="11"/>
        <v>-1.8333333333333347E-2</v>
      </c>
      <c r="P50">
        <f t="shared" si="11"/>
        <v>-1.5208333333333348E-2</v>
      </c>
      <c r="Q50">
        <f t="shared" si="11"/>
        <v>-1.0833333333333348E-2</v>
      </c>
      <c r="R50">
        <f t="shared" si="11"/>
        <v>-5.2083333333333495E-3</v>
      </c>
      <c r="S50">
        <f t="shared" si="11"/>
        <v>1.6666666666666462E-3</v>
      </c>
      <c r="T50">
        <f t="shared" si="11"/>
        <v>9.791666666666643E-3</v>
      </c>
      <c r="U50">
        <f t="shared" si="11"/>
        <v>1.9166666666666637E-2</v>
      </c>
      <c r="V50">
        <f t="shared" si="11"/>
        <v>2.9791666666666633E-2</v>
      </c>
      <c r="W50" s="43">
        <f t="shared" si="11"/>
        <v>4.166666666666663E-2</v>
      </c>
    </row>
    <row r="51" spans="1:23" x14ac:dyDescent="0.35">
      <c r="A51" s="42"/>
      <c r="B51" s="9">
        <f t="shared" si="13"/>
        <v>-0.40000000000000013</v>
      </c>
      <c r="C51">
        <f t="shared" si="10"/>
        <v>4.9166666666666657E-2</v>
      </c>
      <c r="D51">
        <f t="shared" si="11"/>
        <v>3.729166666666666E-2</v>
      </c>
      <c r="E51">
        <f t="shared" si="11"/>
        <v>2.6666666666666665E-2</v>
      </c>
      <c r="F51">
        <f t="shared" si="11"/>
        <v>1.7291666666666664E-2</v>
      </c>
      <c r="G51">
        <f t="shared" si="11"/>
        <v>9.1666666666666632E-3</v>
      </c>
      <c r="H51">
        <f t="shared" si="11"/>
        <v>2.2916666666666641E-3</v>
      </c>
      <c r="I51">
        <f t="shared" si="11"/>
        <v>-3.3333333333333357E-3</v>
      </c>
      <c r="J51">
        <f t="shared" si="11"/>
        <v>-7.708333333333337E-3</v>
      </c>
      <c r="K51">
        <f t="shared" si="11"/>
        <v>-1.0833333333333339E-2</v>
      </c>
      <c r="L51">
        <f t="shared" si="11"/>
        <v>-1.2708333333333341E-2</v>
      </c>
      <c r="M51">
        <f t="shared" si="11"/>
        <v>-1.3333333333333343E-2</v>
      </c>
      <c r="N51">
        <f t="shared" si="11"/>
        <v>-1.2708333333333344E-2</v>
      </c>
      <c r="O51">
        <f t="shared" si="11"/>
        <v>-1.0833333333333346E-2</v>
      </c>
      <c r="P51">
        <f t="shared" si="11"/>
        <v>-7.7083333333333474E-3</v>
      </c>
      <c r="Q51">
        <f t="shared" si="11"/>
        <v>-3.3333333333333479E-3</v>
      </c>
      <c r="R51">
        <f t="shared" si="11"/>
        <v>2.2916666666666502E-3</v>
      </c>
      <c r="S51">
        <f t="shared" si="11"/>
        <v>9.1666666666666459E-3</v>
      </c>
      <c r="T51">
        <f t="shared" si="11"/>
        <v>1.7291666666666643E-2</v>
      </c>
      <c r="U51">
        <f t="shared" si="11"/>
        <v>2.6666666666666637E-2</v>
      </c>
      <c r="V51">
        <f t="shared" si="11"/>
        <v>3.7291666666666633E-2</v>
      </c>
      <c r="W51" s="43">
        <f t="shared" si="11"/>
        <v>4.9166666666666629E-2</v>
      </c>
    </row>
    <row r="52" spans="1:23" x14ac:dyDescent="0.35">
      <c r="A52" s="42"/>
      <c r="B52" s="9">
        <f t="shared" si="13"/>
        <v>-0.30000000000000016</v>
      </c>
      <c r="C52">
        <f t="shared" si="10"/>
        <v>5.4999999999999993E-2</v>
      </c>
      <c r="D52">
        <f t="shared" si="11"/>
        <v>4.3124999999999997E-2</v>
      </c>
      <c r="E52">
        <f t="shared" si="11"/>
        <v>3.2500000000000001E-2</v>
      </c>
      <c r="F52">
        <f t="shared" si="11"/>
        <v>2.3125E-2</v>
      </c>
      <c r="G52">
        <f t="shared" si="11"/>
        <v>1.4999999999999999E-2</v>
      </c>
      <c r="H52">
        <f t="shared" si="11"/>
        <v>8.1250000000000003E-3</v>
      </c>
      <c r="I52">
        <f t="shared" si="11"/>
        <v>2.4999999999999996E-3</v>
      </c>
      <c r="J52">
        <f t="shared" si="11"/>
        <v>-1.8750000000000017E-3</v>
      </c>
      <c r="K52">
        <f t="shared" si="11"/>
        <v>-5.0000000000000036E-3</v>
      </c>
      <c r="L52">
        <f t="shared" si="11"/>
        <v>-6.8750000000000061E-3</v>
      </c>
      <c r="M52">
        <f t="shared" si="11"/>
        <v>-7.5000000000000075E-3</v>
      </c>
      <c r="N52">
        <f t="shared" si="11"/>
        <v>-6.8750000000000096E-3</v>
      </c>
      <c r="O52">
        <f t="shared" si="11"/>
        <v>-5.0000000000000105E-3</v>
      </c>
      <c r="P52">
        <f t="shared" si="11"/>
        <v>-1.8750000000000121E-3</v>
      </c>
      <c r="Q52">
        <f t="shared" si="11"/>
        <v>2.4999999999999875E-3</v>
      </c>
      <c r="R52">
        <f t="shared" si="11"/>
        <v>8.1249999999999864E-3</v>
      </c>
      <c r="S52">
        <f t="shared" si="11"/>
        <v>1.4999999999999982E-2</v>
      </c>
      <c r="T52">
        <f t="shared" si="11"/>
        <v>2.3124999999999979E-2</v>
      </c>
      <c r="U52">
        <f t="shared" si="11"/>
        <v>3.2499999999999973E-2</v>
      </c>
      <c r="V52">
        <f t="shared" si="11"/>
        <v>4.3124999999999969E-2</v>
      </c>
      <c r="W52" s="43">
        <f t="shared" si="11"/>
        <v>5.4999999999999966E-2</v>
      </c>
    </row>
    <row r="53" spans="1:23" x14ac:dyDescent="0.35">
      <c r="A53" s="42"/>
      <c r="B53" s="9">
        <f t="shared" si="13"/>
        <v>-0.20000000000000015</v>
      </c>
      <c r="C53">
        <f t="shared" si="10"/>
        <v>5.9166666666666659E-2</v>
      </c>
      <c r="D53">
        <f t="shared" si="11"/>
        <v>4.7291666666666662E-2</v>
      </c>
      <c r="E53">
        <f t="shared" si="11"/>
        <v>3.6666666666666667E-2</v>
      </c>
      <c r="F53">
        <f t="shared" si="11"/>
        <v>2.7291666666666669E-2</v>
      </c>
      <c r="G53">
        <f t="shared" si="11"/>
        <v>1.9166666666666669E-2</v>
      </c>
      <c r="H53">
        <f t="shared" si="11"/>
        <v>1.2291666666666668E-2</v>
      </c>
      <c r="I53">
        <f t="shared" si="11"/>
        <v>6.666666666666668E-3</v>
      </c>
      <c r="J53">
        <f t="shared" si="11"/>
        <v>2.2916666666666671E-3</v>
      </c>
      <c r="K53">
        <f t="shared" si="11"/>
        <v>-8.333333333333348E-4</v>
      </c>
      <c r="L53">
        <f t="shared" si="11"/>
        <v>-2.7083333333333369E-3</v>
      </c>
      <c r="M53">
        <f t="shared" si="11"/>
        <v>-3.3333333333333388E-3</v>
      </c>
      <c r="N53">
        <f t="shared" si="11"/>
        <v>-2.7083333333333404E-3</v>
      </c>
      <c r="O53">
        <f t="shared" si="11"/>
        <v>-8.3333333333334174E-4</v>
      </c>
      <c r="P53">
        <f t="shared" si="11"/>
        <v>2.2916666666666567E-3</v>
      </c>
      <c r="Q53">
        <f t="shared" si="11"/>
        <v>6.6666666666666558E-3</v>
      </c>
      <c r="R53">
        <f t="shared" si="11"/>
        <v>1.2291666666666654E-2</v>
      </c>
      <c r="S53">
        <f t="shared" si="11"/>
        <v>1.9166666666666651E-2</v>
      </c>
      <c r="T53">
        <f t="shared" si="11"/>
        <v>2.7291666666666648E-2</v>
      </c>
      <c r="U53">
        <f t="shared" si="11"/>
        <v>3.6666666666666639E-2</v>
      </c>
      <c r="V53">
        <f t="shared" si="11"/>
        <v>4.7291666666666635E-2</v>
      </c>
      <c r="W53" s="43">
        <f t="shared" si="11"/>
        <v>5.9166666666666631E-2</v>
      </c>
    </row>
    <row r="54" spans="1:23" x14ac:dyDescent="0.35">
      <c r="A54" s="42"/>
      <c r="B54" s="9">
        <f t="shared" si="13"/>
        <v>-0.10000000000000014</v>
      </c>
      <c r="C54">
        <f t="shared" si="10"/>
        <v>6.1666666666666661E-2</v>
      </c>
      <c r="D54">
        <f t="shared" si="11"/>
        <v>4.9791666666666665E-2</v>
      </c>
      <c r="E54">
        <f t="shared" si="11"/>
        <v>3.9166666666666669E-2</v>
      </c>
      <c r="F54">
        <f t="shared" si="11"/>
        <v>2.9791666666666671E-2</v>
      </c>
      <c r="G54">
        <f t="shared" si="11"/>
        <v>2.1666666666666671E-2</v>
      </c>
      <c r="H54">
        <f t="shared" si="11"/>
        <v>1.4791666666666672E-2</v>
      </c>
      <c r="I54">
        <f t="shared" si="11"/>
        <v>9.1666666666666719E-3</v>
      </c>
      <c r="J54">
        <f t="shared" si="11"/>
        <v>4.7916666666666698E-3</v>
      </c>
      <c r="K54">
        <f t="shared" si="11"/>
        <v>1.6666666666666683E-3</v>
      </c>
      <c r="L54">
        <f t="shared" si="11"/>
        <v>-2.0833333333333392E-4</v>
      </c>
      <c r="M54">
        <f t="shared" si="11"/>
        <v>-8.3333333333333577E-4</v>
      </c>
      <c r="N54">
        <f t="shared" si="11"/>
        <v>-2.0833333333333739E-4</v>
      </c>
      <c r="O54">
        <f t="shared" si="11"/>
        <v>1.6666666666666614E-3</v>
      </c>
      <c r="P54">
        <f t="shared" si="11"/>
        <v>4.7916666666666594E-3</v>
      </c>
      <c r="Q54">
        <f t="shared" si="11"/>
        <v>9.1666666666666598E-3</v>
      </c>
      <c r="R54">
        <f t="shared" si="11"/>
        <v>1.4791666666666658E-2</v>
      </c>
      <c r="S54">
        <f t="shared" si="11"/>
        <v>2.1666666666666654E-2</v>
      </c>
      <c r="T54">
        <f t="shared" si="11"/>
        <v>2.979166666666665E-2</v>
      </c>
      <c r="U54">
        <f t="shared" si="11"/>
        <v>3.9166666666666641E-2</v>
      </c>
      <c r="V54">
        <f t="shared" si="11"/>
        <v>4.9791666666666637E-2</v>
      </c>
      <c r="W54" s="43">
        <f t="shared" si="11"/>
        <v>6.1666666666666634E-2</v>
      </c>
    </row>
    <row r="55" spans="1:23" x14ac:dyDescent="0.35">
      <c r="A55" s="42"/>
      <c r="B55" s="9">
        <f t="shared" si="13"/>
        <v>-1.3877787807814457E-16</v>
      </c>
      <c r="C55">
        <f t="shared" si="10"/>
        <v>6.25E-2</v>
      </c>
      <c r="D55">
        <f t="shared" si="11"/>
        <v>5.0625000000000003E-2</v>
      </c>
      <c r="E55">
        <f t="shared" si="11"/>
        <v>4.0000000000000008E-2</v>
      </c>
      <c r="F55">
        <f t="shared" si="11"/>
        <v>3.0625000000000006E-2</v>
      </c>
      <c r="G55">
        <f t="shared" si="11"/>
        <v>2.2500000000000006E-2</v>
      </c>
      <c r="H55">
        <f t="shared" si="11"/>
        <v>1.5625000000000007E-2</v>
      </c>
      <c r="I55">
        <f t="shared" si="11"/>
        <v>1.0000000000000007E-2</v>
      </c>
      <c r="J55">
        <f t="shared" si="11"/>
        <v>5.6250000000000059E-3</v>
      </c>
      <c r="K55">
        <f t="shared" si="11"/>
        <v>2.500000000000004E-3</v>
      </c>
      <c r="L55">
        <f t="shared" si="11"/>
        <v>6.2500000000000186E-4</v>
      </c>
      <c r="M55">
        <f t="shared" si="11"/>
        <v>-4.0123540508067425E-34</v>
      </c>
      <c r="N55">
        <f t="shared" si="11"/>
        <v>6.2499999999999839E-4</v>
      </c>
      <c r="O55">
        <f t="shared" si="11"/>
        <v>2.499999999999997E-3</v>
      </c>
      <c r="P55">
        <f t="shared" si="11"/>
        <v>5.6249999999999955E-3</v>
      </c>
      <c r="Q55">
        <f t="shared" si="11"/>
        <v>9.999999999999995E-3</v>
      </c>
      <c r="R55">
        <f t="shared" si="11"/>
        <v>1.5624999999999993E-2</v>
      </c>
      <c r="S55">
        <f t="shared" si="11"/>
        <v>2.2499999999999989E-2</v>
      </c>
      <c r="T55">
        <f t="shared" si="11"/>
        <v>3.0624999999999986E-2</v>
      </c>
      <c r="U55">
        <f t="shared" si="11"/>
        <v>3.999999999999998E-2</v>
      </c>
      <c r="V55">
        <f t="shared" si="11"/>
        <v>5.0624999999999976E-2</v>
      </c>
      <c r="W55" s="43">
        <f t="shared" si="11"/>
        <v>6.2499999999999972E-2</v>
      </c>
    </row>
    <row r="56" spans="1:23" x14ac:dyDescent="0.35">
      <c r="A56" s="42"/>
      <c r="B56" s="9">
        <f t="shared" si="13"/>
        <v>9.9999999999999867E-2</v>
      </c>
      <c r="C56">
        <f t="shared" si="10"/>
        <v>6.1666666666666668E-2</v>
      </c>
      <c r="D56">
        <f t="shared" si="11"/>
        <v>4.9791666666666672E-2</v>
      </c>
      <c r="E56">
        <f t="shared" si="11"/>
        <v>3.9166666666666676E-2</v>
      </c>
      <c r="F56">
        <f t="shared" si="11"/>
        <v>2.9791666666666675E-2</v>
      </c>
      <c r="G56">
        <f t="shared" si="11"/>
        <v>2.1666666666666674E-2</v>
      </c>
      <c r="H56">
        <f t="shared" si="11"/>
        <v>1.4791666666666675E-2</v>
      </c>
      <c r="I56">
        <f t="shared" si="11"/>
        <v>9.1666666666666754E-3</v>
      </c>
      <c r="J56">
        <f t="shared" si="11"/>
        <v>4.791666666666675E-3</v>
      </c>
      <c r="K56">
        <f t="shared" si="11"/>
        <v>1.6666666666666726E-3</v>
      </c>
      <c r="L56">
        <f t="shared" si="11"/>
        <v>-2.0833333333332936E-4</v>
      </c>
      <c r="M56">
        <f t="shared" si="11"/>
        <v>-8.3333333333333122E-4</v>
      </c>
      <c r="N56">
        <f t="shared" si="11"/>
        <v>-2.0833333333333283E-4</v>
      </c>
      <c r="O56">
        <f t="shared" si="11"/>
        <v>1.6666666666666657E-3</v>
      </c>
      <c r="P56">
        <f t="shared" si="11"/>
        <v>4.7916666666666646E-3</v>
      </c>
      <c r="Q56">
        <f t="shared" si="11"/>
        <v>9.1666666666666632E-3</v>
      </c>
      <c r="R56">
        <f t="shared" si="11"/>
        <v>1.4791666666666661E-2</v>
      </c>
      <c r="S56">
        <f t="shared" si="11"/>
        <v>2.1666666666666657E-2</v>
      </c>
      <c r="T56">
        <f t="shared" si="11"/>
        <v>2.9791666666666654E-2</v>
      </c>
      <c r="U56">
        <f t="shared" si="11"/>
        <v>3.9166666666666648E-2</v>
      </c>
      <c r="V56">
        <f t="shared" si="11"/>
        <v>4.9791666666666644E-2</v>
      </c>
      <c r="W56" s="43">
        <f t="shared" si="11"/>
        <v>6.166666666666664E-2</v>
      </c>
    </row>
    <row r="57" spans="1:23" x14ac:dyDescent="0.35">
      <c r="A57" s="42"/>
      <c r="B57" s="9">
        <f t="shared" si="13"/>
        <v>0.19999999999999987</v>
      </c>
      <c r="C57">
        <f t="shared" si="10"/>
        <v>5.9166666666666673E-2</v>
      </c>
      <c r="D57">
        <f t="shared" si="11"/>
        <v>4.7291666666666676E-2</v>
      </c>
      <c r="E57">
        <f t="shared" si="11"/>
        <v>3.6666666666666681E-2</v>
      </c>
      <c r="F57">
        <f t="shared" si="11"/>
        <v>2.7291666666666676E-2</v>
      </c>
      <c r="G57">
        <f t="shared" si="11"/>
        <v>1.9166666666666676E-2</v>
      </c>
      <c r="H57">
        <f t="shared" si="11"/>
        <v>1.2291666666666678E-2</v>
      </c>
      <c r="I57">
        <f t="shared" si="11"/>
        <v>6.6666666666666784E-3</v>
      </c>
      <c r="J57">
        <f t="shared" si="11"/>
        <v>2.2916666666666767E-3</v>
      </c>
      <c r="K57">
        <f t="shared" si="11"/>
        <v>-8.3333333333332526E-4</v>
      </c>
      <c r="L57">
        <f t="shared" si="11"/>
        <v>-2.7083333333333274E-3</v>
      </c>
      <c r="M57">
        <f t="shared" si="11"/>
        <v>-3.3333333333333292E-3</v>
      </c>
      <c r="N57">
        <f t="shared" si="11"/>
        <v>-2.7083333333333308E-3</v>
      </c>
      <c r="O57">
        <f t="shared" si="11"/>
        <v>-8.3333333333333219E-4</v>
      </c>
      <c r="P57">
        <f t="shared" si="11"/>
        <v>2.2916666666666662E-3</v>
      </c>
      <c r="Q57">
        <f t="shared" si="11"/>
        <v>6.6666666666666662E-3</v>
      </c>
      <c r="R57">
        <f t="shared" si="11"/>
        <v>1.2291666666666664E-2</v>
      </c>
      <c r="S57">
        <f t="shared" si="11"/>
        <v>1.9166666666666658E-2</v>
      </c>
      <c r="T57">
        <f t="shared" si="11"/>
        <v>2.7291666666666655E-2</v>
      </c>
      <c r="U57">
        <f t="shared" si="11"/>
        <v>3.6666666666666653E-2</v>
      </c>
      <c r="V57">
        <f t="shared" si="11"/>
        <v>4.7291666666666649E-2</v>
      </c>
      <c r="W57" s="43">
        <f t="shared" si="11"/>
        <v>5.9166666666666645E-2</v>
      </c>
    </row>
    <row r="58" spans="1:23" x14ac:dyDescent="0.35">
      <c r="A58" s="42"/>
      <c r="B58" s="9">
        <f t="shared" si="13"/>
        <v>0.29999999999999988</v>
      </c>
      <c r="C58">
        <f t="shared" si="10"/>
        <v>5.5000000000000007E-2</v>
      </c>
      <c r="D58">
        <f t="shared" si="11"/>
        <v>4.3125000000000011E-2</v>
      </c>
      <c r="E58">
        <f t="shared" si="11"/>
        <v>3.2500000000000015E-2</v>
      </c>
      <c r="F58">
        <f t="shared" si="11"/>
        <v>2.3125000000000014E-2</v>
      </c>
      <c r="G58">
        <f t="shared" si="11"/>
        <v>1.5000000000000013E-2</v>
      </c>
      <c r="H58">
        <f t="shared" si="11"/>
        <v>8.1250000000000142E-3</v>
      </c>
      <c r="I58">
        <f t="shared" si="11"/>
        <v>2.5000000000000135E-3</v>
      </c>
      <c r="J58">
        <f t="shared" si="11"/>
        <v>-1.8749999999999878E-3</v>
      </c>
      <c r="K58">
        <f t="shared" si="11"/>
        <v>-4.9999999999999897E-3</v>
      </c>
      <c r="L58">
        <f t="shared" si="11"/>
        <v>-6.8749999999999922E-3</v>
      </c>
      <c r="M58">
        <f t="shared" si="11"/>
        <v>-7.4999999999999937E-3</v>
      </c>
      <c r="N58">
        <f t="shared" ref="D58:W65" si="14">(N$44^2)/16 - ($B58^2)/12</f>
        <v>-6.8749999999999957E-3</v>
      </c>
      <c r="O58">
        <f t="shared" si="14"/>
        <v>-4.9999999999999966E-3</v>
      </c>
      <c r="P58">
        <f t="shared" si="14"/>
        <v>-1.8749999999999982E-3</v>
      </c>
      <c r="Q58">
        <f t="shared" si="14"/>
        <v>2.5000000000000014E-3</v>
      </c>
      <c r="R58">
        <f t="shared" si="14"/>
        <v>8.1250000000000003E-3</v>
      </c>
      <c r="S58">
        <f t="shared" si="14"/>
        <v>1.4999999999999996E-2</v>
      </c>
      <c r="T58">
        <f t="shared" si="14"/>
        <v>2.3124999999999993E-2</v>
      </c>
      <c r="U58">
        <f t="shared" si="14"/>
        <v>3.2499999999999987E-2</v>
      </c>
      <c r="V58">
        <f t="shared" si="14"/>
        <v>4.3124999999999983E-2</v>
      </c>
      <c r="W58" s="43">
        <f t="shared" si="14"/>
        <v>5.4999999999999979E-2</v>
      </c>
    </row>
    <row r="59" spans="1:23" x14ac:dyDescent="0.35">
      <c r="A59" s="42"/>
      <c r="B59" s="9">
        <f t="shared" si="13"/>
        <v>0.39999999999999991</v>
      </c>
      <c r="C59">
        <f t="shared" si="10"/>
        <v>4.9166666666666671E-2</v>
      </c>
      <c r="D59">
        <f t="shared" si="14"/>
        <v>3.7291666666666674E-2</v>
      </c>
      <c r="E59">
        <f t="shared" si="14"/>
        <v>2.6666666666666679E-2</v>
      </c>
      <c r="F59">
        <f t="shared" si="14"/>
        <v>1.7291666666666677E-2</v>
      </c>
      <c r="G59">
        <f t="shared" si="14"/>
        <v>9.1666666666666789E-3</v>
      </c>
      <c r="H59">
        <f t="shared" si="14"/>
        <v>2.2916666666666797E-3</v>
      </c>
      <c r="I59">
        <f t="shared" si="14"/>
        <v>-3.3333333333333201E-3</v>
      </c>
      <c r="J59">
        <f t="shared" si="14"/>
        <v>-7.7083333333333214E-3</v>
      </c>
      <c r="K59">
        <f t="shared" si="14"/>
        <v>-1.0833333333333323E-2</v>
      </c>
      <c r="L59">
        <f t="shared" si="14"/>
        <v>-1.2708333333333325E-2</v>
      </c>
      <c r="M59">
        <f t="shared" si="14"/>
        <v>-1.3333333333333327E-2</v>
      </c>
      <c r="N59">
        <f t="shared" si="14"/>
        <v>-1.2708333333333328E-2</v>
      </c>
      <c r="O59">
        <f t="shared" si="14"/>
        <v>-1.083333333333333E-2</v>
      </c>
      <c r="P59">
        <f t="shared" si="14"/>
        <v>-7.7083333333333318E-3</v>
      </c>
      <c r="Q59">
        <f t="shared" si="14"/>
        <v>-3.3333333333333322E-3</v>
      </c>
      <c r="R59">
        <f t="shared" si="14"/>
        <v>2.2916666666666658E-3</v>
      </c>
      <c r="S59">
        <f t="shared" si="14"/>
        <v>9.1666666666666615E-3</v>
      </c>
      <c r="T59">
        <f t="shared" si="14"/>
        <v>1.7291666666666657E-2</v>
      </c>
      <c r="U59">
        <f t="shared" si="14"/>
        <v>2.6666666666666651E-2</v>
      </c>
      <c r="V59">
        <f t="shared" si="14"/>
        <v>3.7291666666666647E-2</v>
      </c>
      <c r="W59" s="43">
        <f t="shared" si="14"/>
        <v>4.9166666666666643E-2</v>
      </c>
    </row>
    <row r="60" spans="1:23" x14ac:dyDescent="0.35">
      <c r="A60" s="42"/>
      <c r="B60" s="9">
        <f t="shared" si="13"/>
        <v>0.49999999999999989</v>
      </c>
      <c r="C60">
        <f t="shared" si="10"/>
        <v>4.1666666666666671E-2</v>
      </c>
      <c r="D60">
        <f t="shared" si="14"/>
        <v>2.9791666666666678E-2</v>
      </c>
      <c r="E60">
        <f t="shared" si="14"/>
        <v>1.9166666666666683E-2</v>
      </c>
      <c r="F60">
        <f t="shared" si="14"/>
        <v>9.7916666666666811E-3</v>
      </c>
      <c r="G60">
        <f t="shared" si="14"/>
        <v>1.6666666666666809E-3</v>
      </c>
      <c r="H60">
        <f t="shared" si="14"/>
        <v>-5.2083333333333183E-3</v>
      </c>
      <c r="I60">
        <f t="shared" si="14"/>
        <v>-1.0833333333333318E-2</v>
      </c>
      <c r="J60">
        <f t="shared" si="14"/>
        <v>-1.520833333333332E-2</v>
      </c>
      <c r="K60">
        <f t="shared" si="14"/>
        <v>-1.833333333333332E-2</v>
      </c>
      <c r="L60">
        <f t="shared" si="14"/>
        <v>-2.0208333333333325E-2</v>
      </c>
      <c r="M60">
        <f t="shared" si="14"/>
        <v>-2.0833333333333325E-2</v>
      </c>
      <c r="N60">
        <f t="shared" si="14"/>
        <v>-2.0208333333333328E-2</v>
      </c>
      <c r="O60">
        <f t="shared" si="14"/>
        <v>-1.8333333333333326E-2</v>
      </c>
      <c r="P60">
        <f t="shared" si="14"/>
        <v>-1.5208333333333331E-2</v>
      </c>
      <c r="Q60">
        <f t="shared" si="14"/>
        <v>-1.083333333333333E-2</v>
      </c>
      <c r="R60">
        <f t="shared" si="14"/>
        <v>-5.2083333333333322E-3</v>
      </c>
      <c r="S60">
        <f t="shared" si="14"/>
        <v>1.6666666666666635E-3</v>
      </c>
      <c r="T60">
        <f t="shared" si="14"/>
        <v>9.7916666666666603E-3</v>
      </c>
      <c r="U60">
        <f t="shared" si="14"/>
        <v>1.9166666666666655E-2</v>
      </c>
      <c r="V60">
        <f t="shared" si="14"/>
        <v>2.979166666666665E-2</v>
      </c>
      <c r="W60" s="43">
        <f t="shared" si="14"/>
        <v>4.1666666666666644E-2</v>
      </c>
    </row>
    <row r="61" spans="1:23" x14ac:dyDescent="0.35">
      <c r="A61" s="42"/>
      <c r="B61" s="9">
        <f t="shared" si="13"/>
        <v>0.59999999999999987</v>
      </c>
      <c r="C61">
        <f t="shared" si="10"/>
        <v>3.2500000000000015E-2</v>
      </c>
      <c r="D61">
        <f t="shared" si="14"/>
        <v>2.0625000000000018E-2</v>
      </c>
      <c r="E61">
        <f t="shared" si="14"/>
        <v>1.0000000000000023E-2</v>
      </c>
      <c r="F61">
        <f t="shared" si="14"/>
        <v>6.2500000000002137E-4</v>
      </c>
      <c r="G61">
        <f t="shared" si="14"/>
        <v>-7.4999999999999789E-3</v>
      </c>
      <c r="H61">
        <f t="shared" si="14"/>
        <v>-1.4374999999999978E-2</v>
      </c>
      <c r="I61">
        <f t="shared" si="14"/>
        <v>-1.9999999999999976E-2</v>
      </c>
      <c r="J61">
        <f t="shared" si="14"/>
        <v>-2.437499999999998E-2</v>
      </c>
      <c r="K61">
        <f t="shared" si="14"/>
        <v>-2.7499999999999983E-2</v>
      </c>
      <c r="L61">
        <f t="shared" si="14"/>
        <v>-2.9374999999999984E-2</v>
      </c>
      <c r="M61">
        <f t="shared" si="14"/>
        <v>-2.9999999999999985E-2</v>
      </c>
      <c r="N61">
        <f t="shared" si="14"/>
        <v>-2.9374999999999988E-2</v>
      </c>
      <c r="O61">
        <f t="shared" si="14"/>
        <v>-2.749999999999999E-2</v>
      </c>
      <c r="P61">
        <f t="shared" si="14"/>
        <v>-2.437499999999999E-2</v>
      </c>
      <c r="Q61">
        <f t="shared" si="14"/>
        <v>-1.999999999999999E-2</v>
      </c>
      <c r="R61">
        <f t="shared" si="14"/>
        <v>-1.4374999999999992E-2</v>
      </c>
      <c r="S61">
        <f t="shared" si="14"/>
        <v>-7.4999999999999963E-3</v>
      </c>
      <c r="T61">
        <f t="shared" si="14"/>
        <v>6.2500000000000056E-4</v>
      </c>
      <c r="U61">
        <f t="shared" si="14"/>
        <v>9.999999999999995E-3</v>
      </c>
      <c r="V61">
        <f t="shared" si="14"/>
        <v>2.0624999999999991E-2</v>
      </c>
      <c r="W61" s="43">
        <f t="shared" si="14"/>
        <v>3.2499999999999987E-2</v>
      </c>
    </row>
    <row r="62" spans="1:23" x14ac:dyDescent="0.35">
      <c r="A62" s="42"/>
      <c r="B62" s="9">
        <f t="shared" si="13"/>
        <v>0.69999999999999984</v>
      </c>
      <c r="C62">
        <f t="shared" si="10"/>
        <v>2.1666666666666688E-2</v>
      </c>
      <c r="D62">
        <f t="shared" si="14"/>
        <v>9.7916666666666916E-3</v>
      </c>
      <c r="E62">
        <f t="shared" si="14"/>
        <v>-8.33333333333304E-4</v>
      </c>
      <c r="F62">
        <f t="shared" si="14"/>
        <v>-1.0208333333333305E-2</v>
      </c>
      <c r="G62">
        <f t="shared" si="14"/>
        <v>-1.8333333333333306E-2</v>
      </c>
      <c r="H62">
        <f t="shared" si="14"/>
        <v>-2.5208333333333305E-2</v>
      </c>
      <c r="I62">
        <f t="shared" si="14"/>
        <v>-3.0833333333333303E-2</v>
      </c>
      <c r="J62">
        <f t="shared" si="14"/>
        <v>-3.5208333333333307E-2</v>
      </c>
      <c r="K62">
        <f t="shared" si="14"/>
        <v>-3.833333333333331E-2</v>
      </c>
      <c r="L62">
        <f t="shared" si="14"/>
        <v>-4.0208333333333311E-2</v>
      </c>
      <c r="M62">
        <f t="shared" si="14"/>
        <v>-4.0833333333333312E-2</v>
      </c>
      <c r="N62">
        <f t="shared" si="14"/>
        <v>-4.0208333333333311E-2</v>
      </c>
      <c r="O62">
        <f t="shared" si="14"/>
        <v>-3.8333333333333316E-2</v>
      </c>
      <c r="P62">
        <f t="shared" si="14"/>
        <v>-3.5208333333333314E-2</v>
      </c>
      <c r="Q62">
        <f t="shared" si="14"/>
        <v>-3.0833333333333317E-2</v>
      </c>
      <c r="R62">
        <f t="shared" si="14"/>
        <v>-2.5208333333333319E-2</v>
      </c>
      <c r="S62">
        <f t="shared" si="14"/>
        <v>-1.8333333333333323E-2</v>
      </c>
      <c r="T62">
        <f t="shared" si="14"/>
        <v>-1.0208333333333326E-2</v>
      </c>
      <c r="U62">
        <f t="shared" si="14"/>
        <v>-8.3333333333333176E-4</v>
      </c>
      <c r="V62">
        <f t="shared" si="14"/>
        <v>9.7916666666666638E-3</v>
      </c>
      <c r="W62" s="43">
        <f t="shared" si="14"/>
        <v>2.166666666666666E-2</v>
      </c>
    </row>
    <row r="63" spans="1:23" x14ac:dyDescent="0.35">
      <c r="A63" s="42"/>
      <c r="B63" s="9">
        <f>B62+$B$42</f>
        <v>0.79999999999999982</v>
      </c>
      <c r="C63">
        <f t="shared" si="10"/>
        <v>9.166666666666691E-3</v>
      </c>
      <c r="D63">
        <f t="shared" si="14"/>
        <v>-2.7083333333333057E-3</v>
      </c>
      <c r="E63">
        <f t="shared" si="14"/>
        <v>-1.3333333333333301E-2</v>
      </c>
      <c r="F63">
        <f t="shared" si="14"/>
        <v>-2.2708333333333303E-2</v>
      </c>
      <c r="G63">
        <f t="shared" si="14"/>
        <v>-3.0833333333333303E-2</v>
      </c>
      <c r="H63">
        <f t="shared" si="14"/>
        <v>-3.7708333333333302E-2</v>
      </c>
      <c r="I63">
        <f t="shared" si="14"/>
        <v>-4.33333333333333E-2</v>
      </c>
      <c r="J63">
        <f t="shared" si="14"/>
        <v>-4.7708333333333304E-2</v>
      </c>
      <c r="K63">
        <f t="shared" si="14"/>
        <v>-5.0833333333333307E-2</v>
      </c>
      <c r="L63">
        <f t="shared" si="14"/>
        <v>-5.2708333333333308E-2</v>
      </c>
      <c r="M63">
        <f t="shared" si="14"/>
        <v>-5.3333333333333309E-2</v>
      </c>
      <c r="N63">
        <f t="shared" si="14"/>
        <v>-5.2708333333333308E-2</v>
      </c>
      <c r="O63">
        <f t="shared" si="14"/>
        <v>-5.0833333333333314E-2</v>
      </c>
      <c r="P63">
        <f t="shared" si="14"/>
        <v>-4.7708333333333311E-2</v>
      </c>
      <c r="Q63">
        <f t="shared" si="14"/>
        <v>-4.3333333333333314E-2</v>
      </c>
      <c r="R63">
        <f t="shared" si="14"/>
        <v>-3.7708333333333316E-2</v>
      </c>
      <c r="S63">
        <f t="shared" si="14"/>
        <v>-3.083333333333332E-2</v>
      </c>
      <c r="T63">
        <f t="shared" si="14"/>
        <v>-2.2708333333333323E-2</v>
      </c>
      <c r="U63">
        <f t="shared" si="14"/>
        <v>-1.3333333333333329E-2</v>
      </c>
      <c r="V63">
        <f t="shared" si="14"/>
        <v>-2.7083333333333334E-3</v>
      </c>
      <c r="W63" s="43">
        <f t="shared" si="14"/>
        <v>9.1666666666666632E-3</v>
      </c>
    </row>
    <row r="64" spans="1:23" x14ac:dyDescent="0.35">
      <c r="A64" s="42"/>
      <c r="B64" s="9">
        <f t="shared" si="13"/>
        <v>0.8999999999999998</v>
      </c>
      <c r="C64">
        <f t="shared" si="10"/>
        <v>-4.9999999999999628E-3</v>
      </c>
      <c r="D64">
        <f t="shared" si="14"/>
        <v>-1.6874999999999959E-2</v>
      </c>
      <c r="E64">
        <f t="shared" si="14"/>
        <v>-2.7499999999999955E-2</v>
      </c>
      <c r="F64">
        <f t="shared" si="14"/>
        <v>-3.6874999999999956E-2</v>
      </c>
      <c r="G64">
        <f t="shared" si="14"/>
        <v>-4.4999999999999957E-2</v>
      </c>
      <c r="H64">
        <f t="shared" si="14"/>
        <v>-5.1874999999999956E-2</v>
      </c>
      <c r="I64">
        <f t="shared" si="14"/>
        <v>-5.7499999999999954E-2</v>
      </c>
      <c r="J64">
        <f t="shared" si="14"/>
        <v>-6.1874999999999958E-2</v>
      </c>
      <c r="K64">
        <f t="shared" si="14"/>
        <v>-6.4999999999999961E-2</v>
      </c>
      <c r="L64">
        <f t="shared" si="14"/>
        <v>-6.6874999999999962E-2</v>
      </c>
      <c r="M64">
        <f t="shared" si="14"/>
        <v>-6.7499999999999963E-2</v>
      </c>
      <c r="N64">
        <f t="shared" si="14"/>
        <v>-6.6874999999999962E-2</v>
      </c>
      <c r="O64">
        <f t="shared" si="14"/>
        <v>-6.4999999999999961E-2</v>
      </c>
      <c r="P64">
        <f t="shared" si="14"/>
        <v>-6.1874999999999965E-2</v>
      </c>
      <c r="Q64">
        <f t="shared" si="14"/>
        <v>-5.7499999999999968E-2</v>
      </c>
      <c r="R64">
        <f t="shared" si="14"/>
        <v>-5.187499999999997E-2</v>
      </c>
      <c r="S64">
        <f t="shared" si="14"/>
        <v>-4.4999999999999971E-2</v>
      </c>
      <c r="T64">
        <f t="shared" si="14"/>
        <v>-3.6874999999999977E-2</v>
      </c>
      <c r="U64">
        <f t="shared" si="14"/>
        <v>-2.7499999999999983E-2</v>
      </c>
      <c r="V64">
        <f t="shared" si="14"/>
        <v>-1.6874999999999987E-2</v>
      </c>
      <c r="W64" s="43">
        <f t="shared" si="14"/>
        <v>-4.9999999999999906E-3</v>
      </c>
    </row>
    <row r="65" spans="1:23" ht="15" thickBot="1" x14ac:dyDescent="0.4">
      <c r="A65" s="44"/>
      <c r="B65" s="10">
        <f>B64+$B$42</f>
        <v>0.99999999999999978</v>
      </c>
      <c r="C65" s="45">
        <f t="shared" si="10"/>
        <v>-2.0833333333333301E-2</v>
      </c>
      <c r="D65" s="45">
        <f t="shared" si="14"/>
        <v>-3.2708333333333298E-2</v>
      </c>
      <c r="E65" s="45">
        <f t="shared" si="14"/>
        <v>-4.3333333333333293E-2</v>
      </c>
      <c r="F65" s="45">
        <f t="shared" si="14"/>
        <v>-5.2708333333333295E-2</v>
      </c>
      <c r="G65" s="45">
        <f t="shared" si="14"/>
        <v>-6.0833333333333295E-2</v>
      </c>
      <c r="H65" s="45">
        <f t="shared" si="14"/>
        <v>-6.7708333333333287E-2</v>
      </c>
      <c r="I65" s="45">
        <f t="shared" si="14"/>
        <v>-7.3333333333333292E-2</v>
      </c>
      <c r="J65" s="45">
        <f t="shared" si="14"/>
        <v>-7.7708333333333296E-2</v>
      </c>
      <c r="K65" s="45">
        <f t="shared" si="14"/>
        <v>-8.0833333333333299E-2</v>
      </c>
      <c r="L65" s="45">
        <f t="shared" si="14"/>
        <v>-8.27083333333333E-2</v>
      </c>
      <c r="M65" s="45">
        <f t="shared" si="14"/>
        <v>-8.3333333333333301E-2</v>
      </c>
      <c r="N65" s="45">
        <f t="shared" si="14"/>
        <v>-8.27083333333333E-2</v>
      </c>
      <c r="O65" s="45">
        <f t="shared" si="14"/>
        <v>-8.0833333333333299E-2</v>
      </c>
      <c r="P65" s="45">
        <f t="shared" si="14"/>
        <v>-7.770833333333331E-2</v>
      </c>
      <c r="Q65" s="45">
        <f t="shared" si="14"/>
        <v>-7.3333333333333306E-2</v>
      </c>
      <c r="R65" s="45">
        <f t="shared" si="14"/>
        <v>-6.7708333333333315E-2</v>
      </c>
      <c r="S65" s="45">
        <f t="shared" si="14"/>
        <v>-6.0833333333333309E-2</v>
      </c>
      <c r="T65" s="45">
        <f t="shared" si="14"/>
        <v>-5.2708333333333315E-2</v>
      </c>
      <c r="U65" s="45">
        <f t="shared" si="14"/>
        <v>-4.3333333333333321E-2</v>
      </c>
      <c r="V65" s="45">
        <f t="shared" si="14"/>
        <v>-3.2708333333333325E-2</v>
      </c>
      <c r="W65" s="46">
        <f>(W$44^2)/16 - ($B65^2)/12</f>
        <v>-2.0833333333333329E-2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86B93-2B38-408A-B3DA-92E43656DEB8}">
  <dimension ref="A1:H15"/>
  <sheetViews>
    <sheetView zoomScaleNormal="100" workbookViewId="0">
      <selection activeCell="R14" sqref="R14"/>
    </sheetView>
  </sheetViews>
  <sheetFormatPr defaultRowHeight="15.5" x14ac:dyDescent="0.35"/>
  <cols>
    <col min="1" max="1" width="36.36328125" style="11" bestFit="1" customWidth="1"/>
    <col min="2" max="2" width="12.90625" style="11" bestFit="1" customWidth="1"/>
    <col min="3" max="3" width="14.36328125" style="11" bestFit="1" customWidth="1"/>
    <col min="4" max="4" width="14.08984375" style="11" bestFit="1" customWidth="1"/>
    <col min="5" max="5" width="11.26953125" style="11" bestFit="1" customWidth="1"/>
    <col min="6" max="6" width="20" style="11" bestFit="1" customWidth="1"/>
    <col min="7" max="7" width="12.36328125" style="11" bestFit="1" customWidth="1"/>
    <col min="8" max="8" width="14.08984375" style="11" bestFit="1" customWidth="1"/>
    <col min="9" max="16384" width="8.7265625" style="11"/>
  </cols>
  <sheetData>
    <row r="1" spans="1:8" x14ac:dyDescent="0.35">
      <c r="A1" s="70" t="s">
        <v>45</v>
      </c>
      <c r="B1" s="72" t="s">
        <v>46</v>
      </c>
      <c r="C1" s="72" t="s">
        <v>47</v>
      </c>
      <c r="D1" s="74" t="s">
        <v>50</v>
      </c>
      <c r="E1" s="75"/>
      <c r="F1" s="75" t="s">
        <v>51</v>
      </c>
      <c r="G1" s="75"/>
      <c r="H1" s="67" t="s">
        <v>49</v>
      </c>
    </row>
    <row r="2" spans="1:8" ht="20" customHeight="1" thickBot="1" x14ac:dyDescent="0.4">
      <c r="A2" s="71"/>
      <c r="B2" s="73"/>
      <c r="C2" s="73"/>
      <c r="D2" s="23" t="s">
        <v>5</v>
      </c>
      <c r="E2" s="13" t="s">
        <v>48</v>
      </c>
      <c r="F2" s="13" t="s">
        <v>7</v>
      </c>
      <c r="G2" s="13" t="s">
        <v>8</v>
      </c>
      <c r="H2" s="68"/>
    </row>
    <row r="3" spans="1:8" x14ac:dyDescent="0.35">
      <c r="A3" s="15" t="str">
        <f>'[1]Расчет зарплаты'!B2&amp;" "&amp;'[1]Расчет зарплаты'!C2&amp;" "&amp;'[1]Расчет зарплаты'!D2</f>
        <v>Аюров Бэлигтэ Санжай-Жамсаевич</v>
      </c>
      <c r="B3" s="16">
        <v>37444</v>
      </c>
      <c r="C3" s="17">
        <f ca="1">(TODAY()-B3)/365</f>
        <v>22.624657534246577</v>
      </c>
      <c r="D3" s="19">
        <f>'Расчет зарплаты'!F2</f>
        <v>50000</v>
      </c>
      <c r="E3" s="20">
        <f ca="1">IF(C3&gt;10,D3*0.1,0)</f>
        <v>5000</v>
      </c>
      <c r="F3" s="20">
        <f t="shared" ref="F3:F12" ca="1" si="0">(E3+D3)*$F$15*0.01</f>
        <v>550</v>
      </c>
      <c r="G3" s="20">
        <f t="shared" ref="G3:G12" ca="1" si="1">(D3+E3-F3-$D$15)*$G$15*0.01</f>
        <v>6103.5</v>
      </c>
      <c r="H3" s="14">
        <f ca="1">D3+E3-F3-G3</f>
        <v>48346.5</v>
      </c>
    </row>
    <row r="4" spans="1:8" x14ac:dyDescent="0.35">
      <c r="A4" s="15" t="str">
        <f>'[1]Расчет зарплаты'!B3&amp;" "&amp;'[1]Расчет зарплаты'!C3&amp;" "&amp;'[1]Расчет зарплаты'!D3</f>
        <v>Богомолов Максим Евгеньевич</v>
      </c>
      <c r="B4" s="16">
        <v>43997</v>
      </c>
      <c r="C4" s="17">
        <f t="shared" ref="C4:C12" ca="1" si="2">(TODAY()-B4)/365</f>
        <v>4.6712328767123283</v>
      </c>
      <c r="D4" s="20">
        <f>'Расчет зарплаты'!F3</f>
        <v>240000</v>
      </c>
      <c r="E4" s="20">
        <f t="shared" ref="E4:E12" ca="1" si="3">IF(C4&gt;10,D4*0.1,0)</f>
        <v>0</v>
      </c>
      <c r="F4" s="20">
        <f t="shared" ca="1" si="0"/>
        <v>2400</v>
      </c>
      <c r="G4" s="20">
        <f t="shared" ca="1" si="1"/>
        <v>29913</v>
      </c>
      <c r="H4" s="14">
        <f ca="1">D4+E4-F4-G4</f>
        <v>207687</v>
      </c>
    </row>
    <row r="5" spans="1:8" x14ac:dyDescent="0.35">
      <c r="A5" s="15" t="str">
        <f>'[1]Расчет зарплаты'!B4&amp;" "&amp;'[1]Расчет зарплаты'!C4&amp;" "&amp;'[1]Расчет зарплаты'!D4</f>
        <v>Варвус Артем Иванович</v>
      </c>
      <c r="B5" s="16">
        <v>45092</v>
      </c>
      <c r="C5" s="17">
        <f t="shared" ca="1" si="2"/>
        <v>1.6712328767123288</v>
      </c>
      <c r="D5" s="20">
        <f>'Расчет зарплаты'!F4</f>
        <v>240000</v>
      </c>
      <c r="E5" s="20">
        <f t="shared" ca="1" si="3"/>
        <v>0</v>
      </c>
      <c r="F5" s="20">
        <f t="shared" ca="1" si="0"/>
        <v>2400</v>
      </c>
      <c r="G5" s="20">
        <f t="shared" ca="1" si="1"/>
        <v>29913</v>
      </c>
      <c r="H5" s="14">
        <f t="shared" ref="H5:H12" ca="1" si="4">D5+E5-F5-G5</f>
        <v>207687</v>
      </c>
    </row>
    <row r="6" spans="1:8" x14ac:dyDescent="0.35">
      <c r="A6" s="15" t="str">
        <f>'[1]Расчет зарплаты'!B5&amp;" "&amp;'[1]Расчет зарплаты'!C5&amp;" "&amp;'[1]Расчет зарплаты'!D5</f>
        <v>Васильева Елизавета Евгеньевна</v>
      </c>
      <c r="B6" s="16">
        <v>40115</v>
      </c>
      <c r="C6" s="17">
        <f t="shared" ca="1" si="2"/>
        <v>15.306849315068494</v>
      </c>
      <c r="D6" s="20">
        <f>'Расчет зарплаты'!F5</f>
        <v>50000</v>
      </c>
      <c r="E6" s="20">
        <f t="shared" ca="1" si="3"/>
        <v>5000</v>
      </c>
      <c r="F6" s="20">
        <f t="shared" ca="1" si="0"/>
        <v>550</v>
      </c>
      <c r="G6" s="20">
        <f t="shared" ca="1" si="1"/>
        <v>6103.5</v>
      </c>
      <c r="H6" s="14">
        <f t="shared" ca="1" si="4"/>
        <v>48346.5</v>
      </c>
    </row>
    <row r="7" spans="1:8" x14ac:dyDescent="0.35">
      <c r="A7" s="15" t="str">
        <f>'[1]Расчет зарплаты'!B6&amp;" "&amp;'[1]Расчет зарплаты'!C6&amp;" "&amp;'[1]Расчет зарплаты'!D6</f>
        <v>Герасименко Михаил Александрович</v>
      </c>
      <c r="B7" s="16">
        <v>45119</v>
      </c>
      <c r="C7" s="17">
        <f t="shared" ca="1" si="2"/>
        <v>1.5972602739726027</v>
      </c>
      <c r="D7" s="20">
        <f>'Расчет зарплаты'!F6</f>
        <v>50000</v>
      </c>
      <c r="E7" s="20">
        <f t="shared" ca="1" si="3"/>
        <v>0</v>
      </c>
      <c r="F7" s="20">
        <f t="shared" ca="1" si="0"/>
        <v>500</v>
      </c>
      <c r="G7" s="20">
        <f t="shared" ca="1" si="1"/>
        <v>5460</v>
      </c>
      <c r="H7" s="14">
        <f t="shared" ca="1" si="4"/>
        <v>44040</v>
      </c>
    </row>
    <row r="8" spans="1:8" x14ac:dyDescent="0.35">
      <c r="A8" s="15" t="str">
        <f>'[1]Расчет зарплаты'!B7&amp;" "&amp;'[1]Расчет зарплаты'!C7&amp;" "&amp;'[1]Расчет зарплаты'!D7</f>
        <v>Грошев Аркадий Александрович</v>
      </c>
      <c r="B8" s="16">
        <v>39597</v>
      </c>
      <c r="C8" s="17">
        <f t="shared" ca="1" si="2"/>
        <v>16.726027397260275</v>
      </c>
      <c r="D8" s="20">
        <f>'Расчет зарплаты'!F7</f>
        <v>240000</v>
      </c>
      <c r="E8" s="20">
        <f t="shared" ca="1" si="3"/>
        <v>24000</v>
      </c>
      <c r="F8" s="20">
        <f t="shared" ca="1" si="0"/>
        <v>2640</v>
      </c>
      <c r="G8" s="20">
        <f t="shared" ca="1" si="1"/>
        <v>33001.800000000003</v>
      </c>
      <c r="H8" s="14">
        <f t="shared" ca="1" si="4"/>
        <v>228358.2</v>
      </c>
    </row>
    <row r="9" spans="1:8" x14ac:dyDescent="0.35">
      <c r="A9" s="15" t="str">
        <f>'[1]Расчет зарплаты'!B8&amp;" "&amp;'[1]Расчет зарплаты'!C8&amp;" "&amp;'[1]Расчет зарплаты'!D8</f>
        <v>Епишин Степан Николаевич</v>
      </c>
      <c r="B9" s="16">
        <v>44472</v>
      </c>
      <c r="C9" s="17">
        <f t="shared" ca="1" si="2"/>
        <v>3.3698630136986303</v>
      </c>
      <c r="D9" s="20">
        <f>'Расчет зарплаты'!F8</f>
        <v>360000</v>
      </c>
      <c r="E9" s="20">
        <f t="shared" ca="1" si="3"/>
        <v>0</v>
      </c>
      <c r="F9" s="20">
        <f t="shared" ca="1" si="0"/>
        <v>3600</v>
      </c>
      <c r="G9" s="20">
        <f t="shared" ca="1" si="1"/>
        <v>45357</v>
      </c>
      <c r="H9" s="14">
        <f t="shared" ca="1" si="4"/>
        <v>311043</v>
      </c>
    </row>
    <row r="10" spans="1:8" x14ac:dyDescent="0.35">
      <c r="A10" s="15" t="str">
        <f>'[1]Расчет зарплаты'!B9&amp;" "&amp;'[1]Расчет зарплаты'!C9&amp;" "&amp;'[1]Расчет зарплаты'!D9</f>
        <v>Жильцов Арсений Александрович</v>
      </c>
      <c r="B10" s="16">
        <v>44681</v>
      </c>
      <c r="C10" s="17">
        <f t="shared" ca="1" si="2"/>
        <v>2.7972602739726029</v>
      </c>
      <c r="D10" s="20">
        <f>'Расчет зарплаты'!F9</f>
        <v>360000</v>
      </c>
      <c r="E10" s="20">
        <f t="shared" ca="1" si="3"/>
        <v>0</v>
      </c>
      <c r="F10" s="20">
        <f t="shared" ca="1" si="0"/>
        <v>3600</v>
      </c>
      <c r="G10" s="20">
        <f t="shared" ca="1" si="1"/>
        <v>45357</v>
      </c>
      <c r="H10" s="14">
        <f t="shared" ca="1" si="4"/>
        <v>311043</v>
      </c>
    </row>
    <row r="11" spans="1:8" x14ac:dyDescent="0.35">
      <c r="A11" s="15" t="str">
        <f>'[1]Расчет зарплаты'!B10&amp;" "&amp;'[1]Расчет зарплаты'!C10&amp;" "&amp;'[1]Расчет зарплаты'!D10</f>
        <v>Кабанцов Юрий Александрович</v>
      </c>
      <c r="B11" s="16">
        <v>41467</v>
      </c>
      <c r="C11" s="17">
        <f t="shared" ca="1" si="2"/>
        <v>11.602739726027398</v>
      </c>
      <c r="D11" s="20">
        <f>'Расчет зарплаты'!F10</f>
        <v>360000</v>
      </c>
      <c r="E11" s="20">
        <f t="shared" ca="1" si="3"/>
        <v>36000</v>
      </c>
      <c r="F11" s="20">
        <f t="shared" ca="1" si="0"/>
        <v>3960</v>
      </c>
      <c r="G11" s="20">
        <f t="shared" ca="1" si="1"/>
        <v>49990.200000000004</v>
      </c>
      <c r="H11" s="14">
        <f t="shared" ca="1" si="4"/>
        <v>342049.8</v>
      </c>
    </row>
    <row r="12" spans="1:8" x14ac:dyDescent="0.35">
      <c r="A12" s="15" t="str">
        <f>'[1]Расчет зарплаты'!B11&amp;" "&amp;'[1]Расчет зарплаты'!C11&amp;" "&amp;'[1]Расчет зарплаты'!D11</f>
        <v>Карапузова  Мария  Леонидовна</v>
      </c>
      <c r="B12" s="16">
        <v>45007</v>
      </c>
      <c r="C12" s="18">
        <f t="shared" ca="1" si="2"/>
        <v>1.904109589041096</v>
      </c>
      <c r="D12" s="21">
        <f>'Расчет зарплаты'!F11</f>
        <v>440000</v>
      </c>
      <c r="E12" s="20">
        <f t="shared" ca="1" si="3"/>
        <v>0</v>
      </c>
      <c r="F12" s="20">
        <f t="shared" ca="1" si="0"/>
        <v>4400</v>
      </c>
      <c r="G12" s="20">
        <f t="shared" ca="1" si="1"/>
        <v>55653</v>
      </c>
      <c r="H12" s="14">
        <f t="shared" ca="1" si="4"/>
        <v>379947</v>
      </c>
    </row>
    <row r="13" spans="1:8" ht="16" thickBot="1" x14ac:dyDescent="0.4">
      <c r="A13" s="12" t="s">
        <v>52</v>
      </c>
      <c r="B13" s="13"/>
      <c r="C13" s="23"/>
      <c r="D13" s="24">
        <f>SUM(D3:D12)</f>
        <v>2390000</v>
      </c>
      <c r="E13" s="24">
        <f ca="1">SUM(E3:E12)</f>
        <v>70000</v>
      </c>
      <c r="F13" s="24">
        <f ca="1">SUM(F3:F12)</f>
        <v>24600</v>
      </c>
      <c r="G13" s="24">
        <f ca="1">SUM(G3:G12)</f>
        <v>306852</v>
      </c>
      <c r="H13" s="25">
        <f ca="1">SUM(H3:H12)</f>
        <v>2128548</v>
      </c>
    </row>
    <row r="14" spans="1:8" x14ac:dyDescent="0.35">
      <c r="D14" s="22" t="s">
        <v>41</v>
      </c>
      <c r="E14" s="69" t="s">
        <v>40</v>
      </c>
      <c r="F14" s="69"/>
      <c r="G14" s="69"/>
    </row>
    <row r="15" spans="1:8" x14ac:dyDescent="0.35">
      <c r="D15" s="22">
        <f>'Расчет зарплаты'!F15</f>
        <v>7500</v>
      </c>
      <c r="E15" s="22">
        <f>'Расчет зарплаты'!G15</f>
        <v>40</v>
      </c>
      <c r="F15" s="22">
        <f>'Расчет зарплаты'!H15</f>
        <v>1</v>
      </c>
      <c r="G15" s="22">
        <f>'Расчет зарплаты'!I15</f>
        <v>13</v>
      </c>
    </row>
  </sheetData>
  <mergeCells count="7">
    <mergeCell ref="H1:H2"/>
    <mergeCell ref="E14:G14"/>
    <mergeCell ref="A1:A2"/>
    <mergeCell ref="B1:B2"/>
    <mergeCell ref="C1:C2"/>
    <mergeCell ref="D1:E1"/>
    <mergeCell ref="F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96A3-7D75-488D-BD82-5F22C2E7B062}">
  <dimension ref="A1:F17"/>
  <sheetViews>
    <sheetView topLeftCell="E15" zoomScale="175" zoomScaleNormal="175" workbookViewId="0">
      <selection activeCell="F25" sqref="F25"/>
    </sheetView>
  </sheetViews>
  <sheetFormatPr defaultRowHeight="15.5" x14ac:dyDescent="0.35"/>
  <cols>
    <col min="1" max="1" width="17.6328125" style="26" bestFit="1" customWidth="1"/>
    <col min="2" max="2" width="12.453125" style="26" bestFit="1" customWidth="1"/>
    <col min="3" max="3" width="19.90625" style="26" bestFit="1" customWidth="1"/>
    <col min="4" max="4" width="20.08984375" style="26" bestFit="1" customWidth="1"/>
    <col min="5" max="5" width="16.08984375" style="26" bestFit="1" customWidth="1"/>
    <col min="6" max="6" width="11.1796875" style="26" bestFit="1" customWidth="1"/>
    <col min="7" max="16384" width="8.7265625" style="26"/>
  </cols>
  <sheetData>
    <row r="1" spans="1:6" ht="16" thickBot="1" x14ac:dyDescent="0.4">
      <c r="A1" s="27" t="s">
        <v>53</v>
      </c>
      <c r="B1" s="28" t="s">
        <v>54</v>
      </c>
      <c r="C1" s="28" t="s">
        <v>55</v>
      </c>
      <c r="D1" s="28" t="s">
        <v>7</v>
      </c>
      <c r="E1" s="28" t="s">
        <v>8</v>
      </c>
      <c r="F1" s="29" t="s">
        <v>49</v>
      </c>
    </row>
    <row r="2" spans="1:6" x14ac:dyDescent="0.35">
      <c r="A2" s="31" t="str">
        <f>'Расчет зарплаты'!B2 &amp; " " &amp; LEFT('Расчет зарплаты'!C2, 1)&amp; ". " &amp; LEFT('Расчет зарплаты'!D2, 1) &amp; ". "</f>
        <v xml:space="preserve">Аюров Б. С. </v>
      </c>
      <c r="B2" s="33">
        <v>8</v>
      </c>
      <c r="C2" s="36">
        <f>IF(B2&gt;$C$17,(B2-10)*1.2*1000+B2*1000,B2*1000)</f>
        <v>8000</v>
      </c>
      <c r="D2" s="36">
        <f>C2*$D$17*0.01</f>
        <v>80</v>
      </c>
      <c r="E2" s="36">
        <f>(C2-D2-$F$17)*$E$17*0.01</f>
        <v>54.6</v>
      </c>
      <c r="F2" s="30">
        <f>C2-D2-E2</f>
        <v>7865.4</v>
      </c>
    </row>
    <row r="3" spans="1:6" x14ac:dyDescent="0.35">
      <c r="A3" s="32" t="str">
        <f>'Расчет зарплаты'!B3 &amp; " " &amp; LEFT('Расчет зарплаты'!C3, 1)&amp; ". " &amp; LEFT('Расчет зарплаты'!D3, 1) &amp; ". "</f>
        <v xml:space="preserve">Богомолов М. Е. </v>
      </c>
      <c r="B3" s="34">
        <v>8</v>
      </c>
      <c r="C3" s="37">
        <f>IF(B3&gt;$C$17,(B3-10)*1.2*1000+B3*1000,B3*1000)</f>
        <v>8000</v>
      </c>
      <c r="D3" s="37">
        <f>C3*$D$17*0.01</f>
        <v>80</v>
      </c>
      <c r="E3" s="37">
        <f>(C3-D3-$F$17)*$E$17*0.01</f>
        <v>54.6</v>
      </c>
      <c r="F3" s="30">
        <f t="shared" ref="F3:F13" si="0">C3-D3-E3</f>
        <v>7865.4</v>
      </c>
    </row>
    <row r="4" spans="1:6" x14ac:dyDescent="0.35">
      <c r="A4" s="32" t="str">
        <f>'Расчет зарплаты'!B4 &amp; " " &amp; LEFT('Расчет зарплаты'!C4, 1)&amp; ". " &amp; LEFT('Расчет зарплаты'!D4, 1) &amp; ". "</f>
        <v xml:space="preserve">Варвус А. И. </v>
      </c>
      <c r="B4" s="34">
        <v>9</v>
      </c>
      <c r="C4" s="37">
        <f t="shared" ref="C4:C13" si="1">IF(B4&gt;$C$17,(B4-10)*1.2*1000+B4*1000,B4*1000)</f>
        <v>9000</v>
      </c>
      <c r="D4" s="37">
        <f>C4*$D$17*0.01</f>
        <v>90</v>
      </c>
      <c r="E4" s="37">
        <f>(C4-D4-$F$17)*$E$17*0.01</f>
        <v>183.3</v>
      </c>
      <c r="F4" s="30">
        <f t="shared" si="0"/>
        <v>8726.7000000000007</v>
      </c>
    </row>
    <row r="5" spans="1:6" x14ac:dyDescent="0.35">
      <c r="A5" s="32" t="str">
        <f>'Расчет зарплаты'!B5 &amp; " " &amp; LEFT('Расчет зарплаты'!C5, 1)&amp; ". " &amp; LEFT('Расчет зарплаты'!D5, 1) &amp; ". "</f>
        <v xml:space="preserve">Васильева Е. Е. </v>
      </c>
      <c r="B5" s="34">
        <v>8</v>
      </c>
      <c r="C5" s="37">
        <f t="shared" si="1"/>
        <v>8000</v>
      </c>
      <c r="D5" s="37">
        <f>C5*$D$17*0.01</f>
        <v>80</v>
      </c>
      <c r="E5" s="37">
        <f>(C5-D5-$F$17)*$E$17*0.01</f>
        <v>54.6</v>
      </c>
      <c r="F5" s="30">
        <f t="shared" si="0"/>
        <v>7865.4</v>
      </c>
    </row>
    <row r="6" spans="1:6" x14ac:dyDescent="0.35">
      <c r="A6" s="32" t="str">
        <f>'Расчет зарплаты'!B6 &amp; " " &amp; LEFT('Расчет зарплаты'!C6, 1)&amp; ". " &amp; LEFT('Расчет зарплаты'!D6, 1) &amp; ". "</f>
        <v xml:space="preserve">Герасименко М. А. </v>
      </c>
      <c r="B6" s="34">
        <v>11</v>
      </c>
      <c r="C6" s="37">
        <f t="shared" si="1"/>
        <v>12200</v>
      </c>
      <c r="D6" s="37">
        <f>C6*$D$17*0.01</f>
        <v>122</v>
      </c>
      <c r="E6" s="37">
        <f>(C6-D6-$F$17)*$E$17*0.01</f>
        <v>595.14</v>
      </c>
      <c r="F6" s="30">
        <f t="shared" si="0"/>
        <v>11482.86</v>
      </c>
    </row>
    <row r="7" spans="1:6" x14ac:dyDescent="0.35">
      <c r="A7" s="32" t="str">
        <f>'Расчет зарплаты'!B7 &amp; " " &amp; LEFT('Расчет зарплаты'!C7, 1)&amp; ". " &amp; LEFT('Расчет зарплаты'!D7, 1) &amp; ". "</f>
        <v xml:space="preserve">Грошев А. А. </v>
      </c>
      <c r="B7" s="34">
        <v>8</v>
      </c>
      <c r="C7" s="37">
        <f t="shared" si="1"/>
        <v>8000</v>
      </c>
      <c r="D7" s="37">
        <f>C7*$D$17*0.01</f>
        <v>80</v>
      </c>
      <c r="E7" s="37">
        <f>(C7-D7-$F$17)*$E$17*0.01</f>
        <v>54.6</v>
      </c>
      <c r="F7" s="30">
        <f t="shared" si="0"/>
        <v>7865.4</v>
      </c>
    </row>
    <row r="8" spans="1:6" x14ac:dyDescent="0.35">
      <c r="A8" s="32" t="str">
        <f>'Расчет зарплаты'!B8 &amp; " " &amp; LEFT('Расчет зарплаты'!C8, 1)&amp; ". " &amp; LEFT('Расчет зарплаты'!D8, 1) &amp; ". "</f>
        <v xml:space="preserve">Епишин С. Н. </v>
      </c>
      <c r="B8" s="34">
        <v>10</v>
      </c>
      <c r="C8" s="37">
        <f t="shared" si="1"/>
        <v>10000</v>
      </c>
      <c r="D8" s="37">
        <f>C8*$D$17*0.01</f>
        <v>100</v>
      </c>
      <c r="E8" s="37">
        <f>(C8-D8-$F$17)*$E$17*0.01</f>
        <v>312</v>
      </c>
      <c r="F8" s="30">
        <f t="shared" si="0"/>
        <v>9588</v>
      </c>
    </row>
    <row r="9" spans="1:6" x14ac:dyDescent="0.35">
      <c r="A9" s="32" t="str">
        <f>'Расчет зарплаты'!B9 &amp; " " &amp; LEFT('Расчет зарплаты'!C9, 1)&amp; ". " &amp; LEFT('Расчет зарплаты'!D9, 1) &amp; ". "</f>
        <v xml:space="preserve">Жильцов А. А. </v>
      </c>
      <c r="B9" s="34">
        <v>12</v>
      </c>
      <c r="C9" s="37">
        <f t="shared" si="1"/>
        <v>14400</v>
      </c>
      <c r="D9" s="37">
        <f>C9*$D$17*0.01</f>
        <v>144</v>
      </c>
      <c r="E9" s="37">
        <f>(C9-D9-$F$17)*$E$17*0.01</f>
        <v>878.28</v>
      </c>
      <c r="F9" s="30">
        <f t="shared" si="0"/>
        <v>13377.72</v>
      </c>
    </row>
    <row r="10" spans="1:6" x14ac:dyDescent="0.35">
      <c r="A10" s="32" t="str">
        <f>'Расчет зарплаты'!B10 &amp; " " &amp; LEFT('Расчет зарплаты'!C10, 1)&amp; ". " &amp; LEFT('Расчет зарплаты'!D10, 1) &amp; ". "</f>
        <v xml:space="preserve">Кабанцов Ю. А. </v>
      </c>
      <c r="B10" s="34">
        <v>12</v>
      </c>
      <c r="C10" s="37">
        <f t="shared" si="1"/>
        <v>14400</v>
      </c>
      <c r="D10" s="37">
        <f>C10*$D$17*0.01</f>
        <v>144</v>
      </c>
      <c r="E10" s="37">
        <f>(C10-D10-$F$17)*$E$17*0.01</f>
        <v>878.28</v>
      </c>
      <c r="F10" s="30">
        <f t="shared" si="0"/>
        <v>13377.72</v>
      </c>
    </row>
    <row r="11" spans="1:6" x14ac:dyDescent="0.35">
      <c r="A11" s="32" t="str">
        <f>'Расчет зарплаты'!B11 &amp; " " &amp; LEFT('Расчет зарплаты'!C11, 1)&amp; ". " &amp; LEFT('Расчет зарплаты'!D11, 1) &amp; ". "</f>
        <v xml:space="preserve">Карапузова М. Л. </v>
      </c>
      <c r="B11" s="34">
        <v>11</v>
      </c>
      <c r="C11" s="37">
        <f t="shared" si="1"/>
        <v>12200</v>
      </c>
      <c r="D11" s="37">
        <f>C11*$D$17*0.01</f>
        <v>122</v>
      </c>
      <c r="E11" s="37">
        <f>(C11-D11-$F$17)*$E$17*0.01</f>
        <v>595.14</v>
      </c>
      <c r="F11" s="30">
        <f t="shared" si="0"/>
        <v>11482.86</v>
      </c>
    </row>
    <row r="12" spans="1:6" x14ac:dyDescent="0.35">
      <c r="A12" s="32" t="str">
        <f>'Расчет зарплаты'!B12 &amp; " " &amp; LEFT('Расчет зарплаты'!C12, 1)&amp; ". " &amp; LEFT('Расчет зарплаты'!D12, 1) &amp; ". "</f>
        <v xml:space="preserve">Касумова  Т. Ю. </v>
      </c>
      <c r="B12" s="34">
        <v>12</v>
      </c>
      <c r="C12" s="37">
        <f>IF(B12&gt;$C$17,(B12-10)*1.2*1000+B12*1000,B12*1000)</f>
        <v>14400</v>
      </c>
      <c r="D12" s="37">
        <f t="shared" ref="D12:D13" si="2">C12*$D$17*0.01</f>
        <v>144</v>
      </c>
      <c r="E12" s="37">
        <f t="shared" ref="E12:E13" si="3">(C12-D12-$F$17)*$E$17*0.01</f>
        <v>878.28</v>
      </c>
      <c r="F12" s="30">
        <f t="shared" si="0"/>
        <v>13377.72</v>
      </c>
    </row>
    <row r="13" spans="1:6" x14ac:dyDescent="0.35">
      <c r="A13" s="32" t="str">
        <f>'Расчет зарплаты'!B13 &amp; " " &amp; LEFT('Расчет зарплаты'!C13, 1)&amp; ". " &amp; LEFT('Расчет зарплаты'!D13, 1) &amp; ". "</f>
        <v xml:space="preserve">Кидысюк А. В. </v>
      </c>
      <c r="B13" s="35">
        <v>10</v>
      </c>
      <c r="C13" s="37">
        <f t="shared" si="1"/>
        <v>10000</v>
      </c>
      <c r="D13" s="76">
        <f t="shared" si="2"/>
        <v>100</v>
      </c>
      <c r="E13" s="76">
        <f t="shared" si="3"/>
        <v>312</v>
      </c>
      <c r="F13" s="30">
        <f t="shared" si="0"/>
        <v>9588</v>
      </c>
    </row>
    <row r="14" spans="1:6" ht="16" thickBot="1" x14ac:dyDescent="0.4">
      <c r="A14" s="47" t="s">
        <v>59</v>
      </c>
      <c r="B14" s="47">
        <f>SUM(B2:B13)</f>
        <v>119</v>
      </c>
      <c r="C14" s="47">
        <f t="shared" ref="C14:F14" si="4">SUM(C2:C13)</f>
        <v>128600</v>
      </c>
      <c r="D14" s="47">
        <f t="shared" si="4"/>
        <v>1286</v>
      </c>
      <c r="E14" s="47">
        <f t="shared" si="4"/>
        <v>4850.82</v>
      </c>
      <c r="F14" s="47">
        <f t="shared" si="4"/>
        <v>122463.18000000001</v>
      </c>
    </row>
    <row r="16" spans="1:6" x14ac:dyDescent="0.35">
      <c r="C16" s="38" t="s">
        <v>58</v>
      </c>
      <c r="D16" s="38" t="s">
        <v>56</v>
      </c>
      <c r="E16" s="38" t="s">
        <v>57</v>
      </c>
      <c r="F16" s="38" t="s">
        <v>41</v>
      </c>
    </row>
    <row r="17" spans="3:6" x14ac:dyDescent="0.35">
      <c r="C17" s="38">
        <v>10</v>
      </c>
      <c r="D17" s="38">
        <f>'Расчет зарплаты'!H15</f>
        <v>1</v>
      </c>
      <c r="E17" s="38">
        <f>'Расчет зарплаты'!I15</f>
        <v>13</v>
      </c>
      <c r="F17" s="38">
        <f>'Расчет зарплаты'!F15</f>
        <v>7500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65C41-3D11-46D7-BB1D-990D4C0F260A}">
  <dimension ref="A1:I12"/>
  <sheetViews>
    <sheetView workbookViewId="0">
      <selection activeCell="E23" sqref="E23"/>
    </sheetView>
  </sheetViews>
  <sheetFormatPr defaultRowHeight="15.5" x14ac:dyDescent="0.35"/>
  <cols>
    <col min="1" max="1" width="21.26953125" style="26" bestFit="1" customWidth="1"/>
    <col min="2" max="2" width="10.6328125" style="26" bestFit="1" customWidth="1"/>
    <col min="3" max="3" width="25.90625" style="26" bestFit="1" customWidth="1"/>
    <col min="4" max="4" width="29.81640625" style="26" bestFit="1" customWidth="1"/>
    <col min="5" max="5" width="18.1796875" style="26" bestFit="1" customWidth="1"/>
    <col min="6" max="6" width="13.7265625" style="26" bestFit="1" customWidth="1"/>
    <col min="7" max="7" width="11.08984375" style="26" bestFit="1" customWidth="1"/>
    <col min="8" max="8" width="7.81640625" style="26" bestFit="1" customWidth="1"/>
    <col min="9" max="9" width="22.54296875" style="26" bestFit="1" customWidth="1"/>
    <col min="10" max="16384" width="8.7265625" style="26"/>
  </cols>
  <sheetData>
    <row r="1" spans="1:9" ht="16" thickBot="1" x14ac:dyDescent="0.4">
      <c r="A1" s="27" t="s">
        <v>60</v>
      </c>
      <c r="B1" s="28" t="s">
        <v>61</v>
      </c>
      <c r="C1" s="28" t="s">
        <v>62</v>
      </c>
      <c r="D1" s="28" t="s">
        <v>63</v>
      </c>
      <c r="E1" s="28" t="s">
        <v>64</v>
      </c>
      <c r="F1" s="28" t="s">
        <v>65</v>
      </c>
      <c r="G1" s="28" t="s">
        <v>66</v>
      </c>
      <c r="H1" s="28" t="s">
        <v>67</v>
      </c>
      <c r="I1" s="29" t="s">
        <v>68</v>
      </c>
    </row>
    <row r="2" spans="1:9" x14ac:dyDescent="0.35">
      <c r="A2" s="48">
        <v>1</v>
      </c>
      <c r="B2" s="49">
        <v>45665</v>
      </c>
      <c r="C2" s="50">
        <v>0.66736111111111107</v>
      </c>
      <c r="D2" s="50">
        <v>0.6958333333333333</v>
      </c>
      <c r="E2" s="51">
        <f>MINUTE(D2-C2)</f>
        <v>41</v>
      </c>
      <c r="F2" s="51">
        <f>WEEKDAY(B2)</f>
        <v>4</v>
      </c>
      <c r="G2" s="51">
        <f>HOUR(C2)</f>
        <v>16</v>
      </c>
      <c r="H2" s="52">
        <f>IF(OR(F2=6,F2=7),0.2,IF(AND(G2&gt;=8,G2&lt;=21),0.5,0.1))</f>
        <v>0.5</v>
      </c>
      <c r="I2" s="53">
        <f>E2*H2</f>
        <v>20.5</v>
      </c>
    </row>
    <row r="3" spans="1:9" x14ac:dyDescent="0.35">
      <c r="A3" s="48">
        <v>2</v>
      </c>
      <c r="B3" s="54">
        <v>45670</v>
      </c>
      <c r="C3" s="55">
        <v>0.59166666666666667</v>
      </c>
      <c r="D3" s="55">
        <v>0.6020833333333333</v>
      </c>
      <c r="E3" s="56">
        <f t="shared" ref="E3:E11" si="0">MINUTE(D3-C3)</f>
        <v>15</v>
      </c>
      <c r="F3" s="56">
        <f t="shared" ref="F3:F11" si="1">WEEKDAY(B3)</f>
        <v>2</v>
      </c>
      <c r="G3" s="56">
        <f t="shared" ref="G3:G11" si="2">HOUR(C3)</f>
        <v>14</v>
      </c>
      <c r="H3" s="57">
        <f t="shared" ref="H3:H11" si="3">IF(OR(F3=6,F3=7),0.2,IF(AND(G3&gt;=8,G3&lt;=21),0.5,0.1))</f>
        <v>0.5</v>
      </c>
      <c r="I3" s="53">
        <f t="shared" ref="I3:I11" si="4">E3*H3</f>
        <v>7.5</v>
      </c>
    </row>
    <row r="4" spans="1:9" x14ac:dyDescent="0.35">
      <c r="A4" s="48">
        <v>3</v>
      </c>
      <c r="B4" s="54">
        <v>45663</v>
      </c>
      <c r="C4" s="55">
        <v>0.42708333333333331</v>
      </c>
      <c r="D4" s="55">
        <v>0.4604166666666667</v>
      </c>
      <c r="E4" s="56">
        <f t="shared" si="0"/>
        <v>48</v>
      </c>
      <c r="F4" s="56">
        <f t="shared" si="1"/>
        <v>2</v>
      </c>
      <c r="G4" s="56">
        <f t="shared" si="2"/>
        <v>10</v>
      </c>
      <c r="H4" s="57">
        <f t="shared" si="3"/>
        <v>0.5</v>
      </c>
      <c r="I4" s="53">
        <f t="shared" si="4"/>
        <v>24</v>
      </c>
    </row>
    <row r="5" spans="1:9" x14ac:dyDescent="0.35">
      <c r="A5" s="48">
        <v>4</v>
      </c>
      <c r="B5" s="54">
        <v>45672</v>
      </c>
      <c r="C5" s="55">
        <v>0.46597222222222223</v>
      </c>
      <c r="D5" s="55">
        <v>0.50069444444444444</v>
      </c>
      <c r="E5" s="56">
        <f t="shared" si="0"/>
        <v>50</v>
      </c>
      <c r="F5" s="56">
        <f t="shared" si="1"/>
        <v>4</v>
      </c>
      <c r="G5" s="56">
        <f t="shared" si="2"/>
        <v>11</v>
      </c>
      <c r="H5" s="57">
        <f t="shared" si="3"/>
        <v>0.5</v>
      </c>
      <c r="I5" s="53">
        <f t="shared" si="4"/>
        <v>25</v>
      </c>
    </row>
    <row r="6" spans="1:9" x14ac:dyDescent="0.35">
      <c r="A6" s="48">
        <v>5</v>
      </c>
      <c r="B6" s="54">
        <v>45675</v>
      </c>
      <c r="C6" s="55">
        <v>0.72152777777777777</v>
      </c>
      <c r="D6" s="55">
        <v>0.74444444444444446</v>
      </c>
      <c r="E6" s="56">
        <f t="shared" si="0"/>
        <v>33</v>
      </c>
      <c r="F6" s="56">
        <f>WEEKDAY(B6)</f>
        <v>7</v>
      </c>
      <c r="G6" s="56">
        <f t="shared" si="2"/>
        <v>17</v>
      </c>
      <c r="H6" s="57">
        <f t="shared" si="3"/>
        <v>0.2</v>
      </c>
      <c r="I6" s="53">
        <f t="shared" si="4"/>
        <v>6.6000000000000005</v>
      </c>
    </row>
    <row r="7" spans="1:9" x14ac:dyDescent="0.35">
      <c r="A7" s="48">
        <v>6</v>
      </c>
      <c r="B7" s="54">
        <v>45674</v>
      </c>
      <c r="C7" s="55">
        <v>0.69305555555555554</v>
      </c>
      <c r="D7" s="55">
        <v>0.7006944444444444</v>
      </c>
      <c r="E7" s="56">
        <f t="shared" si="0"/>
        <v>11</v>
      </c>
      <c r="F7" s="56">
        <f t="shared" si="1"/>
        <v>6</v>
      </c>
      <c r="G7" s="56">
        <f t="shared" si="2"/>
        <v>16</v>
      </c>
      <c r="H7" s="57">
        <f t="shared" si="3"/>
        <v>0.2</v>
      </c>
      <c r="I7" s="53">
        <f t="shared" si="4"/>
        <v>2.2000000000000002</v>
      </c>
    </row>
    <row r="8" spans="1:9" x14ac:dyDescent="0.35">
      <c r="A8" s="48">
        <v>7</v>
      </c>
      <c r="B8" s="54">
        <v>45679</v>
      </c>
      <c r="C8" s="55">
        <v>0.53263888888888888</v>
      </c>
      <c r="D8" s="55">
        <v>0.54861111111111105</v>
      </c>
      <c r="E8" s="56">
        <f t="shared" si="0"/>
        <v>23</v>
      </c>
      <c r="F8" s="56">
        <f t="shared" si="1"/>
        <v>4</v>
      </c>
      <c r="G8" s="56">
        <f t="shared" si="2"/>
        <v>12</v>
      </c>
      <c r="H8" s="57">
        <f t="shared" si="3"/>
        <v>0.5</v>
      </c>
      <c r="I8" s="53">
        <f t="shared" si="4"/>
        <v>11.5</v>
      </c>
    </row>
    <row r="9" spans="1:9" x14ac:dyDescent="0.35">
      <c r="A9" s="48">
        <v>8</v>
      </c>
      <c r="B9" s="54">
        <v>45684</v>
      </c>
      <c r="C9" s="55">
        <v>0.56874999999999998</v>
      </c>
      <c r="D9" s="55">
        <v>0.57986111111111105</v>
      </c>
      <c r="E9" s="56">
        <f>MINUTE(D9-C9)</f>
        <v>16</v>
      </c>
      <c r="F9" s="56">
        <f t="shared" si="1"/>
        <v>2</v>
      </c>
      <c r="G9" s="56">
        <f t="shared" si="2"/>
        <v>13</v>
      </c>
      <c r="H9" s="57">
        <f t="shared" si="3"/>
        <v>0.5</v>
      </c>
      <c r="I9" s="53">
        <f t="shared" si="4"/>
        <v>8</v>
      </c>
    </row>
    <row r="10" spans="1:9" x14ac:dyDescent="0.35">
      <c r="A10" s="48">
        <v>9</v>
      </c>
      <c r="B10" s="54">
        <v>45676</v>
      </c>
      <c r="C10" s="55">
        <v>0.75486111111111109</v>
      </c>
      <c r="D10" s="55">
        <v>0.79375000000000007</v>
      </c>
      <c r="E10" s="56">
        <f t="shared" si="0"/>
        <v>56</v>
      </c>
      <c r="F10" s="56">
        <f t="shared" si="1"/>
        <v>1</v>
      </c>
      <c r="G10" s="56">
        <f t="shared" si="2"/>
        <v>18</v>
      </c>
      <c r="H10" s="57">
        <f t="shared" si="3"/>
        <v>0.5</v>
      </c>
      <c r="I10" s="53">
        <f t="shared" si="4"/>
        <v>28</v>
      </c>
    </row>
    <row r="11" spans="1:9" x14ac:dyDescent="0.35">
      <c r="A11" s="58">
        <v>10</v>
      </c>
      <c r="B11" s="59">
        <v>45687</v>
      </c>
      <c r="C11" s="60">
        <v>0.13125000000000001</v>
      </c>
      <c r="D11" s="60">
        <v>0.17083333333333331</v>
      </c>
      <c r="E11" s="61">
        <f t="shared" si="0"/>
        <v>57</v>
      </c>
      <c r="F11" s="61">
        <f t="shared" si="1"/>
        <v>5</v>
      </c>
      <c r="G11" s="61">
        <f t="shared" si="2"/>
        <v>3</v>
      </c>
      <c r="H11" s="62">
        <f t="shared" si="3"/>
        <v>0.1</v>
      </c>
      <c r="I11" s="53">
        <f t="shared" si="4"/>
        <v>5.7</v>
      </c>
    </row>
    <row r="12" spans="1:9" ht="16" thickBot="1" x14ac:dyDescent="0.4">
      <c r="A12" s="63" t="s">
        <v>69</v>
      </c>
      <c r="B12" s="64"/>
      <c r="C12" s="64"/>
      <c r="D12" s="64"/>
      <c r="E12" s="64"/>
      <c r="F12" s="64"/>
      <c r="G12" s="64"/>
      <c r="H12" s="64"/>
      <c r="I12" s="65">
        <f>SUM(I2:I11)</f>
        <v>139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ACCF-B81D-4944-83E1-621402D3A758}">
  <dimension ref="A1:O122"/>
  <sheetViews>
    <sheetView workbookViewId="0">
      <selection activeCell="M2" sqref="M2"/>
    </sheetView>
  </sheetViews>
  <sheetFormatPr defaultRowHeight="14.5" x14ac:dyDescent="0.35"/>
  <sheetData>
    <row r="1" spans="1:15" x14ac:dyDescent="0.35">
      <c r="A1" t="s">
        <v>70</v>
      </c>
      <c r="B1" t="s">
        <v>73</v>
      </c>
      <c r="C1" t="s">
        <v>71</v>
      </c>
      <c r="D1" t="s">
        <v>72</v>
      </c>
      <c r="N1" t="s">
        <v>42</v>
      </c>
      <c r="O1" t="s">
        <v>43</v>
      </c>
    </row>
    <row r="2" spans="1:15" x14ac:dyDescent="0.35">
      <c r="A2">
        <v>0</v>
      </c>
      <c r="B2">
        <f>PI()*A2/12</f>
        <v>0</v>
      </c>
      <c r="C2">
        <f>B2*COS(B2)</f>
        <v>0</v>
      </c>
      <c r="D2">
        <f>B2*SIN(B2)</f>
        <v>0</v>
      </c>
      <c r="N2">
        <f>2*COS(B2)^2+COS(B2)</f>
        <v>3</v>
      </c>
      <c r="O2">
        <f>2*SIN(B2)*COS(B2) + SIN(B2)</f>
        <v>0</v>
      </c>
    </row>
    <row r="3" spans="1:15" x14ac:dyDescent="0.35">
      <c r="A3">
        <v>1</v>
      </c>
      <c r="B3">
        <f t="shared" ref="B3:B66" si="0">PI()*A3/12</f>
        <v>0.26179938779914941</v>
      </c>
      <c r="C3">
        <f t="shared" ref="C3:C66" si="1">B3*COS(B3)</f>
        <v>0.25287878998186564</v>
      </c>
      <c r="D3">
        <f t="shared" ref="D3:D66" si="2">B3*SIN(B3)</f>
        <v>6.7758667558600369E-2</v>
      </c>
      <c r="N3">
        <f t="shared" ref="N3:N25" si="3">2*COS(B3)^2+COS(B3)</f>
        <v>2.831951230073507</v>
      </c>
      <c r="O3">
        <f t="shared" ref="O3:O26" si="4">2*SIN(B3)*COS(B3) + SIN(B3)</f>
        <v>0.75881904510252074</v>
      </c>
    </row>
    <row r="4" spans="1:15" x14ac:dyDescent="0.35">
      <c r="A4">
        <v>2</v>
      </c>
      <c r="B4">
        <f t="shared" si="0"/>
        <v>0.52359877559829882</v>
      </c>
      <c r="C4">
        <f t="shared" si="1"/>
        <v>0.45344984105855446</v>
      </c>
      <c r="D4">
        <f t="shared" si="2"/>
        <v>0.26179938779914935</v>
      </c>
      <c r="N4">
        <f t="shared" si="3"/>
        <v>2.3660254037844388</v>
      </c>
      <c r="O4">
        <f t="shared" si="4"/>
        <v>1.3660254037844386</v>
      </c>
    </row>
    <row r="5" spans="1:15" x14ac:dyDescent="0.35">
      <c r="A5">
        <v>3</v>
      </c>
      <c r="B5">
        <f t="shared" si="0"/>
        <v>0.78539816339744828</v>
      </c>
      <c r="C5">
        <f t="shared" si="1"/>
        <v>0.55536036726979576</v>
      </c>
      <c r="D5">
        <f t="shared" si="2"/>
        <v>0.55536036726979576</v>
      </c>
      <c r="N5">
        <f t="shared" si="3"/>
        <v>1.7071067811865479</v>
      </c>
      <c r="O5">
        <f t="shared" si="4"/>
        <v>1.7071067811865475</v>
      </c>
    </row>
    <row r="6" spans="1:15" x14ac:dyDescent="0.35">
      <c r="A6">
        <v>4</v>
      </c>
      <c r="B6">
        <f t="shared" si="0"/>
        <v>1.0471975511965976</v>
      </c>
      <c r="C6">
        <f t="shared" si="1"/>
        <v>0.52359877559829893</v>
      </c>
      <c r="D6">
        <f t="shared" si="2"/>
        <v>0.90689968211710881</v>
      </c>
      <c r="N6">
        <f t="shared" si="3"/>
        <v>1.0000000000000004</v>
      </c>
      <c r="O6">
        <f t="shared" si="4"/>
        <v>1.7320508075688774</v>
      </c>
    </row>
    <row r="7" spans="1:15" x14ac:dyDescent="0.35">
      <c r="A7">
        <v>5</v>
      </c>
      <c r="B7">
        <f t="shared" si="0"/>
        <v>1.3089969389957472</v>
      </c>
      <c r="C7">
        <f t="shared" si="1"/>
        <v>0.33879333779300186</v>
      </c>
      <c r="D7">
        <f t="shared" si="2"/>
        <v>1.2643939499093282</v>
      </c>
      <c r="N7">
        <f t="shared" si="3"/>
        <v>0.39279364131808203</v>
      </c>
      <c r="O7">
        <f t="shared" si="4"/>
        <v>1.4659258262890682</v>
      </c>
    </row>
    <row r="8" spans="1:15" x14ac:dyDescent="0.35">
      <c r="A8">
        <v>6</v>
      </c>
      <c r="B8">
        <f t="shared" si="0"/>
        <v>1.5707963267948966</v>
      </c>
      <c r="C8">
        <f t="shared" si="1"/>
        <v>9.6222934637445164E-17</v>
      </c>
      <c r="D8">
        <f t="shared" si="2"/>
        <v>1.5707963267948966</v>
      </c>
      <c r="N8">
        <f t="shared" si="3"/>
        <v>6.1257422745431013E-17</v>
      </c>
      <c r="O8">
        <f t="shared" si="4"/>
        <v>1.0000000000000002</v>
      </c>
    </row>
    <row r="9" spans="1:15" x14ac:dyDescent="0.35">
      <c r="A9">
        <v>7</v>
      </c>
      <c r="B9">
        <f t="shared" si="0"/>
        <v>1.8325957145940459</v>
      </c>
      <c r="C9">
        <f t="shared" si="1"/>
        <v>-0.4743106729102024</v>
      </c>
      <c r="D9">
        <f t="shared" si="2"/>
        <v>1.7701515298730595</v>
      </c>
      <c r="N9">
        <f t="shared" si="3"/>
        <v>-0.12484444888695942</v>
      </c>
      <c r="O9">
        <f t="shared" si="4"/>
        <v>0.46592582628906853</v>
      </c>
    </row>
    <row r="10" spans="1:15" x14ac:dyDescent="0.35">
      <c r="A10">
        <v>8</v>
      </c>
      <c r="B10">
        <f t="shared" si="0"/>
        <v>2.0943951023931953</v>
      </c>
      <c r="C10">
        <f t="shared" si="1"/>
        <v>-1.0471975511965972</v>
      </c>
      <c r="D10">
        <f t="shared" si="2"/>
        <v>1.8137993642342178</v>
      </c>
      <c r="N10">
        <f t="shared" si="3"/>
        <v>0</v>
      </c>
      <c r="O10">
        <f t="shared" si="4"/>
        <v>0</v>
      </c>
    </row>
    <row r="11" spans="1:15" x14ac:dyDescent="0.35">
      <c r="A11">
        <v>9</v>
      </c>
      <c r="B11">
        <f t="shared" si="0"/>
        <v>2.3561944901923448</v>
      </c>
      <c r="C11">
        <f t="shared" si="1"/>
        <v>-1.6660811018093871</v>
      </c>
      <c r="D11">
        <f t="shared" si="2"/>
        <v>1.6660811018093873</v>
      </c>
      <c r="N11">
        <f t="shared" si="3"/>
        <v>0.29289321881345232</v>
      </c>
      <c r="O11">
        <f t="shared" si="4"/>
        <v>-0.29289321881345243</v>
      </c>
    </row>
    <row r="12" spans="1:15" x14ac:dyDescent="0.35">
      <c r="A12">
        <v>10</v>
      </c>
      <c r="B12">
        <f t="shared" si="0"/>
        <v>2.6179938779914944</v>
      </c>
      <c r="C12">
        <f t="shared" si="1"/>
        <v>-2.2672492052927726</v>
      </c>
      <c r="D12">
        <f t="shared" si="2"/>
        <v>1.308996938995747</v>
      </c>
      <c r="N12">
        <f t="shared" si="3"/>
        <v>0.63397459621556151</v>
      </c>
      <c r="O12">
        <f t="shared" si="4"/>
        <v>-0.36602540378443865</v>
      </c>
    </row>
    <row r="13" spans="1:15" x14ac:dyDescent="0.35">
      <c r="A13">
        <v>11</v>
      </c>
      <c r="B13">
        <f t="shared" si="0"/>
        <v>2.8797932657906435</v>
      </c>
      <c r="C13">
        <f t="shared" si="1"/>
        <v>-2.7816666898005216</v>
      </c>
      <c r="D13">
        <f t="shared" si="2"/>
        <v>0.74534534314460488</v>
      </c>
      <c r="N13">
        <f t="shared" si="3"/>
        <v>0.90009957749537017</v>
      </c>
      <c r="O13">
        <f t="shared" si="4"/>
        <v>-0.24118095489747943</v>
      </c>
    </row>
    <row r="14" spans="1:15" x14ac:dyDescent="0.35">
      <c r="A14">
        <v>12</v>
      </c>
      <c r="B14">
        <f t="shared" si="0"/>
        <v>3.1415926535897931</v>
      </c>
      <c r="C14">
        <f t="shared" si="1"/>
        <v>-3.1415926535897931</v>
      </c>
      <c r="D14">
        <f t="shared" si="2"/>
        <v>3.8489173854978065E-16</v>
      </c>
      <c r="N14">
        <f t="shared" si="3"/>
        <v>1</v>
      </c>
      <c r="O14">
        <f t="shared" si="4"/>
        <v>-1.22514845490862E-16</v>
      </c>
    </row>
    <row r="15" spans="1:15" x14ac:dyDescent="0.35">
      <c r="A15">
        <v>13</v>
      </c>
      <c r="B15">
        <f t="shared" si="0"/>
        <v>3.4033920413889427</v>
      </c>
      <c r="C15">
        <f t="shared" si="1"/>
        <v>-3.2874242697642533</v>
      </c>
      <c r="D15">
        <f t="shared" si="2"/>
        <v>-0.88086267826180509</v>
      </c>
      <c r="N15">
        <f t="shared" si="3"/>
        <v>0.90009957749537051</v>
      </c>
      <c r="O15">
        <f t="shared" si="4"/>
        <v>0.24118095489747932</v>
      </c>
    </row>
    <row r="16" spans="1:15" x14ac:dyDescent="0.35">
      <c r="A16">
        <v>14</v>
      </c>
      <c r="B16">
        <f t="shared" si="0"/>
        <v>3.6651914291880918</v>
      </c>
      <c r="C16">
        <f t="shared" si="1"/>
        <v>-3.1741488874098818</v>
      </c>
      <c r="D16">
        <f t="shared" si="2"/>
        <v>-1.8325957145940448</v>
      </c>
      <c r="N16">
        <f t="shared" si="3"/>
        <v>0.63397459621556185</v>
      </c>
      <c r="O16">
        <f t="shared" si="4"/>
        <v>0.36602540378443865</v>
      </c>
    </row>
    <row r="17" spans="1:15" x14ac:dyDescent="0.35">
      <c r="A17">
        <v>15</v>
      </c>
      <c r="B17">
        <f t="shared" si="0"/>
        <v>3.926990816987241</v>
      </c>
      <c r="C17">
        <f t="shared" si="1"/>
        <v>-2.7768018363489801</v>
      </c>
      <c r="D17">
        <f t="shared" si="2"/>
        <v>-2.776801836348977</v>
      </c>
      <c r="N17">
        <f t="shared" si="3"/>
        <v>0.2928932188134532</v>
      </c>
      <c r="O17">
        <f t="shared" si="4"/>
        <v>0.29289321881345287</v>
      </c>
    </row>
    <row r="18" spans="1:15" x14ac:dyDescent="0.35">
      <c r="A18">
        <v>16</v>
      </c>
      <c r="B18">
        <f t="shared" si="0"/>
        <v>4.1887902047863905</v>
      </c>
      <c r="C18">
        <f t="shared" si="1"/>
        <v>-2.094395102393197</v>
      </c>
      <c r="D18">
        <f t="shared" si="2"/>
        <v>-3.6275987284684343</v>
      </c>
      <c r="N18">
        <f t="shared" si="3"/>
        <v>0</v>
      </c>
      <c r="O18">
        <f t="shared" si="4"/>
        <v>0</v>
      </c>
    </row>
    <row r="19" spans="1:15" x14ac:dyDescent="0.35">
      <c r="A19">
        <v>17</v>
      </c>
      <c r="B19">
        <f t="shared" si="0"/>
        <v>4.4505895925855405</v>
      </c>
      <c r="C19">
        <f t="shared" si="1"/>
        <v>-1.1518973484962058</v>
      </c>
      <c r="D19">
        <f t="shared" si="2"/>
        <v>-4.2989394296917158</v>
      </c>
      <c r="N19">
        <f t="shared" si="3"/>
        <v>-0.12484444888695942</v>
      </c>
      <c r="O19">
        <f t="shared" si="4"/>
        <v>-0.46592582628906853</v>
      </c>
    </row>
    <row r="20" spans="1:15" x14ac:dyDescent="0.35">
      <c r="A20">
        <v>18</v>
      </c>
      <c r="B20">
        <f t="shared" si="0"/>
        <v>4.7123889803846897</v>
      </c>
      <c r="C20">
        <f t="shared" si="1"/>
        <v>-8.6600641173700644E-16</v>
      </c>
      <c r="D20">
        <f t="shared" si="2"/>
        <v>-4.7123889803846897</v>
      </c>
      <c r="N20">
        <f t="shared" si="3"/>
        <v>-1.8377226823629293E-16</v>
      </c>
      <c r="O20">
        <f t="shared" si="4"/>
        <v>-0.99999999999999967</v>
      </c>
    </row>
    <row r="21" spans="1:15" x14ac:dyDescent="0.35">
      <c r="A21">
        <v>19</v>
      </c>
      <c r="B21">
        <f t="shared" si="0"/>
        <v>4.9741883681838388</v>
      </c>
      <c r="C21">
        <f t="shared" si="1"/>
        <v>1.2874146836134048</v>
      </c>
      <c r="D21">
        <f t="shared" si="2"/>
        <v>-4.8046970096554471</v>
      </c>
      <c r="N21">
        <f t="shared" si="3"/>
        <v>0.39279364131808114</v>
      </c>
      <c r="O21">
        <f t="shared" si="4"/>
        <v>-1.4659258262890675</v>
      </c>
    </row>
    <row r="22" spans="1:15" x14ac:dyDescent="0.35">
      <c r="A22">
        <v>20</v>
      </c>
      <c r="B22">
        <f t="shared" si="0"/>
        <v>5.2359877559829888</v>
      </c>
      <c r="C22">
        <f t="shared" si="1"/>
        <v>2.6179938779914949</v>
      </c>
      <c r="D22">
        <f t="shared" si="2"/>
        <v>-4.5344984105855444</v>
      </c>
      <c r="N22">
        <f t="shared" si="3"/>
        <v>1.0000000000000004</v>
      </c>
      <c r="O22">
        <f t="shared" si="4"/>
        <v>-1.7320508075688774</v>
      </c>
    </row>
    <row r="23" spans="1:15" x14ac:dyDescent="0.35">
      <c r="A23">
        <v>21</v>
      </c>
      <c r="B23">
        <f t="shared" si="0"/>
        <v>5.497787143782138</v>
      </c>
      <c r="C23">
        <f t="shared" si="1"/>
        <v>3.8875225708885695</v>
      </c>
      <c r="D23">
        <f t="shared" si="2"/>
        <v>-3.8875225708885712</v>
      </c>
      <c r="N23">
        <f t="shared" si="3"/>
        <v>1.707106781186547</v>
      </c>
      <c r="O23">
        <f t="shared" si="4"/>
        <v>-1.7071067811865477</v>
      </c>
    </row>
    <row r="24" spans="1:15" x14ac:dyDescent="0.35">
      <c r="A24">
        <v>22</v>
      </c>
      <c r="B24">
        <f t="shared" si="0"/>
        <v>5.7595865315812871</v>
      </c>
      <c r="C24">
        <f t="shared" si="1"/>
        <v>4.9879482516440969</v>
      </c>
      <c r="D24">
        <f t="shared" si="2"/>
        <v>-2.8797932657906462</v>
      </c>
      <c r="N24">
        <f t="shared" si="3"/>
        <v>2.3660254037844375</v>
      </c>
      <c r="O24">
        <f t="shared" si="4"/>
        <v>-1.3660254037844397</v>
      </c>
    </row>
    <row r="25" spans="1:15" x14ac:dyDescent="0.35">
      <c r="A25">
        <v>23</v>
      </c>
      <c r="B25">
        <f t="shared" si="0"/>
        <v>6.0213859193804362</v>
      </c>
      <c r="C25">
        <f t="shared" si="1"/>
        <v>5.8162121695829079</v>
      </c>
      <c r="D25">
        <f t="shared" si="2"/>
        <v>-1.5584493538478135</v>
      </c>
      <c r="N25">
        <f t="shared" si="3"/>
        <v>2.8319512300735061</v>
      </c>
      <c r="O25">
        <f t="shared" si="4"/>
        <v>-0.75881904510252296</v>
      </c>
    </row>
    <row r="26" spans="1:15" x14ac:dyDescent="0.35">
      <c r="A26">
        <v>24</v>
      </c>
      <c r="B26">
        <f t="shared" si="0"/>
        <v>6.2831853071795862</v>
      </c>
      <c r="C26">
        <f t="shared" si="1"/>
        <v>6.2831853071795862</v>
      </c>
      <c r="D26">
        <f t="shared" si="2"/>
        <v>-1.5395669541991226E-15</v>
      </c>
      <c r="N26">
        <f>2*COS(B26)^2+COS(B26)</f>
        <v>3</v>
      </c>
      <c r="O26">
        <f t="shared" si="4"/>
        <v>-7.3508907294517201E-16</v>
      </c>
    </row>
    <row r="27" spans="1:15" x14ac:dyDescent="0.35">
      <c r="A27">
        <v>25</v>
      </c>
      <c r="B27">
        <f t="shared" si="0"/>
        <v>6.5449846949787363</v>
      </c>
      <c r="C27">
        <f t="shared" si="1"/>
        <v>6.3219697495466409</v>
      </c>
      <c r="D27">
        <f t="shared" si="2"/>
        <v>1.6939666889650116</v>
      </c>
    </row>
    <row r="28" spans="1:15" x14ac:dyDescent="0.35">
      <c r="A28">
        <v>26</v>
      </c>
      <c r="B28">
        <f t="shared" si="0"/>
        <v>6.8067840827778854</v>
      </c>
      <c r="C28">
        <f t="shared" si="1"/>
        <v>5.8948479337612074</v>
      </c>
      <c r="D28">
        <f t="shared" si="2"/>
        <v>3.4033920413889427</v>
      </c>
    </row>
    <row r="29" spans="1:15" x14ac:dyDescent="0.35">
      <c r="A29">
        <v>27</v>
      </c>
      <c r="B29">
        <f t="shared" si="0"/>
        <v>7.0685834705770345</v>
      </c>
      <c r="C29">
        <f t="shared" si="1"/>
        <v>4.9982433054281632</v>
      </c>
      <c r="D29">
        <f t="shared" si="2"/>
        <v>4.9982433054281605</v>
      </c>
    </row>
    <row r="30" spans="1:15" x14ac:dyDescent="0.35">
      <c r="A30">
        <v>28</v>
      </c>
      <c r="B30">
        <f t="shared" si="0"/>
        <v>7.3303828583761836</v>
      </c>
      <c r="C30">
        <f t="shared" si="1"/>
        <v>3.6651914291880958</v>
      </c>
      <c r="D30">
        <f t="shared" si="2"/>
        <v>6.34829777481976</v>
      </c>
    </row>
    <row r="31" spans="1:15" x14ac:dyDescent="0.35">
      <c r="A31">
        <v>29</v>
      </c>
      <c r="B31">
        <f t="shared" si="0"/>
        <v>7.5921822461753337</v>
      </c>
      <c r="C31">
        <f t="shared" si="1"/>
        <v>1.9650013591994109</v>
      </c>
      <c r="D31">
        <f t="shared" si="2"/>
        <v>7.3334849094741035</v>
      </c>
    </row>
    <row r="32" spans="1:15" x14ac:dyDescent="0.35">
      <c r="A32">
        <v>30</v>
      </c>
      <c r="B32">
        <f t="shared" si="0"/>
        <v>7.8539816339744819</v>
      </c>
      <c r="C32">
        <f t="shared" si="1"/>
        <v>9.3813103619533909E-15</v>
      </c>
      <c r="D32">
        <f t="shared" si="2"/>
        <v>7.8539816339744819</v>
      </c>
    </row>
    <row r="33" spans="1:4" x14ac:dyDescent="0.35">
      <c r="A33">
        <v>31</v>
      </c>
      <c r="B33">
        <f t="shared" si="0"/>
        <v>8.1157810217736319</v>
      </c>
      <c r="C33">
        <f t="shared" si="1"/>
        <v>-2.100518694316607</v>
      </c>
      <c r="D33">
        <f t="shared" si="2"/>
        <v>7.8392424894378356</v>
      </c>
    </row>
    <row r="34" spans="1:4" x14ac:dyDescent="0.35">
      <c r="A34">
        <v>32</v>
      </c>
      <c r="B34">
        <f t="shared" si="0"/>
        <v>8.3775804095727811</v>
      </c>
      <c r="C34">
        <f t="shared" si="1"/>
        <v>-4.1887902047863843</v>
      </c>
      <c r="D34">
        <f t="shared" si="2"/>
        <v>7.2551974569368749</v>
      </c>
    </row>
    <row r="35" spans="1:4" x14ac:dyDescent="0.35">
      <c r="A35">
        <v>33</v>
      </c>
      <c r="B35">
        <f t="shared" si="0"/>
        <v>8.639379797371932</v>
      </c>
      <c r="C35">
        <f t="shared" si="1"/>
        <v>-6.1089640399677574</v>
      </c>
      <c r="D35">
        <f t="shared" si="2"/>
        <v>6.1089640399677503</v>
      </c>
    </row>
    <row r="36" spans="1:4" x14ac:dyDescent="0.35">
      <c r="A36">
        <v>34</v>
      </c>
      <c r="B36">
        <f t="shared" si="0"/>
        <v>8.9011791851710811</v>
      </c>
      <c r="C36">
        <f t="shared" si="1"/>
        <v>-7.7086472979954275</v>
      </c>
      <c r="D36">
        <f t="shared" si="2"/>
        <v>4.4505895925855388</v>
      </c>
    </row>
    <row r="37" spans="1:4" x14ac:dyDescent="0.35">
      <c r="A37">
        <v>35</v>
      </c>
      <c r="B37">
        <f t="shared" si="0"/>
        <v>9.1629785729702302</v>
      </c>
      <c r="C37">
        <f t="shared" si="1"/>
        <v>-8.8507576493652973</v>
      </c>
      <c r="D37">
        <f t="shared" si="2"/>
        <v>2.3715533645510138</v>
      </c>
    </row>
    <row r="38" spans="1:4" x14ac:dyDescent="0.35">
      <c r="A38">
        <v>36</v>
      </c>
      <c r="B38">
        <f t="shared" si="0"/>
        <v>9.4247779607693793</v>
      </c>
      <c r="C38">
        <f t="shared" si="1"/>
        <v>-9.4247779607693793</v>
      </c>
      <c r="D38">
        <f t="shared" si="2"/>
        <v>3.4640256469480257E-15</v>
      </c>
    </row>
    <row r="39" spans="1:4" x14ac:dyDescent="0.35">
      <c r="A39">
        <v>37</v>
      </c>
      <c r="B39">
        <f t="shared" si="0"/>
        <v>9.6865773485685285</v>
      </c>
      <c r="C39">
        <f t="shared" si="1"/>
        <v>-9.3565152293290286</v>
      </c>
      <c r="D39">
        <f t="shared" si="2"/>
        <v>-2.5070706996682079</v>
      </c>
    </row>
    <row r="40" spans="1:4" x14ac:dyDescent="0.35">
      <c r="A40">
        <v>38</v>
      </c>
      <c r="B40">
        <f t="shared" si="0"/>
        <v>9.9483767363676776</v>
      </c>
      <c r="C40">
        <f t="shared" si="1"/>
        <v>-8.6155469801125388</v>
      </c>
      <c r="D40">
        <f t="shared" si="2"/>
        <v>-4.9741883681838308</v>
      </c>
    </row>
    <row r="41" spans="1:4" x14ac:dyDescent="0.35">
      <c r="A41">
        <v>39</v>
      </c>
      <c r="B41">
        <f t="shared" si="0"/>
        <v>10.210176124166827</v>
      </c>
      <c r="C41">
        <f t="shared" si="1"/>
        <v>-7.2196847745073542</v>
      </c>
      <c r="D41">
        <f t="shared" si="2"/>
        <v>-7.2196847745073347</v>
      </c>
    </row>
    <row r="42" spans="1:4" x14ac:dyDescent="0.35">
      <c r="A42">
        <v>40</v>
      </c>
      <c r="B42">
        <f t="shared" si="0"/>
        <v>10.471975511965978</v>
      </c>
      <c r="C42">
        <f t="shared" si="1"/>
        <v>-5.235987755982987</v>
      </c>
      <c r="D42">
        <f t="shared" si="2"/>
        <v>-9.0689968211710905</v>
      </c>
    </row>
    <row r="43" spans="1:4" x14ac:dyDescent="0.35">
      <c r="A43">
        <v>41</v>
      </c>
      <c r="B43">
        <f t="shared" si="0"/>
        <v>10.733774899765125</v>
      </c>
      <c r="C43">
        <f t="shared" si="1"/>
        <v>-2.7781053699026348</v>
      </c>
      <c r="D43">
        <f t="shared" si="2"/>
        <v>-10.368030389256484</v>
      </c>
    </row>
    <row r="44" spans="1:4" x14ac:dyDescent="0.35">
      <c r="A44">
        <v>42</v>
      </c>
      <c r="B44">
        <f t="shared" si="0"/>
        <v>10.995574287564276</v>
      </c>
      <c r="C44">
        <f t="shared" si="1"/>
        <v>-4.7149237972348128E-15</v>
      </c>
      <c r="D44">
        <f t="shared" si="2"/>
        <v>-10.995574287564276</v>
      </c>
    </row>
    <row r="45" spans="1:4" x14ac:dyDescent="0.35">
      <c r="A45">
        <v>43</v>
      </c>
      <c r="B45">
        <f t="shared" si="0"/>
        <v>11.257373675363425</v>
      </c>
      <c r="C45">
        <f t="shared" si="1"/>
        <v>2.9136227050198085</v>
      </c>
      <c r="D45">
        <f t="shared" si="2"/>
        <v>-10.873787969220224</v>
      </c>
    </row>
    <row r="46" spans="1:4" x14ac:dyDescent="0.35">
      <c r="A46">
        <v>44</v>
      </c>
      <c r="B46">
        <f t="shared" si="0"/>
        <v>11.519173063162574</v>
      </c>
      <c r="C46">
        <f t="shared" si="1"/>
        <v>5.7595865315812764</v>
      </c>
      <c r="D46">
        <f t="shared" si="2"/>
        <v>-9.9758965032882028</v>
      </c>
    </row>
    <row r="47" spans="1:4" x14ac:dyDescent="0.35">
      <c r="A47">
        <v>45</v>
      </c>
      <c r="B47">
        <f t="shared" si="0"/>
        <v>11.780972450961725</v>
      </c>
      <c r="C47">
        <f t="shared" si="1"/>
        <v>8.3304055090469404</v>
      </c>
      <c r="D47">
        <f t="shared" si="2"/>
        <v>-8.3304055090469333</v>
      </c>
    </row>
    <row r="48" spans="1:4" x14ac:dyDescent="0.35">
      <c r="A48">
        <v>46</v>
      </c>
      <c r="B48">
        <f t="shared" si="0"/>
        <v>12.042771838760872</v>
      </c>
      <c r="C48">
        <f t="shared" si="1"/>
        <v>10.429346344346742</v>
      </c>
      <c r="D48">
        <f t="shared" si="2"/>
        <v>-6.021385919380454</v>
      </c>
    </row>
    <row r="49" spans="1:4" x14ac:dyDescent="0.35">
      <c r="A49">
        <v>47</v>
      </c>
      <c r="B49">
        <f t="shared" si="0"/>
        <v>12.304571226560023</v>
      </c>
      <c r="C49">
        <f t="shared" si="1"/>
        <v>11.885303129147683</v>
      </c>
      <c r="D49">
        <f t="shared" si="2"/>
        <v>-3.1846573752542202</v>
      </c>
    </row>
    <row r="50" spans="1:4" x14ac:dyDescent="0.35">
      <c r="A50">
        <v>48</v>
      </c>
      <c r="B50">
        <f t="shared" si="0"/>
        <v>12.566370614359172</v>
      </c>
      <c r="C50">
        <f t="shared" si="1"/>
        <v>12.566370614359172</v>
      </c>
      <c r="D50">
        <f t="shared" si="2"/>
        <v>-6.1582678167964905E-15</v>
      </c>
    </row>
    <row r="51" spans="1:4" x14ac:dyDescent="0.35">
      <c r="A51">
        <v>49</v>
      </c>
      <c r="B51">
        <f t="shared" si="0"/>
        <v>12.828170002158322</v>
      </c>
      <c r="C51">
        <f t="shared" si="1"/>
        <v>12.391060709111418</v>
      </c>
      <c r="D51">
        <f t="shared" si="2"/>
        <v>3.320174710371409</v>
      </c>
    </row>
    <row r="52" spans="1:4" x14ac:dyDescent="0.35">
      <c r="A52">
        <v>50</v>
      </c>
      <c r="B52">
        <f t="shared" si="0"/>
        <v>13.089969389957473</v>
      </c>
      <c r="C52">
        <f t="shared" si="1"/>
        <v>11.336246026463858</v>
      </c>
      <c r="D52">
        <f t="shared" si="2"/>
        <v>6.5449846949787434</v>
      </c>
    </row>
    <row r="53" spans="1:4" x14ac:dyDescent="0.35">
      <c r="A53">
        <v>51</v>
      </c>
      <c r="B53">
        <f t="shared" si="0"/>
        <v>13.35176877775662</v>
      </c>
      <c r="C53">
        <f t="shared" si="1"/>
        <v>9.4411262435865417</v>
      </c>
      <c r="D53">
        <f t="shared" si="2"/>
        <v>9.4411262435865151</v>
      </c>
    </row>
    <row r="54" spans="1:4" x14ac:dyDescent="0.35">
      <c r="A54">
        <v>52</v>
      </c>
      <c r="B54">
        <f t="shared" si="0"/>
        <v>13.613568165555771</v>
      </c>
      <c r="C54">
        <f t="shared" si="1"/>
        <v>6.8067840827778845</v>
      </c>
      <c r="D54">
        <f t="shared" si="2"/>
        <v>11.789695867522417</v>
      </c>
    </row>
    <row r="55" spans="1:4" x14ac:dyDescent="0.35">
      <c r="A55">
        <v>53</v>
      </c>
      <c r="B55">
        <f t="shared" si="0"/>
        <v>13.87536755335492</v>
      </c>
      <c r="C55">
        <f t="shared" si="1"/>
        <v>3.5912093806058238</v>
      </c>
      <c r="D55">
        <f t="shared" si="2"/>
        <v>13.402575869038877</v>
      </c>
    </row>
    <row r="56" spans="1:4" x14ac:dyDescent="0.35">
      <c r="A56">
        <v>54</v>
      </c>
      <c r="B56">
        <f t="shared" si="0"/>
        <v>14.137166941154069</v>
      </c>
      <c r="C56">
        <f t="shared" si="1"/>
        <v>7.7940577056330576E-15</v>
      </c>
      <c r="D56">
        <f t="shared" si="2"/>
        <v>14.137166941154069</v>
      </c>
    </row>
    <row r="57" spans="1:4" x14ac:dyDescent="0.35">
      <c r="A57">
        <v>55</v>
      </c>
      <c r="B57">
        <f t="shared" si="0"/>
        <v>14.39896632895322</v>
      </c>
      <c r="C57">
        <f t="shared" si="1"/>
        <v>-3.7267267157230335</v>
      </c>
      <c r="D57">
        <f t="shared" si="2"/>
        <v>13.908333449002608</v>
      </c>
    </row>
    <row r="58" spans="1:4" x14ac:dyDescent="0.35">
      <c r="A58">
        <v>56</v>
      </c>
      <c r="B58">
        <f t="shared" si="0"/>
        <v>14.660765716752367</v>
      </c>
      <c r="C58">
        <f t="shared" si="1"/>
        <v>-7.3303828583761694</v>
      </c>
      <c r="D58">
        <f t="shared" si="2"/>
        <v>12.696595549639532</v>
      </c>
    </row>
    <row r="59" spans="1:4" x14ac:dyDescent="0.35">
      <c r="A59">
        <v>57</v>
      </c>
      <c r="B59">
        <f t="shared" si="0"/>
        <v>14.922565104551516</v>
      </c>
      <c r="C59">
        <f t="shared" si="1"/>
        <v>-10.551846978126102</v>
      </c>
      <c r="D59">
        <f t="shared" si="2"/>
        <v>10.551846978126134</v>
      </c>
    </row>
    <row r="60" spans="1:4" x14ac:dyDescent="0.35">
      <c r="A60">
        <v>58</v>
      </c>
      <c r="B60">
        <f t="shared" si="0"/>
        <v>15.184364492350667</v>
      </c>
      <c r="C60">
        <f t="shared" si="1"/>
        <v>-13.150045390698079</v>
      </c>
      <c r="D60">
        <f t="shared" si="2"/>
        <v>7.5921822461753337</v>
      </c>
    </row>
    <row r="61" spans="1:4" x14ac:dyDescent="0.35">
      <c r="A61">
        <v>59</v>
      </c>
      <c r="B61">
        <f t="shared" si="0"/>
        <v>15.446163880149816</v>
      </c>
      <c r="C61">
        <f t="shared" si="1"/>
        <v>-14.919848608930071</v>
      </c>
      <c r="D61">
        <f t="shared" si="2"/>
        <v>3.997761385957427</v>
      </c>
    </row>
    <row r="62" spans="1:4" x14ac:dyDescent="0.35">
      <c r="A62">
        <v>60</v>
      </c>
      <c r="B62">
        <f t="shared" si="0"/>
        <v>15.707963267948964</v>
      </c>
      <c r="C62">
        <f t="shared" si="1"/>
        <v>-15.707963267948964</v>
      </c>
      <c r="D62">
        <f t="shared" si="2"/>
        <v>3.7525241447813564E-14</v>
      </c>
    </row>
    <row r="63" spans="1:4" x14ac:dyDescent="0.35">
      <c r="A63">
        <v>61</v>
      </c>
      <c r="B63">
        <f t="shared" si="0"/>
        <v>15.969762655748115</v>
      </c>
      <c r="C63">
        <f t="shared" si="1"/>
        <v>-15.425606188893807</v>
      </c>
      <c r="D63">
        <f t="shared" si="2"/>
        <v>-4.1332787210746087</v>
      </c>
    </row>
    <row r="64" spans="1:4" x14ac:dyDescent="0.35">
      <c r="A64">
        <v>62</v>
      </c>
      <c r="B64">
        <f t="shared" si="0"/>
        <v>16.231562043547264</v>
      </c>
      <c r="C64">
        <f t="shared" si="1"/>
        <v>-14.056945072815198</v>
      </c>
      <c r="D64">
        <f t="shared" si="2"/>
        <v>-8.1157810217736142</v>
      </c>
    </row>
    <row r="65" spans="1:4" x14ac:dyDescent="0.35">
      <c r="A65">
        <v>63</v>
      </c>
      <c r="B65">
        <f t="shared" si="0"/>
        <v>16.493361431346415</v>
      </c>
      <c r="C65">
        <f t="shared" si="1"/>
        <v>-11.662567712665709</v>
      </c>
      <c r="D65">
        <f t="shared" si="2"/>
        <v>-11.662567712665714</v>
      </c>
    </row>
    <row r="66" spans="1:4" x14ac:dyDescent="0.35">
      <c r="A66">
        <v>64</v>
      </c>
      <c r="B66">
        <f t="shared" si="0"/>
        <v>16.755160819145562</v>
      </c>
      <c r="C66">
        <f t="shared" si="1"/>
        <v>-8.3775804095728077</v>
      </c>
      <c r="D66">
        <f t="shared" si="2"/>
        <v>-14.510394913873725</v>
      </c>
    </row>
    <row r="67" spans="1:4" x14ac:dyDescent="0.35">
      <c r="A67">
        <v>65</v>
      </c>
      <c r="B67">
        <f t="shared" ref="B67:B122" si="5">PI()*A67/12</f>
        <v>17.016960206944713</v>
      </c>
      <c r="C67">
        <f t="shared" ref="C67:C122" si="6">B67*COS(B67)</f>
        <v>-4.4043133913090307</v>
      </c>
      <c r="D67">
        <f t="shared" ref="D67:D122" si="7">B67*SIN(B67)</f>
        <v>-16.437121348821265</v>
      </c>
    </row>
    <row r="68" spans="1:4" x14ac:dyDescent="0.35">
      <c r="A68">
        <v>66</v>
      </c>
      <c r="B68">
        <f t="shared" si="5"/>
        <v>17.278759594743864</v>
      </c>
      <c r="C68">
        <f t="shared" si="6"/>
        <v>1.9050267691345095E-14</v>
      </c>
      <c r="D68">
        <f t="shared" si="7"/>
        <v>-17.278759594743864</v>
      </c>
    </row>
    <row r="69" spans="1:4" x14ac:dyDescent="0.35">
      <c r="A69">
        <v>67</v>
      </c>
      <c r="B69">
        <f t="shared" si="5"/>
        <v>17.540558982543011</v>
      </c>
      <c r="C69">
        <f t="shared" si="6"/>
        <v>4.5398307264262083</v>
      </c>
      <c r="D69">
        <f t="shared" si="7"/>
        <v>-16.942878928785003</v>
      </c>
    </row>
    <row r="70" spans="1:4" x14ac:dyDescent="0.35">
      <c r="A70">
        <v>68</v>
      </c>
      <c r="B70">
        <f t="shared" si="5"/>
        <v>17.802358370342162</v>
      </c>
      <c r="C70">
        <f t="shared" si="6"/>
        <v>8.9011791851710882</v>
      </c>
      <c r="D70">
        <f t="shared" si="7"/>
        <v>-15.417294595990848</v>
      </c>
    </row>
    <row r="71" spans="1:4" x14ac:dyDescent="0.35">
      <c r="A71">
        <v>69</v>
      </c>
      <c r="B71">
        <f t="shared" si="5"/>
        <v>18.06415775814131</v>
      </c>
      <c r="C71">
        <f t="shared" si="6"/>
        <v>12.77328844720528</v>
      </c>
      <c r="D71">
        <f t="shared" si="7"/>
        <v>-12.773288447205323</v>
      </c>
    </row>
    <row r="72" spans="1:4" x14ac:dyDescent="0.35">
      <c r="A72">
        <v>70</v>
      </c>
      <c r="B72">
        <f t="shared" si="5"/>
        <v>18.32595714594046</v>
      </c>
      <c r="C72">
        <f t="shared" si="6"/>
        <v>15.870744437049405</v>
      </c>
      <c r="D72">
        <f t="shared" si="7"/>
        <v>-9.162978572970232</v>
      </c>
    </row>
    <row r="73" spans="1:4" x14ac:dyDescent="0.35">
      <c r="A73">
        <v>71</v>
      </c>
      <c r="B73">
        <f t="shared" si="5"/>
        <v>18.587756533739611</v>
      </c>
      <c r="C73">
        <f t="shared" si="6"/>
        <v>17.954394088712469</v>
      </c>
      <c r="D73">
        <f t="shared" si="7"/>
        <v>-4.8108653966606036</v>
      </c>
    </row>
    <row r="74" spans="1:4" x14ac:dyDescent="0.35">
      <c r="A74">
        <v>72</v>
      </c>
      <c r="B74">
        <f t="shared" si="5"/>
        <v>18.849555921538759</v>
      </c>
      <c r="C74">
        <f t="shared" si="6"/>
        <v>18.849555921538759</v>
      </c>
      <c r="D74">
        <f t="shared" si="7"/>
        <v>-1.3856102587792103E-14</v>
      </c>
    </row>
    <row r="75" spans="1:4" x14ac:dyDescent="0.35">
      <c r="A75">
        <v>73</v>
      </c>
      <c r="B75">
        <f t="shared" si="5"/>
        <v>19.111355309337906</v>
      </c>
      <c r="C75">
        <f t="shared" si="6"/>
        <v>18.460151668676204</v>
      </c>
      <c r="D75">
        <f t="shared" si="7"/>
        <v>4.9463827317777751</v>
      </c>
    </row>
    <row r="76" spans="1:4" x14ac:dyDescent="0.35">
      <c r="A76">
        <v>74</v>
      </c>
      <c r="B76">
        <f t="shared" si="5"/>
        <v>19.373154697137057</v>
      </c>
      <c r="C76">
        <f t="shared" si="6"/>
        <v>16.777644119166528</v>
      </c>
      <c r="D76">
        <f t="shared" si="7"/>
        <v>9.6865773485685054</v>
      </c>
    </row>
    <row r="77" spans="1:4" x14ac:dyDescent="0.35">
      <c r="A77">
        <v>75</v>
      </c>
      <c r="B77">
        <f t="shared" si="5"/>
        <v>19.634954084936208</v>
      </c>
      <c r="C77">
        <f t="shared" si="6"/>
        <v>13.884009181744894</v>
      </c>
      <c r="D77">
        <f t="shared" si="7"/>
        <v>13.884009181744895</v>
      </c>
    </row>
    <row r="78" spans="1:4" x14ac:dyDescent="0.35">
      <c r="A78">
        <v>76</v>
      </c>
      <c r="B78">
        <f t="shared" si="5"/>
        <v>19.896753472735355</v>
      </c>
      <c r="C78">
        <f t="shared" si="6"/>
        <v>9.9483767363677114</v>
      </c>
      <c r="D78">
        <f t="shared" si="7"/>
        <v>17.231093960225049</v>
      </c>
    </row>
    <row r="79" spans="1:4" x14ac:dyDescent="0.35">
      <c r="A79">
        <v>77</v>
      </c>
      <c r="B79">
        <f t="shared" si="5"/>
        <v>20.158552860534506</v>
      </c>
      <c r="C79">
        <f t="shared" si="6"/>
        <v>5.2174174020122388</v>
      </c>
      <c r="D79">
        <f t="shared" si="7"/>
        <v>19.471666828603652</v>
      </c>
    </row>
    <row r="80" spans="1:4" x14ac:dyDescent="0.35">
      <c r="A80">
        <v>78</v>
      </c>
      <c r="B80">
        <f t="shared" si="5"/>
        <v>20.420352248333653</v>
      </c>
      <c r="C80">
        <f t="shared" si="6"/>
        <v>5.2535508333018001E-14</v>
      </c>
      <c r="D80">
        <f t="shared" si="7"/>
        <v>20.420352248333653</v>
      </c>
    </row>
    <row r="81" spans="1:4" x14ac:dyDescent="0.35">
      <c r="A81">
        <v>79</v>
      </c>
      <c r="B81">
        <f t="shared" si="5"/>
        <v>20.682151636132804</v>
      </c>
      <c r="C81">
        <f t="shared" si="6"/>
        <v>-5.3529347371294076</v>
      </c>
      <c r="D81">
        <f t="shared" si="7"/>
        <v>19.977424408567391</v>
      </c>
    </row>
    <row r="82" spans="1:4" x14ac:dyDescent="0.35">
      <c r="A82">
        <v>80</v>
      </c>
      <c r="B82">
        <f t="shared" si="5"/>
        <v>20.943951023931955</v>
      </c>
      <c r="C82">
        <f t="shared" si="6"/>
        <v>-10.471975511965985</v>
      </c>
      <c r="D82">
        <f t="shared" si="7"/>
        <v>18.137993642342174</v>
      </c>
    </row>
    <row r="83" spans="1:4" x14ac:dyDescent="0.35">
      <c r="A83">
        <v>81</v>
      </c>
      <c r="B83">
        <f t="shared" si="5"/>
        <v>21.205750411731103</v>
      </c>
      <c r="C83">
        <f t="shared" si="6"/>
        <v>-14.994729916284459</v>
      </c>
      <c r="D83">
        <f t="shared" si="7"/>
        <v>14.994729916284509</v>
      </c>
    </row>
    <row r="84" spans="1:4" x14ac:dyDescent="0.35">
      <c r="A84">
        <v>82</v>
      </c>
      <c r="B84">
        <f t="shared" si="5"/>
        <v>21.46754979953025</v>
      </c>
      <c r="C84">
        <f t="shared" si="6"/>
        <v>-18.591443483400688</v>
      </c>
      <c r="D84">
        <f t="shared" si="7"/>
        <v>10.733774899765196</v>
      </c>
    </row>
    <row r="85" spans="1:4" x14ac:dyDescent="0.35">
      <c r="A85">
        <v>83</v>
      </c>
      <c r="B85">
        <f t="shared" si="5"/>
        <v>21.729349187329404</v>
      </c>
      <c r="C85">
        <f t="shared" si="6"/>
        <v>-20.988939568494857</v>
      </c>
      <c r="D85">
        <f t="shared" si="7"/>
        <v>5.6239694073638065</v>
      </c>
    </row>
    <row r="86" spans="1:4" x14ac:dyDescent="0.35">
      <c r="A86">
        <v>84</v>
      </c>
      <c r="B86">
        <f t="shared" si="5"/>
        <v>21.991148575128552</v>
      </c>
      <c r="C86">
        <f t="shared" si="6"/>
        <v>-21.991148575128552</v>
      </c>
      <c r="D86">
        <f t="shared" si="7"/>
        <v>1.8859695188939251E-14</v>
      </c>
    </row>
    <row r="87" spans="1:4" x14ac:dyDescent="0.35">
      <c r="A87">
        <v>85</v>
      </c>
      <c r="B87">
        <f t="shared" si="5"/>
        <v>22.252947962927703</v>
      </c>
      <c r="C87">
        <f t="shared" si="6"/>
        <v>-21.494697148458577</v>
      </c>
      <c r="D87">
        <f t="shared" si="7"/>
        <v>-5.7594867424810454</v>
      </c>
    </row>
    <row r="88" spans="1:4" x14ac:dyDescent="0.35">
      <c r="A88">
        <v>86</v>
      </c>
      <c r="B88">
        <f t="shared" si="5"/>
        <v>22.51474735072685</v>
      </c>
      <c r="C88">
        <f t="shared" si="6"/>
        <v>-19.498343165517856</v>
      </c>
      <c r="D88">
        <f t="shared" si="7"/>
        <v>-11.257373675363397</v>
      </c>
    </row>
    <row r="89" spans="1:4" x14ac:dyDescent="0.35">
      <c r="A89">
        <v>87</v>
      </c>
      <c r="B89">
        <f t="shared" si="5"/>
        <v>22.776546738525997</v>
      </c>
      <c r="C89">
        <f t="shared" si="6"/>
        <v>-16.105450650824132</v>
      </c>
      <c r="D89">
        <f t="shared" si="7"/>
        <v>-16.105450650824018</v>
      </c>
    </row>
    <row r="90" spans="1:4" x14ac:dyDescent="0.35">
      <c r="A90">
        <v>88</v>
      </c>
      <c r="B90">
        <f t="shared" si="5"/>
        <v>23.038346126325148</v>
      </c>
      <c r="C90">
        <f t="shared" si="6"/>
        <v>-11.519173063162615</v>
      </c>
      <c r="D90">
        <f t="shared" si="7"/>
        <v>-19.95179300657637</v>
      </c>
    </row>
    <row r="91" spans="1:4" x14ac:dyDescent="0.35">
      <c r="A91">
        <v>89</v>
      </c>
      <c r="B91">
        <f t="shared" si="5"/>
        <v>23.300145514124299</v>
      </c>
      <c r="C91">
        <f t="shared" si="6"/>
        <v>-6.0305214127154478</v>
      </c>
      <c r="D91">
        <f t="shared" si="7"/>
        <v>-22.506212308386036</v>
      </c>
    </row>
    <row r="92" spans="1:4" x14ac:dyDescent="0.35">
      <c r="A92">
        <v>90</v>
      </c>
      <c r="B92">
        <f t="shared" si="5"/>
        <v>23.56194490192345</v>
      </c>
      <c r="C92">
        <f t="shared" si="6"/>
        <v>2.0204261682678421E-14</v>
      </c>
      <c r="D92">
        <f t="shared" si="7"/>
        <v>-23.56194490192345</v>
      </c>
    </row>
    <row r="93" spans="1:4" x14ac:dyDescent="0.35">
      <c r="A93">
        <v>91</v>
      </c>
      <c r="B93">
        <f t="shared" si="5"/>
        <v>23.823744289722598</v>
      </c>
      <c r="C93">
        <f t="shared" si="6"/>
        <v>6.166038747832606</v>
      </c>
      <c r="D93">
        <f t="shared" si="7"/>
        <v>-23.011969888349782</v>
      </c>
    </row>
    <row r="94" spans="1:4" x14ac:dyDescent="0.35">
      <c r="A94">
        <v>92</v>
      </c>
      <c r="B94">
        <f t="shared" si="5"/>
        <v>24.085543677521745</v>
      </c>
      <c r="C94">
        <f t="shared" si="6"/>
        <v>12.042771838760803</v>
      </c>
      <c r="D94">
        <f t="shared" si="7"/>
        <v>-20.858692688693541</v>
      </c>
    </row>
    <row r="95" spans="1:4" x14ac:dyDescent="0.35">
      <c r="A95">
        <v>93</v>
      </c>
      <c r="B95">
        <f t="shared" si="5"/>
        <v>24.347343065320896</v>
      </c>
      <c r="C95">
        <f t="shared" si="6"/>
        <v>17.216171385363637</v>
      </c>
      <c r="D95">
        <f t="shared" si="7"/>
        <v>-17.216171385363698</v>
      </c>
    </row>
    <row r="96" spans="1:4" x14ac:dyDescent="0.35">
      <c r="A96">
        <v>94</v>
      </c>
      <c r="B96">
        <f t="shared" si="5"/>
        <v>24.609142453120047</v>
      </c>
      <c r="C96">
        <f t="shared" si="6"/>
        <v>21.312142529752055</v>
      </c>
      <c r="D96">
        <f t="shared" si="7"/>
        <v>-12.304571226560032</v>
      </c>
    </row>
    <row r="97" spans="1:4" x14ac:dyDescent="0.35">
      <c r="A97">
        <v>95</v>
      </c>
      <c r="B97">
        <f t="shared" si="5"/>
        <v>24.870941840919198</v>
      </c>
      <c r="C97">
        <f t="shared" si="6"/>
        <v>24.023485048277244</v>
      </c>
      <c r="D97">
        <f t="shared" si="7"/>
        <v>-6.4370734180670102</v>
      </c>
    </row>
    <row r="98" spans="1:4" x14ac:dyDescent="0.35">
      <c r="A98">
        <v>96</v>
      </c>
      <c r="B98">
        <f t="shared" si="5"/>
        <v>25.132741228718345</v>
      </c>
      <c r="C98">
        <f t="shared" si="6"/>
        <v>25.132741228718345</v>
      </c>
      <c r="D98">
        <f t="shared" si="7"/>
        <v>-2.4633071267185962E-14</v>
      </c>
    </row>
    <row r="99" spans="1:4" x14ac:dyDescent="0.35">
      <c r="A99">
        <v>97</v>
      </c>
      <c r="B99">
        <f t="shared" si="5"/>
        <v>25.394540616517492</v>
      </c>
      <c r="C99">
        <f t="shared" si="6"/>
        <v>24.529242628240986</v>
      </c>
      <c r="D99">
        <f t="shared" si="7"/>
        <v>6.5725907531841612</v>
      </c>
    </row>
    <row r="100" spans="1:4" x14ac:dyDescent="0.35">
      <c r="A100">
        <v>98</v>
      </c>
      <c r="B100">
        <f t="shared" si="5"/>
        <v>25.656340004316643</v>
      </c>
      <c r="C100">
        <f t="shared" si="6"/>
        <v>22.219042211869187</v>
      </c>
      <c r="D100">
        <f t="shared" si="7"/>
        <v>12.828170002158286</v>
      </c>
    </row>
    <row r="101" spans="1:4" x14ac:dyDescent="0.35">
      <c r="A101">
        <v>99</v>
      </c>
      <c r="B101">
        <f t="shared" si="5"/>
        <v>25.918139392115794</v>
      </c>
      <c r="C101">
        <f t="shared" si="6"/>
        <v>18.326892119903263</v>
      </c>
      <c r="D101">
        <f t="shared" si="7"/>
        <v>18.32689211990326</v>
      </c>
    </row>
    <row r="102" spans="1:4" x14ac:dyDescent="0.35">
      <c r="A102">
        <v>100</v>
      </c>
      <c r="B102">
        <f t="shared" si="5"/>
        <v>26.179938779914945</v>
      </c>
      <c r="C102">
        <f t="shared" si="6"/>
        <v>13.089969389957442</v>
      </c>
      <c r="D102">
        <f t="shared" si="7"/>
        <v>22.672492052927744</v>
      </c>
    </row>
    <row r="103" spans="1:4" x14ac:dyDescent="0.35">
      <c r="A103">
        <v>101</v>
      </c>
      <c r="B103">
        <f t="shared" si="5"/>
        <v>26.441738167714092</v>
      </c>
      <c r="C103">
        <f t="shared" si="6"/>
        <v>6.8436254234186569</v>
      </c>
      <c r="D103">
        <f t="shared" si="7"/>
        <v>25.540757788168424</v>
      </c>
    </row>
    <row r="104" spans="1:4" x14ac:dyDescent="0.35">
      <c r="A104">
        <v>102</v>
      </c>
      <c r="B104">
        <f t="shared" si="5"/>
        <v>26.70353755551324</v>
      </c>
      <c r="C104">
        <f t="shared" si="6"/>
        <v>7.5243439683139038E-14</v>
      </c>
      <c r="D104">
        <f t="shared" si="7"/>
        <v>26.70353755551324</v>
      </c>
    </row>
    <row r="105" spans="1:4" x14ac:dyDescent="0.35">
      <c r="A105">
        <v>103</v>
      </c>
      <c r="B105">
        <f t="shared" si="5"/>
        <v>26.965336943312391</v>
      </c>
      <c r="C105">
        <f t="shared" si="6"/>
        <v>-6.9791427585358043</v>
      </c>
      <c r="D105">
        <f t="shared" si="7"/>
        <v>26.046515368132169</v>
      </c>
    </row>
    <row r="106" spans="1:4" x14ac:dyDescent="0.35">
      <c r="A106">
        <v>104</v>
      </c>
      <c r="B106">
        <f t="shared" si="5"/>
        <v>27.227136331111542</v>
      </c>
      <c r="C106">
        <f t="shared" si="6"/>
        <v>-13.613568165555774</v>
      </c>
      <c r="D106">
        <f t="shared" si="7"/>
        <v>23.57939173504483</v>
      </c>
    </row>
    <row r="107" spans="1:4" x14ac:dyDescent="0.35">
      <c r="A107">
        <v>105</v>
      </c>
      <c r="B107">
        <f t="shared" si="5"/>
        <v>27.488935718910692</v>
      </c>
      <c r="C107">
        <f t="shared" si="6"/>
        <v>-19.437612854442886</v>
      </c>
      <c r="D107">
        <f t="shared" si="7"/>
        <v>19.437612854442822</v>
      </c>
    </row>
    <row r="108" spans="1:4" x14ac:dyDescent="0.35">
      <c r="A108">
        <v>106</v>
      </c>
      <c r="B108">
        <f t="shared" si="5"/>
        <v>27.75073510670984</v>
      </c>
      <c r="C108">
        <f t="shared" si="6"/>
        <v>-24.03284157610338</v>
      </c>
      <c r="D108">
        <f t="shared" si="7"/>
        <v>13.875367553354932</v>
      </c>
    </row>
    <row r="109" spans="1:4" x14ac:dyDescent="0.35">
      <c r="A109">
        <v>107</v>
      </c>
      <c r="B109">
        <f t="shared" si="5"/>
        <v>28.012534494508987</v>
      </c>
      <c r="C109">
        <f t="shared" si="6"/>
        <v>-27.058030528059604</v>
      </c>
      <c r="D109">
        <f t="shared" si="7"/>
        <v>7.2501774287703098</v>
      </c>
    </row>
    <row r="110" spans="1:4" x14ac:dyDescent="0.35">
      <c r="A110">
        <v>108</v>
      </c>
      <c r="B110">
        <f t="shared" si="5"/>
        <v>28.274333882308138</v>
      </c>
      <c r="C110">
        <f t="shared" si="6"/>
        <v>-28.274333882308138</v>
      </c>
      <c r="D110">
        <f t="shared" si="7"/>
        <v>3.117623082253223E-14</v>
      </c>
    </row>
    <row r="111" spans="1:4" x14ac:dyDescent="0.35">
      <c r="A111">
        <v>109</v>
      </c>
      <c r="B111">
        <f t="shared" si="5"/>
        <v>28.536133270107285</v>
      </c>
      <c r="C111">
        <f t="shared" si="6"/>
        <v>-27.563788108023374</v>
      </c>
      <c r="D111">
        <f t="shared" si="7"/>
        <v>-7.3856947638873534</v>
      </c>
    </row>
    <row r="112" spans="1:4" x14ac:dyDescent="0.35">
      <c r="A112">
        <v>110</v>
      </c>
      <c r="B112">
        <f t="shared" si="5"/>
        <v>28.79793265790644</v>
      </c>
      <c r="C112">
        <f t="shared" si="6"/>
        <v>-24.939741258220469</v>
      </c>
      <c r="D112">
        <f t="shared" si="7"/>
        <v>-14.398966328953264</v>
      </c>
    </row>
    <row r="113" spans="1:4" x14ac:dyDescent="0.35">
      <c r="A113">
        <v>111</v>
      </c>
      <c r="B113">
        <f t="shared" si="5"/>
        <v>29.059732045705587</v>
      </c>
      <c r="C113">
        <f t="shared" si="6"/>
        <v>-20.548333588982448</v>
      </c>
      <c r="D113">
        <f t="shared" si="7"/>
        <v>-20.548333588982437</v>
      </c>
    </row>
    <row r="114" spans="1:4" x14ac:dyDescent="0.35">
      <c r="A114">
        <v>112</v>
      </c>
      <c r="B114">
        <f t="shared" si="5"/>
        <v>29.321531433504735</v>
      </c>
      <c r="C114">
        <f t="shared" si="6"/>
        <v>-14.660765716752426</v>
      </c>
      <c r="D114">
        <f t="shared" si="7"/>
        <v>-25.393191099279015</v>
      </c>
    </row>
    <row r="115" spans="1:4" x14ac:dyDescent="0.35">
      <c r="A115">
        <v>113</v>
      </c>
      <c r="B115">
        <f t="shared" si="5"/>
        <v>29.583330821303885</v>
      </c>
      <c r="C115">
        <f t="shared" si="6"/>
        <v>-7.6567294341218668</v>
      </c>
      <c r="D115">
        <f t="shared" si="7"/>
        <v>-28.575303267950812</v>
      </c>
    </row>
    <row r="116" spans="1:4" x14ac:dyDescent="0.35">
      <c r="A116">
        <v>114</v>
      </c>
      <c r="B116">
        <f t="shared" si="5"/>
        <v>29.845130209103033</v>
      </c>
      <c r="C116">
        <f t="shared" si="6"/>
        <v>-8.7752080573848897E-14</v>
      </c>
      <c r="D116">
        <f t="shared" si="7"/>
        <v>-29.845130209103033</v>
      </c>
    </row>
    <row r="117" spans="1:4" x14ac:dyDescent="0.35">
      <c r="A117">
        <v>115</v>
      </c>
      <c r="B117">
        <f t="shared" si="5"/>
        <v>30.106929596902187</v>
      </c>
      <c r="C117">
        <f t="shared" si="6"/>
        <v>7.7922467692391058</v>
      </c>
      <c r="D117">
        <f t="shared" si="7"/>
        <v>-29.081060847914536</v>
      </c>
    </row>
    <row r="118" spans="1:4" x14ac:dyDescent="0.35">
      <c r="A118">
        <v>116</v>
      </c>
      <c r="B118">
        <f t="shared" si="5"/>
        <v>30.368728984701335</v>
      </c>
      <c r="C118">
        <f t="shared" si="6"/>
        <v>15.184364492350667</v>
      </c>
      <c r="D118">
        <f t="shared" si="7"/>
        <v>-26.300090781396158</v>
      </c>
    </row>
    <row r="119" spans="1:4" x14ac:dyDescent="0.35">
      <c r="A119">
        <v>117</v>
      </c>
      <c r="B119">
        <f t="shared" si="5"/>
        <v>30.630528372500482</v>
      </c>
      <c r="C119">
        <f t="shared" si="6"/>
        <v>21.659054323521989</v>
      </c>
      <c r="D119">
        <f t="shared" si="7"/>
        <v>-21.659054323522081</v>
      </c>
    </row>
    <row r="120" spans="1:4" x14ac:dyDescent="0.35">
      <c r="A120">
        <v>118</v>
      </c>
      <c r="B120">
        <f t="shared" si="5"/>
        <v>30.892327760299633</v>
      </c>
      <c r="C120">
        <f t="shared" si="6"/>
        <v>26.753540622454704</v>
      </c>
      <c r="D120">
        <f t="shared" si="7"/>
        <v>-15.446163880149834</v>
      </c>
    </row>
    <row r="121" spans="1:4" x14ac:dyDescent="0.35">
      <c r="A121">
        <v>119</v>
      </c>
      <c r="B121">
        <f t="shared" si="5"/>
        <v>31.15412714809878</v>
      </c>
      <c r="C121">
        <f t="shared" si="6"/>
        <v>30.092576007841984</v>
      </c>
      <c r="D121">
        <f t="shared" si="7"/>
        <v>-8.0632814394735259</v>
      </c>
    </row>
    <row r="122" spans="1:4" x14ac:dyDescent="0.35">
      <c r="A122">
        <v>120</v>
      </c>
      <c r="B122">
        <f t="shared" si="5"/>
        <v>31.415926535897928</v>
      </c>
      <c r="C122">
        <f t="shared" si="6"/>
        <v>31.415926535897928</v>
      </c>
      <c r="D122">
        <f t="shared" si="7"/>
        <v>-1.5010096579125425E-13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Диаграммы</vt:lpstr>
      </vt:variant>
      <vt:variant>
        <vt:i4>4</vt:i4>
      </vt:variant>
    </vt:vector>
  </HeadingPairs>
  <TitlesOfParts>
    <vt:vector size="10" baseType="lpstr">
      <vt:lpstr>Расчет зарплаты</vt:lpstr>
      <vt:lpstr>Смешанные ссылки</vt:lpstr>
      <vt:lpstr>Повременная оплата</vt:lpstr>
      <vt:lpstr>Сдельная оплата</vt:lpstr>
      <vt:lpstr>Телефон</vt:lpstr>
      <vt:lpstr>Кривые</vt:lpstr>
      <vt:lpstr>Диаграмма зарплаты</vt:lpstr>
      <vt:lpstr>Гиперболический параболоид</vt:lpstr>
      <vt:lpstr>Диаграмма с накоплением</vt:lpstr>
      <vt:lpstr>График зарплаты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Тищенко</dc:creator>
  <cp:lastModifiedBy>Иван Тищенко</cp:lastModifiedBy>
  <dcterms:created xsi:type="dcterms:W3CDTF">2025-02-12T12:40:41Z</dcterms:created>
  <dcterms:modified xsi:type="dcterms:W3CDTF">2025-02-13T21:21:15Z</dcterms:modified>
</cp:coreProperties>
</file>