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3_DUR1_Fing5_26Bins_2024\Build_GUI_V1.1.5\"/>
    </mc:Choice>
  </mc:AlternateContent>
  <xr:revisionPtr revIDLastSave="0" documentId="13_ncr:1_{EB7492E0-F5A2-4166-ACCB-B70224D288F2}" xr6:coauthVersionLast="47" xr6:coauthVersionMax="47" xr10:uidLastSave="{00000000-0000-0000-0000-000000000000}"/>
  <bookViews>
    <workbookView xWindow="1929" yWindow="26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3" i="1"/>
  <c r="F264" i="1" s="1"/>
  <c r="F265" i="1" s="1"/>
  <c r="F266" i="1" s="1"/>
  <c r="F268" i="1"/>
  <c r="K274" i="1"/>
  <c r="K269" i="1"/>
  <c r="K270" i="1" s="1"/>
  <c r="K271" i="1" s="1"/>
  <c r="K272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1" i="1"/>
  <c r="K282" i="1" s="1"/>
  <c r="K283" i="1" s="1"/>
  <c r="K284" i="1" s="1"/>
  <c r="K286" i="1"/>
  <c r="F275" i="1"/>
  <c r="F276" i="1" s="1"/>
  <c r="F277" i="1" s="1"/>
  <c r="F278" i="1" s="1"/>
  <c r="F280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7" i="1"/>
  <c r="F288" i="1" s="1"/>
  <c r="F289" i="1" s="1"/>
  <c r="F290" i="1" s="1"/>
  <c r="F292" i="1"/>
  <c r="K293" i="1"/>
  <c r="K294" i="1" s="1"/>
  <c r="K295" i="1" s="1"/>
  <c r="K296" i="1" s="1"/>
  <c r="K298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9" i="1"/>
  <c r="F300" i="1" s="1"/>
  <c r="F301" i="1" s="1"/>
  <c r="F302" i="1" s="1"/>
  <c r="F304" i="1"/>
  <c r="K310" i="1"/>
  <c r="K311" i="1" s="1"/>
  <c r="K312" i="1" s="1"/>
  <c r="K313" i="1" s="1"/>
  <c r="K314" i="1" s="1"/>
  <c r="K305" i="1"/>
  <c r="K306" i="1" s="1"/>
  <c r="K307" i="1" s="1"/>
  <c r="K308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5" i="1"/>
  <c r="F306" i="1" s="1"/>
  <c r="F307" i="1" s="1"/>
  <c r="F308" i="1" s="1"/>
  <c r="F310" i="1"/>
  <c r="F311" i="1" s="1"/>
  <c r="F312" i="1" s="1"/>
  <c r="F313" i="1" s="1"/>
  <c r="F314" i="1" s="1"/>
  <c r="B179" i="1"/>
  <c r="B180" i="1" s="1"/>
  <c r="B181" i="1" s="1"/>
  <c r="B182" i="1" s="1"/>
  <c r="B184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90" i="1"/>
  <c r="B185" i="1"/>
  <c r="B186" i="1" s="1"/>
  <c r="B187" i="1" s="1"/>
  <c r="B188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1" i="1"/>
  <c r="B192" i="1" s="1"/>
  <c r="B193" i="1" s="1"/>
  <c r="B194" i="1" s="1"/>
  <c r="B196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5" i="1"/>
  <c r="B216" i="1" s="1"/>
  <c r="B217" i="1" s="1"/>
  <c r="B218" i="1" s="1"/>
  <c r="B220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7" i="1"/>
  <c r="B228" i="1" s="1"/>
  <c r="B229" i="1" s="1"/>
  <c r="B230" i="1" s="1"/>
  <c r="B232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9" i="1"/>
  <c r="B240" i="1" s="1"/>
  <c r="B241" i="1" s="1"/>
  <c r="B242" i="1" s="1"/>
  <c r="B244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1" i="1"/>
  <c r="B252" i="1" s="1"/>
  <c r="B253" i="1" s="1"/>
  <c r="B254" i="1" s="1"/>
  <c r="B256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3" i="1"/>
  <c r="B264" i="1" s="1"/>
  <c r="B265" i="1" s="1"/>
  <c r="B266" i="1" s="1"/>
  <c r="B268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B311" i="1" s="1"/>
  <c r="B312" i="1" s="1"/>
  <c r="B313" i="1" s="1"/>
  <c r="B314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<sst xmlns="http://schemas.openxmlformats.org/spreadsheetml/2006/main" count="4764" uniqueCount="1393">
  <si>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</si>
  <si>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</si>
  <si>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</si>
  <si>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</si>
  <si>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</si>
  <si>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</si>
  <si>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</si>
  <si>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</si>
  <si>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</si>
  <si>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</si>
  <si>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</si>
  <si>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</si>
  <si>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</si>
  <si>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</si>
  <si>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</si>
  <si>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</si>
  <si>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</si>
  <si>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</si>
  <si>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</si>
  <si>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</si>
  <si>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</si>
  <si>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</si>
  <si>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</si>
  <si>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</si>
  <si>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</si>
  <si>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</si>
  <si>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</si>
  <si>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</si>
  <si>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</si>
  <si>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</si>
  <si>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</si>
  <si>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</si>
  <si>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</si>
  <si>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</si>
  <si>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</si>
  <si>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</si>
  <si>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</si>
  <si>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</si>
  <si>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</si>
  <si>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</si>
  <si>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</si>
  <si>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</si>
  <si>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</si>
  <si>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</si>
  <si>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</si>
  <si>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</si>
  <si>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</si>
  <si>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</si>
  <si>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</si>
  <si>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</si>
  <si>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</si>
  <si>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</si>
  <si>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</si>
  <si>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</si>
  <si>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</si>
  <si>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</si>
  <si>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</si>
  <si>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</si>
  <si>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</si>
  <si>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</si>
  <si>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</si>
  <si>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</si>
  <si>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</si>
  <si>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</si>
  <si>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</si>
  <si>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</si>
  <si>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</si>
  <si>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</si>
  <si>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</si>
  <si>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</si>
  <si>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</si>
  <si>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</si>
  <si>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</si>
  <si>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</si>
  <si>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</si>
  <si>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</si>
  <si>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</si>
  <si>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</si>
  <si>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</si>
  <si>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</si>
  <si>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</si>
  <si>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</si>
  <si>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</si>
  <si>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</si>
  <si>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</si>
  <si>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</si>
  <si>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</si>
  <si>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</si>
  <si>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</si>
  <si>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</si>
  <si>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</si>
  <si>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</si>
  <si>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</si>
  <si>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</si>
  <si>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</si>
  <si>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</si>
  <si>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</si>
  <si>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</si>
  <si>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</si>
  <si>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</si>
  <si>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</si>
  <si>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</si>
  <si>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</si>
  <si>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</si>
  <si>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</si>
  <si>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</si>
  <si>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</si>
  <si>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</si>
  <si>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</si>
  <si>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</si>
  <si>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</si>
  <si>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</si>
  <si>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</si>
  <si>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</si>
  <si>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</si>
  <si>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</si>
  <si>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</si>
  <si>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</si>
  <si>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</si>
  <si>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</si>
  <si>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</si>
  <si>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</si>
  <si>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</si>
  <si>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</si>
  <si>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</si>
  <si>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</si>
  <si>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</si>
  <si>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</si>
  <si>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</si>
  <si>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</si>
  <si>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</si>
  <si>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</si>
  <si>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</si>
  <si>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</si>
  <si>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</si>
  <si>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</si>
  <si>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</si>
  <si>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</si>
  <si>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</si>
  <si>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</si>
  <si>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</si>
  <si>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</si>
  <si>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</si>
  <si>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</si>
  <si>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</si>
  <si>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</si>
  <si>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</si>
  <si>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</si>
  <si>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</si>
  <si>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</si>
  <si>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</si>
  <si>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</si>
  <si>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</si>
  <si>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</si>
  <si>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</si>
  <si>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</si>
  <si>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</si>
  <si>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</si>
  <si>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</si>
  <si>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</si>
  <si>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</si>
  <si>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</si>
  <si>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</si>
  <si>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</si>
  <si>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</si>
  <si>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</si>
  <si>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</si>
  <si>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</si>
  <si>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</si>
  <si>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</si>
  <si>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</si>
  <si>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</si>
  <si>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</si>
  <si>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</si>
  <si>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</si>
  <si>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</si>
  <si>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</si>
  <si>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</si>
  <si>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</si>
  <si>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</si>
  <si>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</si>
  <si>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</si>
  <si>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</si>
  <si>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</si>
  <si>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</si>
  <si>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</si>
  <si>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</si>
  <si>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</si>
  <si>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</si>
  <si>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</si>
  <si>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</si>
  <si>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</si>
  <si>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</si>
  <si>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</si>
  <si>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</si>
  <si>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</si>
  <si>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</si>
  <si>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</si>
  <si>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</si>
  <si>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</si>
  <si>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</si>
  <si>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</si>
  <si>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</si>
  <si>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</si>
  <si>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</si>
  <si>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</si>
  <si>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</si>
  <si>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</si>
  <si>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</si>
  <si>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</si>
  <si>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</si>
  <si>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</si>
  <si>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</si>
  <si>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</si>
  <si>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</si>
  <si>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</si>
  <si>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</si>
  <si>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</si>
  <si>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</si>
  <si>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</si>
  <si>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</si>
  <si>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</si>
  <si>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</si>
  <si>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</si>
  <si>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</si>
  <si>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</si>
  <si>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</si>
  <si>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</si>
  <si>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</si>
  <si>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</si>
  <si>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</si>
  <si>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</si>
  <si>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</si>
  <si>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</si>
  <si>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</si>
  <si>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</si>
  <si>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</si>
  <si>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</si>
  <si>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</si>
  <si>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</si>
  <si>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</si>
  <si>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</si>
  <si>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</si>
  <si>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</si>
  <si>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</si>
  <si>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</si>
  <si>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</si>
  <si>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</si>
  <si>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</si>
  <si>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</si>
  <si>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</si>
  <si>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</si>
  <si>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</si>
  <si>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</si>
  <si>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</si>
  <si>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</si>
  <si>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</si>
  <si>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</si>
  <si>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</si>
  <si>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</si>
  <si>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</si>
  <si>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</si>
  <si>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</si>
  <si>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</si>
  <si>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</si>
  <si>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</si>
  <si>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</si>
  <si>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</si>
  <si>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</si>
  <si>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</si>
  <si>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</si>
  <si>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</si>
  <si>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</si>
  <si>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</si>
  <si>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</si>
  <si>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</si>
  <si>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</si>
  <si>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</si>
  <si>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</si>
  <si>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</si>
  <si>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</si>
  <si>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</si>
  <si>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</si>
  <si>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</si>
  <si>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</si>
  <si>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</si>
  <si>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</si>
  <si>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</si>
  <si>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</si>
  <si>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</si>
  <si>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</si>
  <si>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</si>
  <si>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</si>
  <si>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</si>
  <si>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</si>
  <si>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</si>
  <si>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</si>
  <si>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</si>
  <si>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</si>
  <si>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</si>
  <si>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</si>
  <si>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</si>
  <si>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</si>
  <si>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</si>
  <si>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</si>
  <si>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</si>
  <si>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</si>
  <si>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</si>
  <si>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</si>
  <si>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</si>
  <si>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</si>
  <si>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</si>
  <si>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</si>
  <si>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</si>
  <si>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</si>
  <si>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</si>
  <si>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</si>
  <si>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</si>
  <si>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</si>
  <si>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</si>
  <si>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</si>
  <si>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</si>
  <si>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</si>
  <si>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</si>
  <si>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</si>
  <si>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</si>
  <si>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</si>
  <si>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</si>
  <si>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</si>
  <si>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</si>
  <si>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</si>
  <si>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</si>
  <si>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</si>
  <si>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</si>
  <si>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</si>
  <si>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</si>
  <si>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</si>
  <si>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</si>
  <si>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</si>
  <si>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</si>
  <si>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</si>
  <si>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</si>
  <si>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</si>
  <si>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</si>
  <si>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</si>
  <si>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</si>
  <si>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</si>
  <si>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</si>
  <si>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</si>
  <si>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</si>
  <si>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</si>
  <si>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</si>
  <si>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</si>
  <si>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</si>
  <si>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</si>
  <si>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</si>
  <si>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</si>
  <si>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</si>
  <si>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</si>
  <si>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</si>
  <si>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</si>
  <si>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</si>
  <si>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</si>
  <si>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</si>
  <si>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</si>
  <si>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</si>
  <si>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</si>
  <si>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</si>
  <si>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</si>
  <si>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</si>
  <si>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</si>
  <si>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</si>
  <si>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</si>
  <si>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</si>
  <si>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</si>
  <si>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</si>
  <si>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</si>
  <si>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</si>
  <si>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</si>
  <si>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</si>
  <si>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</si>
  <si>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</si>
  <si>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</si>
  <si>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</si>
  <si>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</si>
  <si>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</si>
  <si>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</si>
  <si>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</si>
  <si>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</si>
  <si>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</si>
  <si>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</si>
  <si>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</si>
  <si>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</si>
  <si>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</si>
  <si>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</si>
  <si>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</si>
  <si>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</si>
  <si>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</si>
  <si>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</si>
  <si>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</si>
  <si>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</si>
  <si>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</si>
  <si>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</si>
  <si>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</si>
  <si>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</si>
  <si>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</si>
  <si>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</si>
  <si>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</si>
  <si>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</si>
  <si>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</si>
  <si>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</si>
  <si>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</si>
  <si>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</si>
  <si>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</si>
  <si>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</si>
  <si>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</si>
  <si>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</si>
  <si>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</si>
  <si>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</si>
  <si>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</si>
  <si>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</si>
  <si>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</si>
  <si>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</si>
  <si>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</si>
  <si>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</si>
  <si>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</si>
  <si>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</si>
  <si>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</si>
  <si>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</si>
  <si>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</si>
  <si>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</si>
  <si>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</si>
  <si>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</si>
  <si>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</si>
  <si>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</si>
  <si>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</si>
  <si>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</si>
  <si>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</si>
  <si>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</si>
  <si>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</si>
  <si>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</si>
  <si>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</si>
  <si>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</si>
  <si>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</si>
  <si>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</si>
  <si>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</si>
  <si>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</si>
  <si>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</si>
  <si>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</si>
  <si>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</si>
  <si>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</si>
  <si>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</si>
  <si>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</si>
  <si>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</si>
  <si>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</si>
  <si>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</si>
  <si>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</si>
  <si>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</si>
  <si>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</si>
  <si>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</si>
  <si>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</si>
  <si>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</si>
  <si>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</si>
  <si>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</si>
  <si>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</si>
  <si>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</si>
  <si>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</si>
  <si>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</si>
  <si>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</si>
  <si>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</si>
  <si>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</si>
  <si>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</si>
  <si>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</si>
  <si>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</si>
  <si>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</si>
  <si>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</si>
  <si>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</si>
  <si>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</si>
  <si>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</si>
  <si>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</si>
  <si>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</si>
  <si>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</si>
  <si>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</si>
  <si>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</si>
  <si>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</si>
  <si>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</si>
  <si>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</si>
  <si>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</si>
  <si>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</si>
  <si>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</si>
  <si>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</si>
  <si>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</si>
  <si>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</si>
  <si>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</si>
  <si>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</si>
  <si>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</si>
  <si>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</si>
  <si>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</si>
  <si>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</si>
  <si>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</si>
  <si>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</si>
  <si>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</si>
  <si>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</si>
  <si>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</si>
  <si>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</si>
  <si>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</si>
  <si>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</si>
  <si>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</si>
  <si>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</si>
  <si>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</si>
  <si>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</si>
  <si>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</si>
  <si>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</si>
  <si>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</si>
  <si>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</si>
  <si>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</si>
  <si>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</si>
  <si>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</si>
  <si>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</si>
  <si>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</si>
  <si>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</si>
  <si>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</si>
  <si>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</si>
  <si>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</si>
  <si>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</si>
  <si>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</si>
  <si>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</si>
  <si>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</si>
  <si>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</si>
  <si>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</si>
  <si>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</si>
  <si>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</si>
  <si>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</si>
  <si>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</si>
  <si>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</si>
  <si>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</si>
  <si>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</si>
  <si>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</si>
  <si>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</si>
  <si>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</si>
  <si>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</si>
  <si>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</si>
  <si>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</si>
  <si>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</si>
  <si>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</si>
  <si>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</si>
  <si>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</si>
  <si>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</si>
  <si>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</si>
  <si>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</si>
  <si>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</si>
  <si>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</si>
  <si>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</si>
  <si>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</si>
  <si>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</si>
  <si>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</si>
  <si>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</si>
  <si>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</si>
  <si>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</si>
  <si>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</si>
  <si>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</si>
  <si>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</si>
  <si>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</si>
  <si>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</si>
  <si>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</si>
  <si>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</si>
  <si>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</si>
  <si>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</si>
  <si>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</si>
  <si>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</si>
  <si>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</si>
  <si>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</si>
  <si>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</si>
  <si>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</si>
  <si>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</si>
  <si>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</si>
  <si>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</si>
  <si>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</si>
  <si>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</si>
  <si>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</si>
  <si>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</si>
  <si>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</si>
  <si>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</si>
  <si>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</si>
  <si>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</si>
  <si>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</si>
  <si>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</si>
  <si>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</si>
  <si>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</si>
  <si>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</si>
  <si>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</si>
  <si>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</si>
  <si>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</si>
  <si>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</si>
  <si>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</si>
  <si>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</si>
  <si>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</si>
  <si>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</si>
  <si>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</si>
  <si>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</si>
  <si>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</si>
  <si>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</si>
  <si>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</si>
  <si>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</si>
  <si>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</si>
  <si>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</si>
  <si>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</si>
  <si>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</si>
  <si>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</si>
  <si>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</si>
  <si>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</si>
  <si>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</si>
  <si>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</si>
  <si>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</si>
  <si>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</si>
  <si>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</si>
  <si>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</si>
  <si>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</si>
  <si>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</si>
  <si>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</si>
  <si>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</si>
  <si>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</si>
  <si>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</si>
  <si>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</si>
  <si>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</si>
  <si>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</si>
  <si>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</si>
  <si>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</si>
  <si>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</si>
  <si>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</si>
  <si>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</si>
  <si>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</si>
  <si>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</si>
  <si>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</si>
  <si>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</si>
  <si>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</si>
  <si>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</si>
  <si>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</si>
  <si>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</si>
  <si>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</si>
  <si>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</si>
  <si>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</si>
  <si>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</si>
  <si>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</si>
  <si>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</si>
  <si>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</si>
  <si>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</si>
  <si>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</si>
  <si>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</si>
  <si>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</si>
  <si>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</si>
  <si>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</si>
  <si>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</si>
  <si>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</si>
  <si>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</si>
  <si>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</si>
  <si>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</si>
  <si>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</si>
  <si>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</si>
  <si>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</si>
  <si>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</si>
  <si>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</si>
  <si>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</si>
  <si>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</si>
  <si>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</si>
  <si>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</si>
  <si>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</si>
  <si>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</si>
  <si>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</si>
  <si>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</si>
  <si>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</si>
  <si>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</si>
  <si>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</si>
  <si>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</si>
  <si>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</si>
  <si>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</si>
  <si>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</si>
  <si>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</si>
  <si>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</si>
  <si>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</si>
  <si>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</si>
  <si>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</si>
  <si>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</si>
  <si>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</si>
  <si>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</si>
  <si>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</si>
  <si>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</si>
  <si>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</si>
  <si>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</si>
  <si>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</si>
  <si>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</si>
  <si>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</si>
  <si>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</si>
  <si>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</si>
  <si>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</si>
  <si>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</si>
  <si>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</si>
  <si>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</si>
  <si>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</si>
  <si>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</si>
  <si>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</si>
  <si>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</si>
  <si>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</si>
  <si>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</si>
  <si>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</si>
  <si>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</si>
  <si>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</si>
  <si>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</si>
  <si>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</si>
  <si>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</si>
  <si>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</si>
  <si>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</si>
  <si>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</si>
  <si>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</si>
  <si>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</si>
  <si>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</si>
  <si>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</si>
  <si>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</si>
  <si>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</si>
  <si>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</si>
  <si>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</si>
  <si>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</si>
  <si>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</si>
  <si>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</si>
  <si>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</si>
  <si>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</si>
  <si>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</si>
  <si>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</si>
  <si>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</si>
  <si>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</si>
  <si>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</si>
  <si>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</si>
  <si>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</si>
  <si>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</si>
  <si>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</si>
  <si>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</si>
  <si>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</si>
  <si>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</si>
  <si>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</si>
  <si>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</si>
  <si>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</si>
  <si>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</si>
  <si>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</si>
  <si>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</si>
  <si>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</si>
  <si>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</si>
  <si>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</si>
  <si>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</si>
  <si>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</si>
  <si>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</si>
  <si>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</si>
  <si>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</si>
  <si>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</si>
  <si>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</si>
  <si>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</si>
  <si>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</si>
  <si>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</si>
  <si>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</si>
  <si>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</si>
  <si>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</si>
  <si>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</si>
  <si>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</si>
  <si>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</si>
  <si>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</si>
  <si>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</si>
  <si>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</si>
  <si>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</si>
  <si>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</si>
  <si>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</si>
  <si>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</si>
  <si>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</si>
  <si>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</si>
  <si>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</si>
  <si>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</si>
  <si>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</si>
  <si>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</si>
  <si>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</si>
  <si>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</si>
  <si>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</si>
  <si>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</si>
  <si>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</si>
  <si>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</si>
  <si>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</si>
  <si>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</si>
  <si>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</si>
  <si>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</si>
  <si>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</si>
  <si>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</si>
  <si>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</si>
  <si>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</si>
  <si>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</si>
  <si>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</si>
  <si>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</si>
  <si>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</si>
  <si>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</si>
  <si>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</si>
  <si>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</si>
  <si>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</si>
  <si>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</si>
  <si>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</si>
  <si>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</si>
  <si>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</si>
  <si>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</si>
  <si>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</si>
  <si>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</si>
  <si>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</si>
  <si>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</si>
  <si>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</si>
  <si>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</si>
  <si>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</si>
  <si>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</si>
  <si>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</si>
  <si>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</si>
  <si>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</si>
  <si>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</si>
  <si>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</si>
  <si>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</si>
  <si>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</si>
  <si>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</si>
  <si>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</si>
  <si>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</si>
  <si>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</si>
  <si>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</si>
  <si>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</si>
  <si>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</si>
  <si>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</si>
  <si>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</si>
  <si>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</si>
  <si>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</si>
  <si>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</si>
  <si>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</si>
  <si>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</si>
  <si>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</si>
  <si>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</si>
  <si>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</si>
  <si>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</si>
  <si>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</si>
  <si>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</si>
  <si>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</si>
  <si>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</si>
  <si>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</si>
  <si>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</si>
  <si>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</si>
  <si>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</si>
  <si>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</si>
  <si>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</si>
  <si>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</si>
  <si>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</si>
  <si>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</si>
  <si>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</si>
  <si>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</si>
  <si>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</si>
  <si>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</si>
  <si>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</si>
  <si>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</si>
  <si>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</si>
  <si>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</si>
  <si>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</si>
  <si>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</si>
  <si>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</si>
  <si>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</si>
  <si>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</si>
  <si>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</si>
  <si>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</si>
  <si>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</si>
  <si>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</si>
  <si>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</si>
  <si>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</si>
  <si>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</si>
  <si>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</si>
  <si>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</si>
  <si>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</si>
  <si>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</si>
  <si>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</si>
  <si>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</si>
  <si>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</si>
  <si>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</si>
  <si>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</si>
  <si>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</si>
  <si>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</si>
  <si>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</si>
  <si>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</si>
  <si>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</si>
  <si>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</si>
  <si>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</si>
  <si>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</si>
  <si>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</si>
  <si>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</si>
  <si>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</si>
  <si>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</si>
  <si>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</si>
  <si>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</si>
  <si>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</si>
  <si>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</si>
  <si>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</si>
  <si>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</si>
  <si>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</si>
  <si>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</si>
  <si>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</si>
  <si>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</si>
  <si>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</si>
  <si>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</si>
  <si>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</si>
  <si>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</si>
  <si>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</si>
  <si>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</si>
  <si>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</si>
  <si>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</si>
  <si>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</si>
  <si>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</si>
  <si>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</si>
  <si>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</si>
  <si>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</si>
  <si>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</si>
  <si>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</si>
  <si>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</si>
  <si>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</si>
  <si>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</si>
  <si>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</si>
  <si>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</si>
  <si>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</si>
  <si>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</si>
  <si>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</si>
  <si>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</si>
  <si>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</si>
  <si>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</si>
  <si>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</si>
  <si>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</si>
  <si>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</si>
  <si>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</si>
  <si>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</si>
  <si>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</si>
  <si>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</si>
  <si>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</si>
  <si>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</si>
  <si>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</si>
  <si>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</si>
  <si>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</si>
  <si>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</si>
  <si>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</si>
  <si>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</si>
  <si>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</si>
  <si>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</si>
  <si>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</si>
  <si>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</si>
  <si>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</si>
  <si>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</si>
  <si>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</si>
  <si>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</si>
  <si>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</si>
  <si>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</si>
  <si>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</si>
  <si>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</si>
  <si>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</si>
  <si>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</si>
  <si>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</si>
  <si>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</si>
  <si>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</si>
  <si>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</si>
  <si>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</si>
  <si>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</si>
  <si>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</si>
  <si>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</si>
  <si>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</si>
  <si>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</si>
  <si>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</si>
  <si>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</si>
  <si>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</si>
  <si>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</si>
  <si>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</si>
  <si>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</si>
  <si>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</si>
  <si>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</si>
  <si>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</si>
  <si>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</si>
  <si>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</si>
  <si>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</si>
  <si>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</si>
  <si>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</si>
  <si>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</si>
  <si>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</si>
  <si>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</si>
  <si>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</si>
  <si>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</si>
  <si>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</si>
  <si>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</si>
  <si>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</si>
  <si>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</si>
  <si>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</si>
  <si>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</si>
  <si>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</si>
  <si>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</si>
  <si>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</si>
  <si>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</si>
  <si>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</si>
  <si>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</si>
  <si>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</si>
  <si>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</si>
  <si>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</si>
  <si>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</si>
  <si>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</si>
  <si>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</si>
  <si>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</si>
  <si>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</si>
  <si>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</si>
  <si>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</si>
  <si>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</si>
  <si>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</si>
  <si>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</si>
  <si>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</si>
  <si>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</si>
  <si>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</si>
  <si>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</si>
  <si>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</si>
  <si>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</si>
  <si>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</si>
  <si>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</si>
  <si>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</si>
  <si>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</si>
  <si>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</si>
  <si>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</si>
  <si>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</si>
  <si>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</si>
  <si>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</si>
  <si>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</si>
  <si>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</si>
  <si>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</si>
  <si>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</si>
  <si>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</si>
  <si>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</si>
  <si>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</si>
  <si>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</si>
  <si>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</si>
  <si>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</si>
  <si>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</si>
  <si>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</si>
  <si>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</si>
  <si>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</si>
  <si>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</si>
  <si>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</si>
  <si>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</si>
  <si>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</si>
  <si>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</si>
  <si>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</si>
  <si>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</si>
  <si>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</si>
  <si>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</si>
  <si>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</si>
  <si>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</si>
  <si>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</si>
  <si>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</si>
  <si>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</si>
  <si>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</si>
  <si>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</si>
  <si>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</si>
  <si>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</si>
  <si>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</si>
  <si>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</si>
  <si>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</si>
  <si>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</si>
  <si>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</si>
  <si>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</si>
  <si>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</si>
  <si>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</si>
  <si>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</si>
  <si>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</si>
  <si>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</si>
  <si>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</si>
  <si>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</si>
  <si>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</si>
  <si>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</si>
  <si>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</si>
  <si>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</si>
  <si>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</si>
  <si>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</si>
  <si>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</si>
  <si>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</si>
  <si>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</si>
  <si>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</si>
  <si>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</si>
  <si>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</si>
  <si>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</si>
  <si>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</si>
  <si>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</si>
  <si>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</si>
  <si>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</si>
  <si>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</si>
  <si>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</si>
  <si>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</si>
  <si>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</si>
  <si>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</si>
  <si>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</si>
  <si>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</si>
  <si>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</si>
  <si>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</si>
  <si>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</si>
  <si>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</si>
  <si>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</si>
  <si>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</si>
  <si>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</si>
  <si>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</si>
  <si>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</si>
  <si>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</si>
  <si>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</si>
  <si>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</si>
  <si>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</si>
  <si>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</si>
  <si>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</si>
  <si>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</si>
  <si>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</si>
  <si>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</si>
  <si>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</si>
  <si>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</si>
  <si>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</si>
  <si>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</si>
  <si>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</si>
  <si>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</si>
  <si>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</si>
  <si>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</si>
  <si>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</si>
  <si>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</si>
  <si>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</si>
  <si>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</si>
  <si>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</si>
  <si>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</si>
  <si>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</si>
  <si>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</si>
  <si>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</si>
  <si>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</si>
  <si>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</si>
  <si>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</si>
  <si>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</si>
  <si>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</si>
  <si>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</si>
  <si>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</si>
  <si>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</si>
  <si>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</si>
  <si>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</si>
  <si>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</si>
  <si>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</si>
  <si>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</si>
  <si>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</si>
  <si>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</si>
  <si>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</si>
  <si>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</si>
  <si>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</si>
  <si>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</si>
  <si>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</si>
  <si>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</si>
  <si>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</si>
  <si>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</si>
  <si>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</si>
  <si>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</si>
  <si>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</si>
  <si>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</si>
  <si>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</si>
  <si>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</si>
  <si>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</si>
  <si>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</si>
  <si>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</si>
  <si>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</si>
  <si>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</si>
  <si>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</si>
  <si>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</si>
  <si>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</si>
  <si>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</si>
  <si>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</si>
  <si>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</si>
  <si>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</si>
  <si>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</si>
  <si>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</si>
  <si>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</si>
  <si>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</si>
  <si>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</si>
  <si>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</si>
  <si>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</si>
  <si>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</si>
  <si>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</si>
  <si>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</si>
  <si>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</si>
  <si>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</si>
  <si>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</si>
  <si>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</si>
  <si>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</si>
  <si>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</si>
  <si>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</si>
  <si>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</si>
  <si>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</si>
  <si>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</si>
  <si>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</si>
  <si>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</si>
  <si>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</si>
  <si>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</si>
  <si>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</si>
  <si>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</si>
  <si>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</si>
  <si>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</si>
  <si>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</si>
  <si>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</si>
  <si>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</si>
  <si>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</si>
  <si>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</si>
  <si>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</si>
  <si>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</si>
  <si>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</si>
  <si>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</si>
  <si>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</si>
  <si>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</si>
  <si>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</si>
  <si>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</si>
  <si>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</si>
  <si>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</si>
  <si>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</si>
  <si>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</si>
  <si>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</si>
  <si>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</si>
  <si>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</si>
  <si>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</si>
  <si>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</si>
  <si>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</si>
  <si>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</si>
  <si>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</si>
  <si>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</si>
  <si>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</si>
  <si>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</si>
  <si>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</si>
  <si>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</si>
  <si>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</si>
  <si>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</si>
  <si>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</si>
  <si>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</si>
  <si>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</si>
  <si>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</si>
  <si>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</si>
  <si>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</si>
  <si>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</si>
  <si>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</si>
  <si>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</si>
  <si>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</si>
  <si>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</si>
  <si>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</si>
  <si>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</si>
  <si>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</si>
  <si>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</si>
  <si>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</si>
  <si>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</si>
  <si>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</si>
  <si>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</si>
  <si>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</si>
  <si>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</si>
  <si>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</si>
  <si>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</si>
  <si>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</si>
  <si>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</si>
  <si>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</si>
  <si>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</si>
  <si>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</si>
  <si>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</si>
  <si>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</si>
  <si>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</si>
  <si>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</si>
  <si>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</si>
  <si>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</si>
  <si>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</si>
  <si>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</si>
  <si>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</si>
  <si>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</si>
  <si>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</si>
  <si>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</si>
  <si>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</si>
  <si>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</si>
  <si>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</si>
  <si>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</si>
  <si>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</si>
  <si>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</si>
  <si>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</si>
  <si>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</si>
  <si>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</si>
  <si>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</si>
  <si>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</si>
  <si>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</si>
  <si>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</si>
  <si>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</si>
  <si>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</si>
  <si>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</si>
  <si>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</si>
  <si>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</si>
  <si>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</si>
  <si>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</si>
  <si>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</si>
  <si>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</si>
  <si>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</si>
  <si>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</si>
  <si>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</si>
  <si>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</si>
  <si>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</si>
  <si>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</si>
  <si>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</si>
  <si>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</si>
  <si>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</si>
  <si>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</si>
  <si>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</si>
  <si>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</si>
  <si>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</si>
  <si>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</si>
  <si>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</si>
  <si>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</si>
  <si>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</si>
  <si>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</si>
  <si>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</si>
  <si>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</si>
  <si>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</si>
  <si>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</si>
  <si>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</si>
  <si>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</si>
  <si>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</si>
  <si>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</si>
  <si>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</si>
  <si>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</si>
  <si>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</si>
  <si>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</si>
  <si>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</si>
  <si>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</si>
  <si>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</si>
  <si>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</si>
  <si>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</si>
  <si>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</si>
  <si>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</si>
  <si>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</si>
  <si>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</si>
  <si>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</si>
  <si>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</si>
  <si>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</si>
  <si>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</si>
  <si>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</si>
  <si>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</si>
  <si>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</si>
  <si>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</si>
  <si>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</si>
  <si>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</si>
  <si>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</si>
  <si>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</si>
  <si>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</si>
  <si>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</si>
  <si>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</si>
  <si>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</si>
  <si>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</si>
  <si>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</si>
  <si>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</si>
  <si>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</si>
  <si>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</si>
  <si>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</si>
  <si>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</si>
  <si>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</si>
  <si>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</si>
  <si>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</si>
  <si>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</si>
  <si>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</si>
  <si>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</si>
  <si>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</si>
  <si>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</si>
  <si>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</si>
  <si>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</si>
  <si>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</si>
  <si>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</si>
  <si>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</si>
  <si>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</si>
  <si>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</si>
  <si>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</si>
  <si>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</si>
  <si>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</si>
  <si>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</si>
  <si>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S0502</t>
  </si>
  <si>
    <t>S0599</t>
  </si>
  <si>
    <t>Finger 5</t>
  </si>
  <si>
    <t>DUR1</t>
  </si>
  <si>
    <t>Incline Entry PE Trigger Fault</t>
  </si>
  <si>
    <t>Power Turn Entry PE Trigger Fault</t>
  </si>
  <si>
    <t>PowerTurn Entry Pe jam</t>
  </si>
  <si>
    <t>Incline Entry Pe Jam</t>
  </si>
  <si>
    <t>Sorter Entry Pe Fault (Intralox)</t>
  </si>
  <si>
    <t>Sorter Entry Pe Jam</t>
  </si>
  <si>
    <t>Too Many Unexpected Items at Sorter Entry Pe Threshold1</t>
  </si>
  <si>
    <t>Too Many Unexpected Items at Sorter Entry Pe Threshold2</t>
  </si>
  <si>
    <t>Brush Roller Pe Jam Timeout</t>
  </si>
  <si>
    <t>Sorter Entry Pe Jam Timeout</t>
  </si>
  <si>
    <t>Power Turn Entry Pe Jam Timeout</t>
  </si>
  <si>
    <t>Incline Entry Pe Jam Timeout</t>
  </si>
  <si>
    <t>Culling Pe Jam Timeout</t>
  </si>
  <si>
    <t>Reject Pe Jam Timeout</t>
  </si>
  <si>
    <t>11.200.2.32</t>
  </si>
  <si>
    <t>11.200.3.83</t>
  </si>
  <si>
    <t>Culling Pe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</si>
</sst>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79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1" fillId="6" borderId="0" xfId="0" applyFont="1" applyFill="1"/>
    <xf numFmtId="0" fontId="38" fillId="2" borderId="0" xfId="0" applyFont="1" applyFill="1"/>
    <xf numFmtId="0" fontId="1" fillId="8" borderId="0" xfId="0" applyFont="1" applyFill="1"/>
    <xf numFmtId="0" fontId="16" fillId="0" borderId="0" xfId="0" applyFont="1"/>
    <xf numFmtId="0" fontId="46" fillId="2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topLeftCell="A118" workbookViewId="0">
      <selection activeCell="F158" sqref="F158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1376</v>
      </c>
      <c r="J12" s="73"/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1">
        <v>1</v>
      </c>
      <c r="B84" s="1">
        <f t="shared" ref="B84:B86" si="6">B83+1</f>
        <v>90</v>
      </c>
      <c r="C84" s="1">
        <v>0</v>
      </c>
      <c r="D84" s="1">
        <v>0</v>
      </c>
      <c r="F84" s="55" t="s">
        <v>1360</v>
      </c>
      <c r="G84" s="1">
        <v>17</v>
      </c>
      <c r="H84" s="1">
        <v>0</v>
      </c>
      <c r="I84" s="55" t="s">
        <v>1362</v>
      </c>
      <c r="K84" s="55" t="s">
        <v>75</v>
      </c>
    </row>
    <row r="85" spans="1:12" x14ac:dyDescent="0.3">
      <c r="A85" s="1">
        <v>1</v>
      </c>
      <c r="B85" s="1">
        <f t="shared" si="6"/>
        <v>91</v>
      </c>
      <c r="C85" s="1">
        <v>0</v>
      </c>
      <c r="D85" s="1">
        <v>0</v>
      </c>
      <c r="F85" s="55" t="s">
        <v>1365</v>
      </c>
      <c r="G85" s="1">
        <v>17</v>
      </c>
      <c r="H85" s="1">
        <v>0</v>
      </c>
      <c r="I85" s="55" t="s">
        <v>1366</v>
      </c>
      <c r="K85" s="55" t="s">
        <v>15</v>
      </c>
    </row>
    <row r="86" spans="1:12" s="55" customFormat="1" x14ac:dyDescent="0.3">
      <c r="A86" s="55">
        <v>1</v>
      </c>
      <c r="B86" s="55">
        <f t="shared" si="6"/>
        <v>92</v>
      </c>
      <c r="C86" s="55">
        <v>0</v>
      </c>
      <c r="D86" s="55">
        <v>0</v>
      </c>
      <c r="I86" s="55" t="s">
        <v>1367</v>
      </c>
      <c r="K86" s="55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228</v>
      </c>
      <c r="H132" s="1">
        <v>0</v>
      </c>
      <c r="I132" s="58" t="s">
        <v>1378</v>
      </c>
      <c r="J132" s="73"/>
      <c r="K132" s="21" t="s">
        <v>79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27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21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138</v>
      </c>
      <c r="I135" s="77" t="s">
        <v>1379</v>
      </c>
      <c r="J135" s="73"/>
      <c r="K135" s="66" t="s">
        <v>481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7" t="s">
        <v>139</v>
      </c>
      <c r="I136" s="66" t="s">
        <v>482</v>
      </c>
      <c r="K136" s="66" t="s">
        <v>146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144</v>
      </c>
      <c r="I137" s="11" t="s">
        <v>39</v>
      </c>
      <c r="K137" s="21" t="s">
        <v>80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6" t="s">
        <v>857</v>
      </c>
      <c r="K138" s="21" t="s">
        <v>146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134</v>
      </c>
      <c r="I139" s="66" t="s">
        <v>476</v>
      </c>
      <c r="K139" s="68" t="s">
        <v>478</v>
      </c>
    </row>
    <row r="140" spans="1:12" x14ac:dyDescent="0.3">
      <c r="A140" s="1">
        <v>1</v>
      </c>
      <c r="B140" s="66">
        <v>13</v>
      </c>
      <c r="C140" s="66">
        <v>1</v>
      </c>
      <c r="D140" s="66">
        <v>1</v>
      </c>
      <c r="E140" s="66"/>
      <c r="F140" s="22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136</v>
      </c>
      <c r="I141" s="55" t="s">
        <v>906</v>
      </c>
      <c r="K141" s="68" t="s">
        <v>480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6" t="s">
        <v>799</v>
      </c>
      <c r="K142" s="55" t="s">
        <v>800</v>
      </c>
    </row>
    <row r="143" spans="1:12" x14ac:dyDescent="0.3">
      <c r="I143" s="66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69" t="s">
        <v>854</v>
      </c>
      <c r="H145" s="1">
        <v>0</v>
      </c>
      <c r="I145" s="58" t="s">
        <v>1381</v>
      </c>
      <c r="J145" s="73"/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69" t="s">
        <v>854</v>
      </c>
      <c r="I146" s="55" t="s">
        <v>852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69" t="s">
        <v>854</v>
      </c>
      <c r="I147" s="55" t="s">
        <v>853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69" t="s">
        <v>854</v>
      </c>
      <c r="I148" s="58" t="s">
        <v>1380</v>
      </c>
      <c r="J148" s="73"/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188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406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6" t="s">
        <v>863</v>
      </c>
      <c r="K151" s="55" t="s">
        <v>146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69" t="s">
        <v>854</v>
      </c>
      <c r="I152" s="58" t="s">
        <v>1382</v>
      </c>
      <c r="J152" s="73"/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69" t="s">
        <v>854</v>
      </c>
      <c r="I153" s="58" t="s">
        <v>1383</v>
      </c>
      <c r="J153" s="73"/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69" t="s">
        <v>866</v>
      </c>
      <c r="I154" s="55" t="s">
        <v>870</v>
      </c>
      <c r="K154" s="55" t="s">
        <v>80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69" t="s">
        <v>845</v>
      </c>
      <c r="I155" s="55" t="s">
        <v>871</v>
      </c>
      <c r="K155" s="55" t="s">
        <v>80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69" t="s">
        <v>137</v>
      </c>
      <c r="I156" s="55" t="s">
        <v>907</v>
      </c>
      <c r="K156" s="55" t="s">
        <v>905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69" t="s">
        <v>918</v>
      </c>
      <c r="I157" s="58" t="s">
        <v>1392</v>
      </c>
      <c r="J157" s="73"/>
      <c r="K157" s="55" t="s">
        <v>76</v>
      </c>
    </row>
    <row r="158" spans="1:12" x14ac:dyDescent="0.3">
      <c r="A158" s="73">
        <v>1</v>
      </c>
      <c r="B158" s="73">
        <v>30</v>
      </c>
      <c r="C158" s="73">
        <v>1</v>
      </c>
      <c r="D158" s="73">
        <v>1</v>
      </c>
      <c r="E158" s="73"/>
      <c r="F158" s="78" t="s">
        <v>228</v>
      </c>
      <c r="G158" s="73"/>
      <c r="H158" s="73"/>
      <c r="I158" s="76" t="s">
        <v>1377</v>
      </c>
      <c r="J158" s="73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1">
        <v>1</v>
      </c>
      <c r="B256" s="46">
        <f>B250+8</f>
        <v>177</v>
      </c>
      <c r="C256" s="1">
        <v>1</v>
      </c>
      <c r="D256" s="1">
        <v>1</v>
      </c>
      <c r="F256" s="55" t="str">
        <f xml:space="preserve"> MID(F250,1,35) &amp; TEXT(MID(F250,36,2)+1,"00") &amp; "]" &amp; RIGHT(F250,LEN(F250)-FIND("]",F250))</f>
        <v xml:space="preserve"> From_ILOX_ChuteStatus.ChuteStatus[17].b12</v>
      </c>
      <c r="H256" s="1">
        <v>0</v>
      </c>
      <c r="I256" s="17" t="s">
        <v>203</v>
      </c>
      <c r="K256" s="55" t="str">
        <f xml:space="preserve"> MID(K250,1,7) &amp; TEXT(MID(K250,8,2)+1,"00")</f>
        <v>HAMPER 17</v>
      </c>
      <c r="L256" s="55"/>
    </row>
    <row r="257" spans="1:12" x14ac:dyDescent="0.3">
      <c r="A257" s="1">
        <v>1</v>
      </c>
      <c r="B257" s="46">
        <f>B256+1</f>
        <v>178</v>
      </c>
      <c r="C257" s="1">
        <v>1</v>
      </c>
      <c r="D257" s="1">
        <v>1</v>
      </c>
      <c r="F257" s="55" t="str">
        <f xml:space="preserve"> MID(F256,1,39) &amp; "b13"</f>
        <v xml:space="preserve"> From_ILOX_ChuteStatus.ChuteStatus[17].b13</v>
      </c>
      <c r="H257" s="1">
        <v>0</v>
      </c>
      <c r="I257" s="17" t="s">
        <v>204</v>
      </c>
      <c r="K257" s="55" t="str">
        <f>K256</f>
        <v>HAMPER 17</v>
      </c>
    </row>
    <row r="258" spans="1:12" x14ac:dyDescent="0.3">
      <c r="A258" s="1">
        <v>1</v>
      </c>
      <c r="B258" s="46">
        <f>B257+1</f>
        <v>179</v>
      </c>
      <c r="C258" s="1">
        <v>1</v>
      </c>
      <c r="D258" s="1">
        <v>1</v>
      </c>
      <c r="F258" s="55" t="str">
        <f xml:space="preserve"> MID(F257,1,39) &amp; "b14"</f>
        <v xml:space="preserve"> From_ILOX_ChuteStatus.ChuteStatus[17].b14</v>
      </c>
      <c r="H258" s="1">
        <v>0</v>
      </c>
      <c r="I258" s="17" t="s">
        <v>205</v>
      </c>
      <c r="K258" s="55" t="str">
        <f t="shared" ref="K258:K260" si="27">K257</f>
        <v>HAMPER 17</v>
      </c>
    </row>
    <row r="259" spans="1:12" x14ac:dyDescent="0.3">
      <c r="A259" s="1">
        <v>1</v>
      </c>
      <c r="B259" s="46">
        <f>B258+1</f>
        <v>180</v>
      </c>
      <c r="C259" s="1">
        <v>1</v>
      </c>
      <c r="D259" s="1">
        <v>1</v>
      </c>
      <c r="F259" s="55" t="str">
        <f xml:space="preserve"> MID(F258,1,39) &amp; "b15"</f>
        <v xml:space="preserve"> From_ILOX_ChuteStatus.ChuteStatus[17].b15</v>
      </c>
      <c r="I259" s="17" t="s">
        <v>206</v>
      </c>
      <c r="K259" s="55" t="str">
        <f t="shared" si="27"/>
        <v>HAMPER 17</v>
      </c>
    </row>
    <row r="260" spans="1:12" x14ac:dyDescent="0.3">
      <c r="A260" s="1">
        <v>1</v>
      </c>
      <c r="B260" s="46">
        <f t="shared" ref="B260" si="28">B259+1</f>
        <v>181</v>
      </c>
      <c r="C260" s="1">
        <v>1</v>
      </c>
      <c r="D260" s="1">
        <v>1</v>
      </c>
      <c r="F260" s="55" t="str">
        <f xml:space="preserve"> MID(F259,1,39) &amp; "b16"</f>
        <v xml:space="preserve"> From_ILOX_ChuteStatus.ChuteStatus[17].b16</v>
      </c>
      <c r="I260" s="17" t="s">
        <v>207</v>
      </c>
      <c r="K260" s="55" t="str">
        <f t="shared" si="27"/>
        <v>HAMPER 17</v>
      </c>
    </row>
    <row r="262" spans="1:12" x14ac:dyDescent="0.3">
      <c r="A262" s="1">
        <v>1</v>
      </c>
      <c r="B262" s="46">
        <f>B256+8</f>
        <v>185</v>
      </c>
      <c r="C262" s="1">
        <v>1</v>
      </c>
      <c r="D262" s="1">
        <v>1</v>
      </c>
      <c r="F262" s="55" t="str">
        <f xml:space="preserve"> MID(F256,1,35) &amp; TEXT(MID(F256,36,2)+1,"00") &amp; "]" &amp; RIGHT(F256,LEN(F256)-FIND("]",F256))</f>
        <v xml:space="preserve"> From_ILOX_ChuteStatus.ChuteStatus[18].b12</v>
      </c>
      <c r="H262" s="1">
        <v>0</v>
      </c>
      <c r="I262" s="17" t="s">
        <v>203</v>
      </c>
      <c r="K262" s="55" t="str">
        <f xml:space="preserve"> MID(K256,1,7) &amp; TEXT(MID(K256,8,2)+1,"00")</f>
        <v>HAMPER 18</v>
      </c>
      <c r="L262" s="55"/>
    </row>
    <row r="263" spans="1:12" x14ac:dyDescent="0.3">
      <c r="A263" s="1">
        <v>1</v>
      </c>
      <c r="B263" s="46">
        <f>B262+1</f>
        <v>186</v>
      </c>
      <c r="C263" s="1">
        <v>1</v>
      </c>
      <c r="D263" s="1">
        <v>1</v>
      </c>
      <c r="F263" s="55" t="str">
        <f xml:space="preserve"> MID(F262,1,39) &amp; "b13"</f>
        <v xml:space="preserve"> From_ILOX_ChuteStatus.ChuteStatus[18].b13</v>
      </c>
      <c r="H263" s="1">
        <v>0</v>
      </c>
      <c r="I263" s="17" t="s">
        <v>204</v>
      </c>
      <c r="K263" s="55" t="str">
        <f>K262</f>
        <v>HAMPER 18</v>
      </c>
    </row>
    <row r="264" spans="1:12" x14ac:dyDescent="0.3">
      <c r="A264" s="1">
        <v>1</v>
      </c>
      <c r="B264" s="46">
        <f>B263+1</f>
        <v>187</v>
      </c>
      <c r="C264" s="1">
        <v>1</v>
      </c>
      <c r="D264" s="1">
        <v>1</v>
      </c>
      <c r="F264" s="55" t="str">
        <f xml:space="preserve"> MID(F263,1,39) &amp; "b14"</f>
        <v xml:space="preserve"> From_ILOX_ChuteStatus.ChuteStatus[18].b14</v>
      </c>
      <c r="H264" s="1">
        <v>0</v>
      </c>
      <c r="I264" s="17" t="s">
        <v>205</v>
      </c>
      <c r="K264" s="55" t="str">
        <f>K263</f>
        <v>HAMPER 18</v>
      </c>
    </row>
    <row r="265" spans="1:12" x14ac:dyDescent="0.3">
      <c r="A265" s="1">
        <v>1</v>
      </c>
      <c r="B265" s="46">
        <f>B264+1</f>
        <v>188</v>
      </c>
      <c r="C265" s="1">
        <v>1</v>
      </c>
      <c r="D265" s="1">
        <v>1</v>
      </c>
      <c r="F265" s="55" t="str">
        <f xml:space="preserve"> MID(F264,1,39) &amp; "b15"</f>
        <v xml:space="preserve"> From_ILOX_ChuteStatus.ChuteStatus[18].b15</v>
      </c>
      <c r="I265" s="17" t="s">
        <v>206</v>
      </c>
      <c r="K265" s="55" t="str">
        <f>K264</f>
        <v>HAMPER 18</v>
      </c>
    </row>
    <row r="266" spans="1:12" x14ac:dyDescent="0.3">
      <c r="A266" s="1">
        <v>1</v>
      </c>
      <c r="B266" s="46">
        <f t="shared" ref="B266" si="29">B265+1</f>
        <v>189</v>
      </c>
      <c r="C266" s="1">
        <v>1</v>
      </c>
      <c r="D266" s="1">
        <v>1</v>
      </c>
      <c r="F266" s="55" t="str">
        <f xml:space="preserve"> MID(F265,1,39) &amp; "b16"</f>
        <v xml:space="preserve"> From_ILOX_ChuteStatus.ChuteStatus[18].b16</v>
      </c>
      <c r="I266" s="17" t="s">
        <v>207</v>
      </c>
      <c r="K266" s="55" t="str">
        <f>K265</f>
        <v>HAMPER 18</v>
      </c>
    </row>
    <row r="268" spans="1:12" x14ac:dyDescent="0.3">
      <c r="A268" s="1">
        <v>1</v>
      </c>
      <c r="B268" s="46">
        <f>B262+8</f>
        <v>193</v>
      </c>
      <c r="C268" s="1">
        <v>1</v>
      </c>
      <c r="D268" s="1">
        <v>1</v>
      </c>
      <c r="F268" s="55" t="str">
        <f xml:space="preserve"> MID(F262,1,35) &amp; TEXT(MID(F262,36,2)+1,"00") &amp; "]" &amp; RIGHT(F262,LEN(F262)-FIND("]",F262))</f>
        <v xml:space="preserve"> From_ILOX_ChuteStatus.ChuteStatus[19].b12</v>
      </c>
      <c r="H268" s="1">
        <v>0</v>
      </c>
      <c r="I268" s="17" t="s">
        <v>203</v>
      </c>
      <c r="K268" s="55" t="str">
        <f xml:space="preserve"> MID(K262,1,7) &amp; TEXT(MID(K262,8,2)+1,"00")</f>
        <v>HAMPER 19</v>
      </c>
      <c r="L268" s="55"/>
    </row>
    <row r="269" spans="1:12" x14ac:dyDescent="0.3">
      <c r="A269" s="1">
        <v>1</v>
      </c>
      <c r="B269" s="46">
        <f>B268+1</f>
        <v>194</v>
      </c>
      <c r="C269" s="1">
        <v>1</v>
      </c>
      <c r="D269" s="1">
        <v>1</v>
      </c>
      <c r="F269" s="55" t="str">
        <f xml:space="preserve"> MID(F268,1,39) &amp; "b13"</f>
        <v xml:space="preserve"> From_ILOX_ChuteStatus.ChuteStatus[19].b13</v>
      </c>
      <c r="H269" s="1">
        <v>0</v>
      </c>
      <c r="I269" s="17" t="s">
        <v>204</v>
      </c>
      <c r="K269" s="55" t="str">
        <f>K268</f>
        <v>HAMPER 19</v>
      </c>
    </row>
    <row r="270" spans="1:12" x14ac:dyDescent="0.3">
      <c r="A270" s="1">
        <v>1</v>
      </c>
      <c r="B270" s="46">
        <f>B269+1</f>
        <v>195</v>
      </c>
      <c r="C270" s="1">
        <v>1</v>
      </c>
      <c r="D270" s="1">
        <v>1</v>
      </c>
      <c r="F270" s="55" t="str">
        <f xml:space="preserve"> MID(F269,1,39) &amp; "b14"</f>
        <v xml:space="preserve"> From_ILOX_ChuteStatus.ChuteStatus[19].b14</v>
      </c>
      <c r="H270" s="1">
        <v>0</v>
      </c>
      <c r="I270" s="17" t="s">
        <v>205</v>
      </c>
      <c r="K270" s="55" t="str">
        <f>K269</f>
        <v>HAMPER 19</v>
      </c>
    </row>
    <row r="271" spans="1:12" x14ac:dyDescent="0.3">
      <c r="A271" s="1">
        <v>1</v>
      </c>
      <c r="B271" s="46">
        <f>B270+1</f>
        <v>196</v>
      </c>
      <c r="C271" s="1">
        <v>1</v>
      </c>
      <c r="D271" s="1">
        <v>1</v>
      </c>
      <c r="F271" s="55" t="str">
        <f xml:space="preserve"> MID(F270,1,39) &amp; "b15"</f>
        <v xml:space="preserve"> From_ILOX_ChuteStatus.ChuteStatus[19].b15</v>
      </c>
      <c r="I271" s="17" t="s">
        <v>206</v>
      </c>
      <c r="K271" s="55" t="str">
        <f>K270</f>
        <v>HAMPER 19</v>
      </c>
    </row>
    <row r="272" spans="1:12" x14ac:dyDescent="0.3">
      <c r="A272" s="1">
        <v>1</v>
      </c>
      <c r="B272" s="46">
        <f t="shared" ref="B272" si="30">B271+1</f>
        <v>197</v>
      </c>
      <c r="C272" s="1">
        <v>1</v>
      </c>
      <c r="D272" s="1">
        <v>1</v>
      </c>
      <c r="F272" s="55" t="str">
        <f xml:space="preserve"> MID(F271,1,39) &amp; "b16"</f>
        <v xml:space="preserve"> From_ILOX_ChuteStatus.ChuteStatus[19].b16</v>
      </c>
      <c r="I272" s="17" t="s">
        <v>207</v>
      </c>
      <c r="K272" s="55" t="str">
        <f>K271</f>
        <v>HAMPER 19</v>
      </c>
    </row>
    <row r="274" spans="1:12" x14ac:dyDescent="0.3">
      <c r="A274" s="1">
        <v>1</v>
      </c>
      <c r="B274" s="46">
        <f>B268+8</f>
        <v>201</v>
      </c>
      <c r="C274" s="1">
        <v>1</v>
      </c>
      <c r="D274" s="1">
        <v>1</v>
      </c>
      <c r="F274" s="55" t="str">
        <f xml:space="preserve"> MID(F268,1,35) &amp; TEXT(MID(F268,36,2)+1,"00") &amp; "]" &amp; RIGHT(F268,LEN(F268)-FIND("]",F268))</f>
        <v xml:space="preserve"> From_ILOX_ChuteStatus.ChuteStatus[20].b12</v>
      </c>
      <c r="H274" s="1">
        <v>0</v>
      </c>
      <c r="I274" s="17" t="s">
        <v>203</v>
      </c>
      <c r="K274" s="55" t="str">
        <f xml:space="preserve"> MID(K268,1,7) &amp; TEXT(MID(K268,8,2)+1,"00")</f>
        <v>HAMPER 20</v>
      </c>
      <c r="L274" s="55"/>
    </row>
    <row r="275" spans="1:12" x14ac:dyDescent="0.3">
      <c r="A275" s="1">
        <v>1</v>
      </c>
      <c r="B275" s="46">
        <f>B274+1</f>
        <v>202</v>
      </c>
      <c r="C275" s="1">
        <v>1</v>
      </c>
      <c r="D275" s="1">
        <v>1</v>
      </c>
      <c r="F275" s="55" t="str">
        <f xml:space="preserve"> MID(F274,1,39) &amp; "b13"</f>
        <v xml:space="preserve"> From_ILOX_ChuteStatus.ChuteStatus[20].b13</v>
      </c>
      <c r="H275" s="1">
        <v>0</v>
      </c>
      <c r="I275" s="17" t="s">
        <v>204</v>
      </c>
      <c r="K275" s="55" t="str">
        <f>K274</f>
        <v>HAMPER 20</v>
      </c>
    </row>
    <row r="276" spans="1:12" x14ac:dyDescent="0.3">
      <c r="A276" s="1">
        <v>1</v>
      </c>
      <c r="B276" s="46">
        <f>B275+1</f>
        <v>203</v>
      </c>
      <c r="C276" s="1">
        <v>1</v>
      </c>
      <c r="D276" s="1">
        <v>1</v>
      </c>
      <c r="F276" s="55" t="str">
        <f xml:space="preserve"> MID(F275,1,39) &amp; "b14"</f>
        <v xml:space="preserve"> From_ILOX_ChuteStatus.ChuteStatus[20].b14</v>
      </c>
      <c r="H276" s="1">
        <v>0</v>
      </c>
      <c r="I276" s="17" t="s">
        <v>205</v>
      </c>
      <c r="K276" s="55" t="str">
        <f>K275</f>
        <v>HAMPER 20</v>
      </c>
    </row>
    <row r="277" spans="1:12" x14ac:dyDescent="0.3">
      <c r="A277" s="1">
        <v>1</v>
      </c>
      <c r="B277" s="46">
        <f>B276+1</f>
        <v>204</v>
      </c>
      <c r="C277" s="1">
        <v>1</v>
      </c>
      <c r="D277" s="1">
        <v>1</v>
      </c>
      <c r="F277" s="55" t="str">
        <f xml:space="preserve"> MID(F276,1,39) &amp; "b15"</f>
        <v xml:space="preserve"> From_ILOX_ChuteStatus.ChuteStatus[20].b15</v>
      </c>
      <c r="I277" s="17" t="s">
        <v>206</v>
      </c>
      <c r="K277" s="55" t="str">
        <f>K276</f>
        <v>HAMPER 20</v>
      </c>
    </row>
    <row r="278" spans="1:12" x14ac:dyDescent="0.3">
      <c r="A278" s="1">
        <v>1</v>
      </c>
      <c r="B278" s="46">
        <f t="shared" ref="B278" si="31">B277+1</f>
        <v>205</v>
      </c>
      <c r="C278" s="1">
        <v>1</v>
      </c>
      <c r="D278" s="1">
        <v>1</v>
      </c>
      <c r="F278" s="55" t="str">
        <f xml:space="preserve"> MID(F277,1,39) &amp; "b16"</f>
        <v xml:space="preserve"> From_ILOX_ChuteStatus.ChuteStatus[20].b16</v>
      </c>
      <c r="I278" s="17" t="s">
        <v>207</v>
      </c>
      <c r="K278" s="55" t="str">
        <f>K277</f>
        <v>HAMPER 20</v>
      </c>
    </row>
    <row r="280" spans="1:12" x14ac:dyDescent="0.3">
      <c r="A280" s="1">
        <v>1</v>
      </c>
      <c r="B280" s="46">
        <f>B274+8</f>
        <v>209</v>
      </c>
      <c r="C280" s="1">
        <v>1</v>
      </c>
      <c r="D280" s="1">
        <v>1</v>
      </c>
      <c r="F280" s="55" t="str">
        <f xml:space="preserve"> MID(F274,1,35) &amp; TEXT(MID(F274,36,2)+1,"00") &amp; "]" &amp; RIGHT(F274,LEN(F274)-FIND("]",F274))</f>
        <v xml:space="preserve"> From_ILOX_ChuteStatus.ChuteStatus[21].b12</v>
      </c>
      <c r="H280" s="1">
        <v>0</v>
      </c>
      <c r="I280" s="17" t="s">
        <v>203</v>
      </c>
      <c r="K280" s="55" t="str">
        <f xml:space="preserve"> MID(K274,1,7) &amp; TEXT(MID(K274,8,2)+1,"00")</f>
        <v>HAMPER 21</v>
      </c>
      <c r="L280" s="55"/>
    </row>
    <row r="281" spans="1:12" x14ac:dyDescent="0.3">
      <c r="A281" s="1">
        <v>1</v>
      </c>
      <c r="B281" s="46">
        <f>B280+1</f>
        <v>210</v>
      </c>
      <c r="C281" s="1">
        <v>1</v>
      </c>
      <c r="D281" s="1">
        <v>1</v>
      </c>
      <c r="F281" s="55" t="str">
        <f xml:space="preserve"> MID(F280,1,39) &amp; "b13"</f>
        <v xml:space="preserve"> From_ILOX_ChuteStatus.ChuteStatus[21].b13</v>
      </c>
      <c r="H281" s="1">
        <v>0</v>
      </c>
      <c r="I281" s="17" t="s">
        <v>204</v>
      </c>
      <c r="K281" s="55" t="str">
        <f>K280</f>
        <v>HAMPER 21</v>
      </c>
    </row>
    <row r="282" spans="1:12" x14ac:dyDescent="0.3">
      <c r="A282" s="1">
        <v>1</v>
      </c>
      <c r="B282" s="46">
        <f>B281+1</f>
        <v>211</v>
      </c>
      <c r="C282" s="1">
        <v>1</v>
      </c>
      <c r="D282" s="1">
        <v>1</v>
      </c>
      <c r="F282" s="55" t="str">
        <f xml:space="preserve"> MID(F281,1,39) &amp; "b14"</f>
        <v xml:space="preserve"> From_ILOX_ChuteStatus.ChuteStatus[21].b14</v>
      </c>
      <c r="H282" s="1">
        <v>0</v>
      </c>
      <c r="I282" s="17" t="s">
        <v>205</v>
      </c>
      <c r="K282" s="55" t="str">
        <f>K281</f>
        <v>HAMPER 21</v>
      </c>
    </row>
    <row r="283" spans="1:12" x14ac:dyDescent="0.3">
      <c r="A283" s="1">
        <v>1</v>
      </c>
      <c r="B283" s="46">
        <f>B282+1</f>
        <v>212</v>
      </c>
      <c r="C283" s="1">
        <v>1</v>
      </c>
      <c r="D283" s="1">
        <v>1</v>
      </c>
      <c r="F283" s="55" t="str">
        <f xml:space="preserve"> MID(F282,1,39) &amp; "b15"</f>
        <v xml:space="preserve"> From_ILOX_ChuteStatus.ChuteStatus[21].b15</v>
      </c>
      <c r="I283" s="17" t="s">
        <v>206</v>
      </c>
      <c r="K283" s="55" t="str">
        <f>K282</f>
        <v>HAMPER 21</v>
      </c>
    </row>
    <row r="284" spans="1:12" x14ac:dyDescent="0.3">
      <c r="A284" s="1">
        <v>1</v>
      </c>
      <c r="B284" s="46">
        <f t="shared" ref="B284" si="32">B283+1</f>
        <v>213</v>
      </c>
      <c r="C284" s="1">
        <v>1</v>
      </c>
      <c r="D284" s="1">
        <v>1</v>
      </c>
      <c r="F284" s="55" t="str">
        <f xml:space="preserve"> MID(F283,1,39) &amp; "b16"</f>
        <v xml:space="preserve"> From_ILOX_ChuteStatus.ChuteStatus[21].b16</v>
      </c>
      <c r="I284" s="17" t="s">
        <v>207</v>
      </c>
      <c r="K284" s="55" t="str">
        <f>K283</f>
        <v>HAMPER 21</v>
      </c>
    </row>
    <row r="286" spans="1:12" x14ac:dyDescent="0.3">
      <c r="A286" s="1">
        <v>1</v>
      </c>
      <c r="B286" s="46">
        <f>B280+8</f>
        <v>217</v>
      </c>
      <c r="C286" s="1">
        <v>1</v>
      </c>
      <c r="D286" s="1">
        <v>1</v>
      </c>
      <c r="F286" s="55" t="str">
        <f xml:space="preserve"> MID(F280,1,35) &amp; TEXT(MID(F280,36,2)+1,"00") &amp; "]" &amp; RIGHT(F280,LEN(F280)-FIND("]",F280))</f>
        <v xml:space="preserve"> From_ILOX_ChuteStatus.ChuteStatus[22].b12</v>
      </c>
      <c r="H286" s="1">
        <v>0</v>
      </c>
      <c r="I286" s="17" t="s">
        <v>203</v>
      </c>
      <c r="K286" s="55" t="str">
        <f xml:space="preserve"> MID(K280,1,7) &amp; TEXT(MID(K280,8,2)+1,"00")</f>
        <v>HAMPER 22</v>
      </c>
      <c r="L286" s="55"/>
    </row>
    <row r="287" spans="1:12" x14ac:dyDescent="0.3">
      <c r="A287" s="1">
        <v>1</v>
      </c>
      <c r="B287" s="46">
        <f>B286+1</f>
        <v>218</v>
      </c>
      <c r="C287" s="1">
        <v>1</v>
      </c>
      <c r="D287" s="1">
        <v>1</v>
      </c>
      <c r="F287" s="55" t="str">
        <f xml:space="preserve"> MID(F286,1,39) &amp; "b13"</f>
        <v xml:space="preserve"> From_ILOX_ChuteStatus.ChuteStatus[22].b13</v>
      </c>
      <c r="H287" s="1">
        <v>0</v>
      </c>
      <c r="I287" s="17" t="s">
        <v>204</v>
      </c>
      <c r="K287" s="55" t="str">
        <f>K286</f>
        <v>HAMPER 22</v>
      </c>
    </row>
    <row r="288" spans="1:12" x14ac:dyDescent="0.3">
      <c r="A288" s="1">
        <v>1</v>
      </c>
      <c r="B288" s="46">
        <f>B287+1</f>
        <v>219</v>
      </c>
      <c r="C288" s="1">
        <v>1</v>
      </c>
      <c r="D288" s="1">
        <v>1</v>
      </c>
      <c r="F288" s="55" t="str">
        <f xml:space="preserve"> MID(F287,1,39) &amp; "b14"</f>
        <v xml:space="preserve"> From_ILOX_ChuteStatus.ChuteStatus[22].b14</v>
      </c>
      <c r="H288" s="1">
        <v>0</v>
      </c>
      <c r="I288" s="17" t="s">
        <v>205</v>
      </c>
      <c r="K288" s="55" t="str">
        <f>K287</f>
        <v>HAMPER 22</v>
      </c>
    </row>
    <row r="289" spans="1:12" x14ac:dyDescent="0.3">
      <c r="A289" s="1">
        <v>1</v>
      </c>
      <c r="B289" s="46">
        <f>B288+1</f>
        <v>220</v>
      </c>
      <c r="C289" s="1">
        <v>1</v>
      </c>
      <c r="D289" s="1">
        <v>1</v>
      </c>
      <c r="F289" s="55" t="str">
        <f xml:space="preserve"> MID(F288,1,39) &amp; "b15"</f>
        <v xml:space="preserve"> From_ILOX_ChuteStatus.ChuteStatus[22].b15</v>
      </c>
      <c r="I289" s="17" t="s">
        <v>206</v>
      </c>
      <c r="K289" s="55" t="str">
        <f>K288</f>
        <v>HAMPER 22</v>
      </c>
    </row>
    <row r="290" spans="1:12" x14ac:dyDescent="0.3">
      <c r="A290" s="1">
        <v>1</v>
      </c>
      <c r="B290" s="46">
        <f t="shared" ref="B290" si="33">B289+1</f>
        <v>221</v>
      </c>
      <c r="C290" s="1">
        <v>1</v>
      </c>
      <c r="D290" s="1">
        <v>1</v>
      </c>
      <c r="F290" s="55" t="str">
        <f xml:space="preserve"> MID(F289,1,39) &amp; "b16"</f>
        <v xml:space="preserve"> From_ILOX_ChuteStatus.ChuteStatus[22].b16</v>
      </c>
      <c r="I290" s="17" t="s">
        <v>207</v>
      </c>
      <c r="K290" s="55" t="str">
        <f>K289</f>
        <v>HAMPER 22</v>
      </c>
    </row>
    <row r="292" spans="1:12" x14ac:dyDescent="0.3">
      <c r="A292" s="1">
        <v>1</v>
      </c>
      <c r="B292" s="46">
        <f>B286+8</f>
        <v>225</v>
      </c>
      <c r="C292" s="1">
        <v>1</v>
      </c>
      <c r="D292" s="1">
        <v>1</v>
      </c>
      <c r="F292" s="55" t="str">
        <f xml:space="preserve"> MID(F286,1,35) &amp; TEXT(MID(F286,36,2)+1,"00") &amp; "]" &amp; RIGHT(F286,LEN(F286)-FIND("]",F286))</f>
        <v xml:space="preserve"> From_ILOX_ChuteStatus.ChuteStatus[23].b12</v>
      </c>
      <c r="H292" s="1">
        <v>0</v>
      </c>
      <c r="I292" s="17" t="s">
        <v>203</v>
      </c>
      <c r="K292" s="55" t="str">
        <f xml:space="preserve"> MID(K286,1,7) &amp; TEXT(MID(K286,8,2)+1,"00")</f>
        <v>HAMPER 23</v>
      </c>
      <c r="L292" s="55"/>
    </row>
    <row r="293" spans="1:12" x14ac:dyDescent="0.3">
      <c r="A293" s="1">
        <v>1</v>
      </c>
      <c r="B293" s="46">
        <f>B292+1</f>
        <v>226</v>
      </c>
      <c r="C293" s="1">
        <v>1</v>
      </c>
      <c r="D293" s="1">
        <v>1</v>
      </c>
      <c r="F293" s="55" t="str">
        <f xml:space="preserve"> MID(F292,1,39) &amp; "b13"</f>
        <v xml:space="preserve"> From_ILOX_ChuteStatus.ChuteStatus[23].b13</v>
      </c>
      <c r="H293" s="1">
        <v>0</v>
      </c>
      <c r="I293" s="17" t="s">
        <v>204</v>
      </c>
      <c r="K293" s="55" t="str">
        <f>K292</f>
        <v>HAMPER 23</v>
      </c>
    </row>
    <row r="294" spans="1:12" x14ac:dyDescent="0.3">
      <c r="A294" s="1">
        <v>1</v>
      </c>
      <c r="B294" s="46">
        <f>B293+1</f>
        <v>227</v>
      </c>
      <c r="C294" s="1">
        <v>1</v>
      </c>
      <c r="D294" s="1">
        <v>1</v>
      </c>
      <c r="F294" s="55" t="str">
        <f xml:space="preserve"> MID(F293,1,39) &amp; "b14"</f>
        <v xml:space="preserve"> From_ILOX_ChuteStatus.ChuteStatus[23].b14</v>
      </c>
      <c r="H294" s="1">
        <v>0</v>
      </c>
      <c r="I294" s="17" t="s">
        <v>205</v>
      </c>
      <c r="K294" s="55" t="str">
        <f>K293</f>
        <v>HAMPER 23</v>
      </c>
    </row>
    <row r="295" spans="1:12" x14ac:dyDescent="0.3">
      <c r="A295" s="1">
        <v>1</v>
      </c>
      <c r="B295" s="46">
        <f>B294+1</f>
        <v>228</v>
      </c>
      <c r="C295" s="1">
        <v>1</v>
      </c>
      <c r="D295" s="1">
        <v>1</v>
      </c>
      <c r="F295" s="55" t="str">
        <f xml:space="preserve"> MID(F294,1,39) &amp; "b15"</f>
        <v xml:space="preserve"> From_ILOX_ChuteStatus.ChuteStatus[23].b15</v>
      </c>
      <c r="I295" s="17" t="s">
        <v>206</v>
      </c>
      <c r="K295" s="55" t="str">
        <f>K294</f>
        <v>HAMPER 23</v>
      </c>
    </row>
    <row r="296" spans="1:12" x14ac:dyDescent="0.3">
      <c r="A296" s="1">
        <v>1</v>
      </c>
      <c r="B296" s="46">
        <f t="shared" ref="B296" si="34">B295+1</f>
        <v>229</v>
      </c>
      <c r="C296" s="1">
        <v>1</v>
      </c>
      <c r="D296" s="1">
        <v>1</v>
      </c>
      <c r="F296" s="55" t="str">
        <f xml:space="preserve"> MID(F295,1,39) &amp; "b16"</f>
        <v xml:space="preserve"> From_ILOX_ChuteStatus.ChuteStatus[23].b16</v>
      </c>
      <c r="I296" s="17" t="s">
        <v>207</v>
      </c>
      <c r="K296" s="55" t="str">
        <f>K295</f>
        <v>HAMPER 23</v>
      </c>
    </row>
    <row r="298" spans="1:12" x14ac:dyDescent="0.3">
      <c r="A298" s="1">
        <v>1</v>
      </c>
      <c r="B298" s="46">
        <f>B292+8</f>
        <v>233</v>
      </c>
      <c r="C298" s="1">
        <v>1</v>
      </c>
      <c r="D298" s="1">
        <v>1</v>
      </c>
      <c r="F298" s="55" t="str">
        <f xml:space="preserve"> MID(F292,1,35) &amp; TEXT(MID(F292,36,2)+1,"00") &amp; "]" &amp; RIGHT(F292,LEN(F292)-FIND("]",F292))</f>
        <v xml:space="preserve"> From_ILOX_ChuteStatus.ChuteStatus[24].b12</v>
      </c>
      <c r="H298" s="1">
        <v>0</v>
      </c>
      <c r="I298" s="17" t="s">
        <v>203</v>
      </c>
      <c r="K298" s="55" t="str">
        <f xml:space="preserve"> MID(K292,1,7) &amp; TEXT(MID(K292,8,2)+1,"00")</f>
        <v>HAMPER 24</v>
      </c>
      <c r="L298" s="55"/>
    </row>
    <row r="299" spans="1:12" x14ac:dyDescent="0.3">
      <c r="A299" s="1">
        <v>1</v>
      </c>
      <c r="B299" s="46">
        <f>B298+1</f>
        <v>234</v>
      </c>
      <c r="C299" s="1">
        <v>1</v>
      </c>
      <c r="D299" s="1">
        <v>1</v>
      </c>
      <c r="F299" s="55" t="str">
        <f xml:space="preserve"> MID(F298,1,39) &amp; "b13"</f>
        <v xml:space="preserve"> From_ILOX_ChuteStatus.ChuteStatus[24].b13</v>
      </c>
      <c r="H299" s="1">
        <v>0</v>
      </c>
      <c r="I299" s="17" t="s">
        <v>204</v>
      </c>
      <c r="K299" s="55" t="str">
        <f>K298</f>
        <v>HAMPER 24</v>
      </c>
    </row>
    <row r="300" spans="1:12" x14ac:dyDescent="0.3">
      <c r="A300" s="1">
        <v>1</v>
      </c>
      <c r="B300" s="46">
        <f>B299+1</f>
        <v>235</v>
      </c>
      <c r="C300" s="1">
        <v>1</v>
      </c>
      <c r="D300" s="1">
        <v>1</v>
      </c>
      <c r="F300" s="55" t="str">
        <f xml:space="preserve"> MID(F299,1,39) &amp; "b14"</f>
        <v xml:space="preserve"> From_ILOX_ChuteStatus.ChuteStatus[24].b14</v>
      </c>
      <c r="H300" s="1">
        <v>0</v>
      </c>
      <c r="I300" s="17" t="s">
        <v>205</v>
      </c>
      <c r="K300" s="55" t="str">
        <f>K299</f>
        <v>HAMPER 24</v>
      </c>
    </row>
    <row r="301" spans="1:12" x14ac:dyDescent="0.3">
      <c r="A301" s="1">
        <v>1</v>
      </c>
      <c r="B301" s="46">
        <f>B300+1</f>
        <v>236</v>
      </c>
      <c r="C301" s="1">
        <v>1</v>
      </c>
      <c r="D301" s="1">
        <v>1</v>
      </c>
      <c r="F301" s="55" t="str">
        <f xml:space="preserve"> MID(F300,1,39) &amp; "b15"</f>
        <v xml:space="preserve"> From_ILOX_ChuteStatus.ChuteStatus[24].b15</v>
      </c>
      <c r="I301" s="17" t="s">
        <v>206</v>
      </c>
      <c r="K301" s="55" t="str">
        <f>K300</f>
        <v>HAMPER 24</v>
      </c>
    </row>
    <row r="302" spans="1:12" x14ac:dyDescent="0.3">
      <c r="A302" s="1">
        <v>1</v>
      </c>
      <c r="B302" s="46">
        <f t="shared" ref="B302" si="35">B301+1</f>
        <v>237</v>
      </c>
      <c r="C302" s="1">
        <v>1</v>
      </c>
      <c r="D302" s="1">
        <v>1</v>
      </c>
      <c r="F302" s="55" t="str">
        <f xml:space="preserve"> MID(F301,1,39) &amp; "b16"</f>
        <v xml:space="preserve"> From_ILOX_ChuteStatus.ChuteStatus[24].b16</v>
      </c>
      <c r="I302" s="17" t="s">
        <v>207</v>
      </c>
      <c r="K302" s="55" t="str">
        <f>K301</f>
        <v>HAMPER 24</v>
      </c>
    </row>
    <row r="304" spans="1:12" x14ac:dyDescent="0.3">
      <c r="A304" s="1">
        <v>1</v>
      </c>
      <c r="B304" s="46">
        <f>B298+8</f>
        <v>241</v>
      </c>
      <c r="C304" s="1">
        <v>1</v>
      </c>
      <c r="D304" s="1">
        <v>1</v>
      </c>
      <c r="F304" s="55" t="str">
        <f xml:space="preserve"> MID(F298,1,35) &amp; TEXT(MID(F298,36,2)+1,"00") &amp; "]" &amp; RIGHT(F298,LEN(F298)-FIND("]",F298))</f>
        <v xml:space="preserve"> From_ILOX_ChuteStatus.ChuteStatus[25].b12</v>
      </c>
      <c r="H304" s="1">
        <v>0</v>
      </c>
      <c r="I304" s="17" t="s">
        <v>203</v>
      </c>
      <c r="K304" s="55" t="str">
        <f xml:space="preserve"> MID(K298,1,7) &amp; TEXT(MID(K298,8,2)+1,"00")</f>
        <v>HAMPER 25</v>
      </c>
      <c r="L304" s="55"/>
    </row>
    <row r="305" spans="1:12" x14ac:dyDescent="0.3">
      <c r="A305" s="1">
        <v>1</v>
      </c>
      <c r="B305" s="46">
        <f>B304+1</f>
        <v>242</v>
      </c>
      <c r="C305" s="1">
        <v>1</v>
      </c>
      <c r="D305" s="1">
        <v>1</v>
      </c>
      <c r="F305" s="55" t="str">
        <f xml:space="preserve"> MID(F304,1,39) &amp; "b13"</f>
        <v xml:space="preserve"> From_ILOX_ChuteStatus.ChuteStatus[25].b13</v>
      </c>
      <c r="H305" s="1">
        <v>0</v>
      </c>
      <c r="I305" s="17" t="s">
        <v>204</v>
      </c>
      <c r="K305" s="55" t="str">
        <f>K304</f>
        <v>HAMPER 25</v>
      </c>
    </row>
    <row r="306" spans="1:12" x14ac:dyDescent="0.3">
      <c r="A306" s="1">
        <v>1</v>
      </c>
      <c r="B306" s="46">
        <f>B305+1</f>
        <v>243</v>
      </c>
      <c r="C306" s="1">
        <v>1</v>
      </c>
      <c r="D306" s="1">
        <v>1</v>
      </c>
      <c r="F306" s="55" t="str">
        <f xml:space="preserve"> MID(F305,1,39) &amp; "b14"</f>
        <v xml:space="preserve"> From_ILOX_ChuteStatus.ChuteStatus[25].b14</v>
      </c>
      <c r="H306" s="1">
        <v>0</v>
      </c>
      <c r="I306" s="17" t="s">
        <v>205</v>
      </c>
      <c r="K306" s="55" t="str">
        <f>K305</f>
        <v>HAMPER 25</v>
      </c>
    </row>
    <row r="307" spans="1:12" x14ac:dyDescent="0.3">
      <c r="A307" s="1">
        <v>1</v>
      </c>
      <c r="B307" s="46">
        <f>B306+1</f>
        <v>244</v>
      </c>
      <c r="C307" s="1">
        <v>1</v>
      </c>
      <c r="D307" s="1">
        <v>1</v>
      </c>
      <c r="F307" s="55" t="str">
        <f xml:space="preserve"> MID(F306,1,39) &amp; "b15"</f>
        <v xml:space="preserve"> From_ILOX_ChuteStatus.ChuteStatus[25].b15</v>
      </c>
      <c r="I307" s="17" t="s">
        <v>206</v>
      </c>
      <c r="K307" s="55" t="str">
        <f>K306</f>
        <v>HAMPER 25</v>
      </c>
    </row>
    <row r="308" spans="1:12" x14ac:dyDescent="0.3">
      <c r="A308" s="1">
        <v>1</v>
      </c>
      <c r="B308" s="46">
        <f t="shared" ref="B308" si="36">B307+1</f>
        <v>245</v>
      </c>
      <c r="C308" s="1">
        <v>1</v>
      </c>
      <c r="D308" s="1">
        <v>1</v>
      </c>
      <c r="F308" s="55" t="str">
        <f xml:space="preserve"> MID(F307,1,39) &amp; "b16"</f>
        <v xml:space="preserve"> From_ILOX_ChuteStatus.ChuteStatus[25].b16</v>
      </c>
      <c r="I308" s="17" t="s">
        <v>207</v>
      </c>
      <c r="K308" s="55" t="str">
        <f>K307</f>
        <v>HAMPER 25</v>
      </c>
    </row>
    <row r="310" spans="1:12" x14ac:dyDescent="0.3">
      <c r="A310" s="1">
        <v>1</v>
      </c>
      <c r="B310" s="46">
        <f>B304+8</f>
        <v>249</v>
      </c>
      <c r="C310" s="1">
        <v>1</v>
      </c>
      <c r="D310" s="1">
        <v>1</v>
      </c>
      <c r="F310" s="55" t="str">
        <f xml:space="preserve"> MID(F304,1,35) &amp; TEXT(MID(F304,36,2)+1,"00") &amp; "]" &amp; RIGHT(F304,LEN(F304)-FIND("]",F304))</f>
        <v xml:space="preserve"> From_ILOX_ChuteStatus.ChuteStatus[26].b12</v>
      </c>
      <c r="H310" s="1">
        <v>0</v>
      </c>
      <c r="I310" s="17" t="s">
        <v>203</v>
      </c>
      <c r="K310" s="55" t="str">
        <f xml:space="preserve"> MID(K304,1,7) &amp; TEXT(MID(K304,8,2)+1,"00")</f>
        <v>HAMPER 26</v>
      </c>
      <c r="L310" s="55"/>
    </row>
    <row r="311" spans="1:12" x14ac:dyDescent="0.3">
      <c r="A311" s="1">
        <v>1</v>
      </c>
      <c r="B311" s="46">
        <f>B310+1</f>
        <v>250</v>
      </c>
      <c r="C311" s="1">
        <v>1</v>
      </c>
      <c r="D311" s="1">
        <v>1</v>
      </c>
      <c r="F311" s="55" t="str">
        <f xml:space="preserve"> MID(F310,1,39) &amp; "b13"</f>
        <v xml:space="preserve"> From_ILOX_ChuteStatus.ChuteStatus[26].b13</v>
      </c>
      <c r="H311" s="1">
        <v>0</v>
      </c>
      <c r="I311" s="17" t="s">
        <v>204</v>
      </c>
      <c r="K311" s="55" t="str">
        <f>K310</f>
        <v>HAMPER 26</v>
      </c>
    </row>
    <row r="312" spans="1:12" x14ac:dyDescent="0.3">
      <c r="A312" s="1">
        <v>1</v>
      </c>
      <c r="B312" s="46">
        <f>B311+1</f>
        <v>251</v>
      </c>
      <c r="C312" s="1">
        <v>1</v>
      </c>
      <c r="D312" s="1">
        <v>1</v>
      </c>
      <c r="F312" s="55" t="str">
        <f xml:space="preserve"> MID(F311,1,39) &amp; "b14"</f>
        <v xml:space="preserve"> From_ILOX_ChuteStatus.ChuteStatus[26].b14</v>
      </c>
      <c r="H312" s="1">
        <v>0</v>
      </c>
      <c r="I312" s="17" t="s">
        <v>205</v>
      </c>
      <c r="K312" s="55" t="str">
        <f>K311</f>
        <v>HAMPER 26</v>
      </c>
    </row>
    <row r="313" spans="1:12" x14ac:dyDescent="0.3">
      <c r="A313" s="1">
        <v>1</v>
      </c>
      <c r="B313" s="46">
        <f>B312+1</f>
        <v>252</v>
      </c>
      <c r="C313" s="1">
        <v>1</v>
      </c>
      <c r="D313" s="1">
        <v>1</v>
      </c>
      <c r="F313" s="55" t="str">
        <f xml:space="preserve"> MID(F312,1,39) &amp; "b15"</f>
        <v xml:space="preserve"> From_ILOX_ChuteStatus.ChuteStatus[26].b15</v>
      </c>
      <c r="I313" s="17" t="s">
        <v>206</v>
      </c>
      <c r="K313" s="55" t="str">
        <f>K312</f>
        <v>HAMPER 26</v>
      </c>
    </row>
    <row r="314" spans="1:12" x14ac:dyDescent="0.3">
      <c r="A314" s="1">
        <v>1</v>
      </c>
      <c r="B314" s="46">
        <f t="shared" ref="B314" si="37">B313+1</f>
        <v>253</v>
      </c>
      <c r="C314" s="1">
        <v>1</v>
      </c>
      <c r="D314" s="1">
        <v>1</v>
      </c>
      <c r="F314" s="55" t="str">
        <f xml:space="preserve"> MID(F313,1,39) &amp; "b16"</f>
        <v xml:space="preserve"> From_ILOX_ChuteStatus.ChuteStatus[26].b16</v>
      </c>
      <c r="I314" s="17" t="s">
        <v>207</v>
      </c>
      <c r="K314" s="55" t="str">
        <f>K313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E31" sqref="E3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1388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1387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1386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1385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1384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1389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0" t="s">
        <v>140</v>
      </c>
      <c r="U33" s="32" t="s">
        <v>139</v>
      </c>
      <c r="V33" s="70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0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2" t="s">
        <v>437</v>
      </c>
      <c r="H58" s="72" t="s">
        <v>436</v>
      </c>
      <c r="I58" s="72" t="s">
        <v>435</v>
      </c>
      <c r="J58" s="72" t="s">
        <v>434</v>
      </c>
      <c r="K58" s="72" t="s">
        <v>433</v>
      </c>
      <c r="L58" s="72" t="s">
        <v>432</v>
      </c>
      <c r="M58" s="72" t="s">
        <v>431</v>
      </c>
      <c r="N58" s="72" t="s">
        <v>430</v>
      </c>
      <c r="O58" s="72" t="s">
        <v>429</v>
      </c>
      <c r="P58" s="72" t="s">
        <v>428</v>
      </c>
      <c r="Q58" s="72" t="s">
        <v>427</v>
      </c>
      <c r="R58" s="72" t="s">
        <v>426</v>
      </c>
      <c r="S58" s="72" t="s">
        <v>425</v>
      </c>
      <c r="T58" s="72" t="s">
        <v>424</v>
      </c>
      <c r="U58" s="72" t="s">
        <v>423</v>
      </c>
      <c r="V58" s="72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2" t="s">
        <v>438</v>
      </c>
      <c r="H60" s="72" t="s">
        <v>439</v>
      </c>
      <c r="I60" s="72" t="s">
        <v>440</v>
      </c>
      <c r="J60" s="72" t="s">
        <v>441</v>
      </c>
      <c r="K60" s="72" t="s">
        <v>442</v>
      </c>
      <c r="L60" s="72" t="s">
        <v>443</v>
      </c>
      <c r="M60" s="72" t="s">
        <v>444</v>
      </c>
      <c r="N60" s="72" t="s">
        <v>445</v>
      </c>
      <c r="O60" s="72" t="s">
        <v>446</v>
      </c>
      <c r="P60" s="72" t="s">
        <v>447</v>
      </c>
      <c r="Q60" s="72" t="s">
        <v>448</v>
      </c>
      <c r="R60" s="72" t="s">
        <v>449</v>
      </c>
      <c r="S60" s="72" t="s">
        <v>450</v>
      </c>
      <c r="T60" s="72" t="s">
        <v>451</v>
      </c>
      <c r="U60" s="72" t="s">
        <v>452</v>
      </c>
      <c r="V60" s="72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workbookViewId="0">
      <selection activeCell="G48" sqref="G48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1">
        <v>1</v>
      </c>
      <c r="B6" s="1">
        <v>1</v>
      </c>
      <c r="C6" s="1">
        <v>2</v>
      </c>
      <c r="D6" s="75" t="s">
        <v>5</v>
      </c>
      <c r="E6" s="1">
        <v>0</v>
      </c>
      <c r="F6" s="55" t="s">
        <v>1372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75" t="s">
        <v>42</v>
      </c>
      <c r="E7" s="1">
        <v>0</v>
      </c>
      <c r="F7" s="55" t="str">
        <f xml:space="preserve"> MID(F6,1,3) &amp; TEXT(MID(F6,4,2)-1,"00")</f>
        <v>S0501</v>
      </c>
      <c r="G7" s="1">
        <f>G6</f>
        <v>0</v>
      </c>
      <c r="H7" s="1">
        <f>H6</f>
        <v>0</v>
      </c>
    </row>
    <row r="8" spans="1:8" x14ac:dyDescent="0.3">
      <c r="A8" s="1">
        <f t="shared" ref="A8:A30" si="0">A7</f>
        <v>1</v>
      </c>
      <c r="B8" s="1">
        <f t="shared" ref="B8:B30" si="1">B7+1</f>
        <v>3</v>
      </c>
      <c r="C8" s="1">
        <v>4</v>
      </c>
      <c r="D8" s="75" t="s">
        <v>25</v>
      </c>
      <c r="E8" s="1">
        <v>4</v>
      </c>
      <c r="F8" s="55" t="str">
        <f t="shared" ref="F8:F31" si="2" xml:space="preserve"> MID(F6,1,3) &amp; TEXT(MID(F6,4,2)+2,"00")</f>
        <v>S0504</v>
      </c>
      <c r="G8" s="1">
        <f t="shared" ref="G8:G30" si="3">G7</f>
        <v>0</v>
      </c>
      <c r="H8" s="1">
        <f t="shared" ref="H8:H30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75" t="s">
        <v>24</v>
      </c>
      <c r="E9" s="1">
        <v>3</v>
      </c>
      <c r="F9" s="55" t="str">
        <f t="shared" si="2"/>
        <v>S0503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1100</v>
      </c>
      <c r="E10" s="1">
        <v>6</v>
      </c>
      <c r="F10" s="55" t="str">
        <f t="shared" si="2"/>
        <v>S0506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37</v>
      </c>
      <c r="E11" s="1">
        <f t="shared" ref="E11:E30" si="5">E9+2</f>
        <v>5</v>
      </c>
      <c r="F11" s="55" t="str">
        <f t="shared" si="2"/>
        <v>S0505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1101</v>
      </c>
      <c r="E12" s="1">
        <f t="shared" si="5"/>
        <v>8</v>
      </c>
      <c r="F12" s="55" t="str">
        <f t="shared" si="2"/>
        <v>S0508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1102</v>
      </c>
      <c r="E13" s="1">
        <f t="shared" si="5"/>
        <v>7</v>
      </c>
      <c r="F13" s="55" t="str">
        <f t="shared" si="2"/>
        <v>S0507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1103</v>
      </c>
      <c r="E14" s="1">
        <f t="shared" si="5"/>
        <v>10</v>
      </c>
      <c r="F14" s="55" t="str">
        <f t="shared" si="2"/>
        <v>S0510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1104</v>
      </c>
      <c r="E15" s="1">
        <f t="shared" si="5"/>
        <v>9</v>
      </c>
      <c r="F15" s="55" t="str">
        <f t="shared" si="2"/>
        <v>S0509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1105</v>
      </c>
      <c r="E16" s="1">
        <f t="shared" si="5"/>
        <v>12</v>
      </c>
      <c r="F16" s="55" t="str">
        <f t="shared" si="2"/>
        <v>S0512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1106</v>
      </c>
      <c r="E17" s="1">
        <f t="shared" si="5"/>
        <v>11</v>
      </c>
      <c r="F17" s="55" t="str">
        <f t="shared" si="2"/>
        <v>S0511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1107</v>
      </c>
      <c r="E18" s="1">
        <f t="shared" si="5"/>
        <v>14</v>
      </c>
      <c r="F18" s="55" t="str">
        <f t="shared" si="2"/>
        <v>S0514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1108</v>
      </c>
      <c r="E19" s="1">
        <f t="shared" si="5"/>
        <v>13</v>
      </c>
      <c r="F19" s="55" t="str">
        <f t="shared" si="2"/>
        <v>S0513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1109</v>
      </c>
      <c r="E20" s="1">
        <f t="shared" si="5"/>
        <v>16</v>
      </c>
      <c r="F20" s="55" t="str">
        <f t="shared" si="2"/>
        <v>S0516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1110</v>
      </c>
      <c r="E21" s="1">
        <f t="shared" si="5"/>
        <v>15</v>
      </c>
      <c r="F21" s="55" t="str">
        <f t="shared" si="2"/>
        <v>S0515</v>
      </c>
      <c r="G21" s="1">
        <f t="shared" si="3"/>
        <v>0</v>
      </c>
      <c r="H21" s="1">
        <f t="shared" si="4"/>
        <v>0</v>
      </c>
    </row>
    <row r="22" spans="1:8" x14ac:dyDescent="0.3">
      <c r="A22" s="1">
        <f t="shared" si="0"/>
        <v>1</v>
      </c>
      <c r="B22" s="1">
        <f t="shared" si="1"/>
        <v>17</v>
      </c>
      <c r="C22" s="1">
        <v>18</v>
      </c>
      <c r="D22" s="55" t="s">
        <v>1350</v>
      </c>
      <c r="E22" s="1">
        <f t="shared" si="5"/>
        <v>18</v>
      </c>
      <c r="F22" s="55" t="str">
        <f t="shared" si="2"/>
        <v>S0518</v>
      </c>
      <c r="G22" s="1">
        <f t="shared" si="3"/>
        <v>0</v>
      </c>
      <c r="H22" s="1">
        <f t="shared" si="4"/>
        <v>0</v>
      </c>
    </row>
    <row r="23" spans="1:8" x14ac:dyDescent="0.3">
      <c r="A23" s="1">
        <f t="shared" si="0"/>
        <v>1</v>
      </c>
      <c r="B23" s="1">
        <f t="shared" si="1"/>
        <v>18</v>
      </c>
      <c r="C23" s="1">
        <v>17</v>
      </c>
      <c r="D23" s="55" t="s">
        <v>1111</v>
      </c>
      <c r="E23" s="1">
        <f t="shared" si="5"/>
        <v>17</v>
      </c>
      <c r="F23" s="55" t="str">
        <f t="shared" si="2"/>
        <v>S0517</v>
      </c>
      <c r="G23" s="1">
        <f t="shared" si="3"/>
        <v>0</v>
      </c>
      <c r="H23" s="1">
        <f t="shared" si="4"/>
        <v>0</v>
      </c>
    </row>
    <row r="24" spans="1:8" x14ac:dyDescent="0.3">
      <c r="A24" s="1">
        <f t="shared" si="0"/>
        <v>1</v>
      </c>
      <c r="B24" s="1">
        <f t="shared" si="1"/>
        <v>19</v>
      </c>
      <c r="C24" s="1">
        <v>20</v>
      </c>
      <c r="D24" s="55" t="s">
        <v>1352</v>
      </c>
      <c r="E24" s="1">
        <f t="shared" si="5"/>
        <v>20</v>
      </c>
      <c r="F24" s="55" t="str">
        <f t="shared" si="2"/>
        <v>S0520</v>
      </c>
      <c r="G24" s="1">
        <f t="shared" si="3"/>
        <v>0</v>
      </c>
      <c r="H24" s="1">
        <f t="shared" si="4"/>
        <v>0</v>
      </c>
    </row>
    <row r="25" spans="1:8" x14ac:dyDescent="0.3">
      <c r="A25" s="1">
        <f t="shared" si="0"/>
        <v>1</v>
      </c>
      <c r="B25" s="1">
        <f t="shared" si="1"/>
        <v>20</v>
      </c>
      <c r="C25" s="1">
        <v>19</v>
      </c>
      <c r="D25" s="55" t="s">
        <v>1351</v>
      </c>
      <c r="E25" s="1">
        <f t="shared" si="5"/>
        <v>19</v>
      </c>
      <c r="F25" s="55" t="str">
        <f t="shared" si="2"/>
        <v>S0519</v>
      </c>
      <c r="G25" s="1">
        <f t="shared" si="3"/>
        <v>0</v>
      </c>
      <c r="H25" s="1">
        <f t="shared" si="4"/>
        <v>0</v>
      </c>
    </row>
    <row r="26" spans="1:8" x14ac:dyDescent="0.3">
      <c r="A26" s="1">
        <f t="shared" si="0"/>
        <v>1</v>
      </c>
      <c r="B26" s="1">
        <f t="shared" si="1"/>
        <v>21</v>
      </c>
      <c r="C26" s="1">
        <v>22</v>
      </c>
      <c r="D26" s="55" t="s">
        <v>1353</v>
      </c>
      <c r="E26" s="1">
        <f t="shared" si="5"/>
        <v>22</v>
      </c>
      <c r="F26" s="55" t="str">
        <f t="shared" si="2"/>
        <v>S0522</v>
      </c>
      <c r="G26" s="1">
        <f t="shared" si="3"/>
        <v>0</v>
      </c>
      <c r="H26" s="1">
        <f t="shared" si="4"/>
        <v>0</v>
      </c>
    </row>
    <row r="27" spans="1:8" x14ac:dyDescent="0.3">
      <c r="A27" s="1">
        <f t="shared" si="0"/>
        <v>1</v>
      </c>
      <c r="B27" s="1">
        <f t="shared" si="1"/>
        <v>22</v>
      </c>
      <c r="C27" s="1">
        <v>21</v>
      </c>
      <c r="D27" s="55" t="s">
        <v>1356</v>
      </c>
      <c r="E27" s="1">
        <f t="shared" si="5"/>
        <v>21</v>
      </c>
      <c r="F27" s="55" t="str">
        <f t="shared" si="2"/>
        <v>S0521</v>
      </c>
      <c r="G27" s="1">
        <f t="shared" si="3"/>
        <v>0</v>
      </c>
      <c r="H27" s="1">
        <f t="shared" si="4"/>
        <v>0</v>
      </c>
    </row>
    <row r="28" spans="1:8" x14ac:dyDescent="0.3">
      <c r="A28" s="1">
        <f t="shared" si="0"/>
        <v>1</v>
      </c>
      <c r="B28" s="1">
        <f t="shared" si="1"/>
        <v>23</v>
      </c>
      <c r="C28" s="1">
        <v>24</v>
      </c>
      <c r="D28" s="55" t="s">
        <v>1357</v>
      </c>
      <c r="E28" s="1">
        <f t="shared" si="5"/>
        <v>24</v>
      </c>
      <c r="F28" s="55" t="str">
        <f t="shared" si="2"/>
        <v>S0524</v>
      </c>
      <c r="G28" s="1">
        <f t="shared" si="3"/>
        <v>0</v>
      </c>
      <c r="H28" s="1">
        <f t="shared" si="4"/>
        <v>0</v>
      </c>
    </row>
    <row r="29" spans="1:8" x14ac:dyDescent="0.3">
      <c r="A29" s="1">
        <f t="shared" si="0"/>
        <v>1</v>
      </c>
      <c r="B29" s="1">
        <f t="shared" si="1"/>
        <v>24</v>
      </c>
      <c r="C29" s="1">
        <v>23</v>
      </c>
      <c r="D29" s="55" t="s">
        <v>1358</v>
      </c>
      <c r="E29" s="1">
        <f t="shared" si="5"/>
        <v>23</v>
      </c>
      <c r="F29" s="55" t="str">
        <f t="shared" si="2"/>
        <v>S0523</v>
      </c>
      <c r="G29" s="1">
        <f t="shared" si="3"/>
        <v>0</v>
      </c>
      <c r="H29" s="1">
        <f t="shared" si="4"/>
        <v>0</v>
      </c>
    </row>
    <row r="30" spans="1:8" x14ac:dyDescent="0.3">
      <c r="A30" s="1">
        <f t="shared" si="0"/>
        <v>1</v>
      </c>
      <c r="B30" s="1">
        <f t="shared" si="1"/>
        <v>25</v>
      </c>
      <c r="C30" s="1">
        <v>26</v>
      </c>
      <c r="D30" s="55" t="s">
        <v>1354</v>
      </c>
      <c r="E30" s="1">
        <f t="shared" si="5"/>
        <v>26</v>
      </c>
      <c r="F30" s="55" t="str">
        <f t="shared" si="2"/>
        <v>S0526</v>
      </c>
      <c r="G30" s="1">
        <f t="shared" si="3"/>
        <v>0</v>
      </c>
      <c r="H30" s="1">
        <f t="shared" si="4"/>
        <v>0</v>
      </c>
    </row>
    <row r="31" spans="1:8" x14ac:dyDescent="0.3">
      <c r="A31" s="1">
        <f>A30</f>
        <v>1</v>
      </c>
      <c r="B31" s="1">
        <f>B30+1</f>
        <v>26</v>
      </c>
      <c r="C31" s="1">
        <v>25</v>
      </c>
      <c r="D31" s="55" t="s">
        <v>1355</v>
      </c>
      <c r="E31" s="1">
        <f>E29+2</f>
        <v>25</v>
      </c>
      <c r="F31" s="55" t="str">
        <f t="shared" si="2"/>
        <v>S0525</v>
      </c>
      <c r="G31" s="1">
        <f>G30</f>
        <v>0</v>
      </c>
      <c r="H31" s="1">
        <f>H30</f>
        <v>0</v>
      </c>
    </row>
    <row r="32" spans="1:8" x14ac:dyDescent="0.3">
      <c r="A32" s="1">
        <v>1</v>
      </c>
      <c r="B32" s="1">
        <v>27</v>
      </c>
      <c r="C32" s="1">
        <v>27</v>
      </c>
      <c r="D32" s="55" t="s">
        <v>1349</v>
      </c>
      <c r="E32" s="1">
        <v>999</v>
      </c>
      <c r="F32" s="55" t="s">
        <v>1373</v>
      </c>
      <c r="G32" s="1">
        <v>0</v>
      </c>
      <c r="H32" s="1">
        <v>1</v>
      </c>
    </row>
    <row r="33" spans="1:8" s="55" customFormat="1" x14ac:dyDescent="0.3">
      <c r="A33" s="74">
        <v>1</v>
      </c>
      <c r="B33" s="74">
        <v>99</v>
      </c>
      <c r="C33" s="74">
        <v>99</v>
      </c>
      <c r="D33" s="74" t="s">
        <v>1370</v>
      </c>
      <c r="E33" s="74">
        <v>0</v>
      </c>
      <c r="F33" s="74" t="s">
        <v>1371</v>
      </c>
      <c r="G33" s="74">
        <v>0</v>
      </c>
      <c r="H33" s="74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58" workbookViewId="0">
      <selection activeCell="F40" sqref="F4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48">
        <v>1</v>
      </c>
      <c r="B43" s="48">
        <f t="shared" si="0"/>
        <v>39</v>
      </c>
      <c r="C43" s="48">
        <v>0</v>
      </c>
      <c r="D43" s="48" t="s">
        <v>613</v>
      </c>
      <c r="F43" s="55" t="str">
        <f>MID(F42,1,12)&amp;TEXT(MID(F42,13,2)+1,"00") &amp; "]"</f>
        <v>ChuteStatus[17]</v>
      </c>
    </row>
    <row r="44" spans="1:6" x14ac:dyDescent="0.3">
      <c r="A44" s="48">
        <v>1</v>
      </c>
      <c r="B44" s="48">
        <f t="shared" si="0"/>
        <v>40</v>
      </c>
      <c r="C44" s="48">
        <v>0</v>
      </c>
      <c r="D44" s="48" t="s">
        <v>613</v>
      </c>
      <c r="F44" s="55" t="str">
        <f t="shared" ref="F44:F52" si="1">MID(F43,1,12)&amp;TEXT(MID(F43,13,2)+1,"00") &amp; "]"</f>
        <v>ChuteStatus[18]</v>
      </c>
    </row>
    <row r="45" spans="1:6" x14ac:dyDescent="0.3">
      <c r="A45" s="48">
        <v>1</v>
      </c>
      <c r="B45" s="48">
        <f t="shared" si="0"/>
        <v>41</v>
      </c>
      <c r="C45" s="48">
        <v>0</v>
      </c>
      <c r="D45" s="48" t="s">
        <v>613</v>
      </c>
      <c r="F45" s="55" t="str">
        <f t="shared" si="1"/>
        <v>ChuteStatus[19]</v>
      </c>
    </row>
    <row r="46" spans="1:6" x14ac:dyDescent="0.3">
      <c r="A46" s="48">
        <v>1</v>
      </c>
      <c r="B46" s="48">
        <f t="shared" si="0"/>
        <v>42</v>
      </c>
      <c r="C46" s="48">
        <v>0</v>
      </c>
      <c r="D46" s="48" t="s">
        <v>613</v>
      </c>
      <c r="F46" s="55" t="str">
        <f t="shared" si="1"/>
        <v>ChuteStatus[20]</v>
      </c>
    </row>
    <row r="47" spans="1:6" x14ac:dyDescent="0.3">
      <c r="A47" s="48">
        <v>1</v>
      </c>
      <c r="B47" s="48">
        <f t="shared" si="0"/>
        <v>43</v>
      </c>
      <c r="C47" s="48">
        <v>0</v>
      </c>
      <c r="D47" s="48" t="s">
        <v>613</v>
      </c>
      <c r="F47" s="55" t="str">
        <f t="shared" si="1"/>
        <v>ChuteStatus[21]</v>
      </c>
    </row>
    <row r="48" spans="1:6" x14ac:dyDescent="0.3">
      <c r="A48" s="48">
        <v>1</v>
      </c>
      <c r="B48" s="48">
        <f t="shared" si="0"/>
        <v>44</v>
      </c>
      <c r="C48" s="48">
        <v>0</v>
      </c>
      <c r="D48" s="48" t="s">
        <v>613</v>
      </c>
      <c r="F48" s="55" t="str">
        <f t="shared" si="1"/>
        <v>ChuteStatus[22]</v>
      </c>
    </row>
    <row r="49" spans="1:6" x14ac:dyDescent="0.3">
      <c r="A49" s="48">
        <v>1</v>
      </c>
      <c r="B49" s="48">
        <f t="shared" si="0"/>
        <v>45</v>
      </c>
      <c r="C49" s="48">
        <v>0</v>
      </c>
      <c r="D49" s="48" t="s">
        <v>613</v>
      </c>
      <c r="F49" s="55" t="str">
        <f t="shared" si="1"/>
        <v>ChuteStatus[23]</v>
      </c>
    </row>
    <row r="50" spans="1:6" x14ac:dyDescent="0.3">
      <c r="A50" s="48">
        <v>1</v>
      </c>
      <c r="B50" s="48">
        <f t="shared" si="0"/>
        <v>46</v>
      </c>
      <c r="C50" s="48">
        <v>0</v>
      </c>
      <c r="D50" s="48" t="s">
        <v>613</v>
      </c>
      <c r="F50" s="55" t="str">
        <f t="shared" si="1"/>
        <v>ChuteStatus[24]</v>
      </c>
    </row>
    <row r="51" spans="1:6" x14ac:dyDescent="0.3">
      <c r="A51" s="48">
        <v>1</v>
      </c>
      <c r="B51" s="48">
        <f t="shared" si="0"/>
        <v>47</v>
      </c>
      <c r="C51" s="48">
        <v>0</v>
      </c>
      <c r="D51" s="48" t="s">
        <v>613</v>
      </c>
      <c r="F51" s="55" t="str">
        <f t="shared" si="1"/>
        <v>ChuteStatus[25]</v>
      </c>
    </row>
    <row r="52" spans="1:6" x14ac:dyDescent="0.3">
      <c r="A52" s="48">
        <v>1</v>
      </c>
      <c r="B52" s="48">
        <f t="shared" si="0"/>
        <v>48</v>
      </c>
      <c r="C52" s="48">
        <v>0</v>
      </c>
      <c r="D52" s="48" t="s">
        <v>613</v>
      </c>
      <c r="F52" s="55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589</v>
      </c>
      <c r="E54" s="48" t="s">
        <v>735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589</v>
      </c>
      <c r="E55" s="48" t="s">
        <v>592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297</v>
      </c>
      <c r="F56" s="48" t="s">
        <v>258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297</v>
      </c>
      <c r="E57" s="48" t="s">
        <v>594</v>
      </c>
      <c r="F57" s="55" t="s">
        <v>149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297</v>
      </c>
      <c r="E58" s="48" t="s">
        <v>595</v>
      </c>
      <c r="F58" s="55" t="s">
        <v>787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297</v>
      </c>
      <c r="F59" s="48" t="s">
        <v>261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297</v>
      </c>
      <c r="E60" s="48" t="s">
        <v>594</v>
      </c>
      <c r="F60" s="55" t="s">
        <v>150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297</v>
      </c>
      <c r="E61" s="48" t="s">
        <v>595</v>
      </c>
      <c r="F61" s="55" t="s">
        <v>251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297</v>
      </c>
      <c r="E62" s="48" t="s">
        <v>598</v>
      </c>
      <c r="F62" s="55" t="s">
        <v>788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609</v>
      </c>
      <c r="F63" s="48" t="s">
        <v>610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298</v>
      </c>
      <c r="E64" s="48" t="s">
        <v>594</v>
      </c>
      <c r="F64" s="55" t="s">
        <v>792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607</v>
      </c>
      <c r="F65" s="48" t="s">
        <v>328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301</v>
      </c>
      <c r="E66" s="48" t="s">
        <v>595</v>
      </c>
      <c r="F66" s="55" t="s">
        <v>789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302</v>
      </c>
      <c r="E67" s="48" t="s">
        <v>598</v>
      </c>
      <c r="F67" s="55" t="s">
        <v>790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303</v>
      </c>
      <c r="E68" s="48" t="s">
        <v>608</v>
      </c>
      <c r="F68" s="55" t="s">
        <v>791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613</v>
      </c>
      <c r="F69" s="48" t="s">
        <v>620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613</v>
      </c>
      <c r="F70" s="48" t="s">
        <v>682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613</v>
      </c>
      <c r="F71" s="48" t="s">
        <v>683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613</v>
      </c>
      <c r="F72" s="48" t="s">
        <v>684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613</v>
      </c>
      <c r="F73" s="55" t="s">
        <v>1113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613</v>
      </c>
      <c r="F74" s="55" t="s">
        <v>1114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613</v>
      </c>
      <c r="F75" s="55" t="s">
        <v>1115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613</v>
      </c>
      <c r="F76" s="55" t="s">
        <v>1116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613</v>
      </c>
      <c r="F77" s="55" t="s">
        <v>1117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613</v>
      </c>
      <c r="F78" s="55" t="s">
        <v>1118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613</v>
      </c>
      <c r="F79" s="55" t="s">
        <v>1119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613</v>
      </c>
      <c r="F80" s="55" t="s">
        <v>1120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613</v>
      </c>
      <c r="F81" s="55" t="s">
        <v>1121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613</v>
      </c>
      <c r="F82" s="55" t="s">
        <v>1122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613</v>
      </c>
      <c r="F83" s="55" t="s">
        <v>1123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613</v>
      </c>
      <c r="F84" s="55" t="s">
        <v>1124</v>
      </c>
    </row>
    <row r="85" spans="1:6" x14ac:dyDescent="0.3">
      <c r="A85" s="48">
        <v>1</v>
      </c>
      <c r="B85" s="48">
        <f t="shared" si="3"/>
        <v>132</v>
      </c>
      <c r="C85" s="48">
        <f t="shared" si="2"/>
        <v>1</v>
      </c>
      <c r="D85" s="48" t="s">
        <v>613</v>
      </c>
      <c r="F85" s="55" t="str">
        <f>MID(F84,1,12)&amp;TEXT(MID(F84,13,2)+1,"00") &amp; "]"</f>
        <v>ChuteStatus[17]</v>
      </c>
    </row>
    <row r="86" spans="1:6" x14ac:dyDescent="0.3">
      <c r="A86" s="48">
        <v>1</v>
      </c>
      <c r="B86" s="48">
        <f t="shared" si="3"/>
        <v>133</v>
      </c>
      <c r="C86" s="48">
        <f t="shared" si="2"/>
        <v>1</v>
      </c>
      <c r="D86" s="48" t="s">
        <v>613</v>
      </c>
      <c r="F86" s="55" t="str">
        <f t="shared" ref="F86:F94" si="4">MID(F85,1,12)&amp;TEXT(MID(F85,13,2)+1,"00") &amp; "]"</f>
        <v>ChuteStatus[18]</v>
      </c>
    </row>
    <row r="87" spans="1:6" x14ac:dyDescent="0.3">
      <c r="A87" s="48">
        <v>1</v>
      </c>
      <c r="B87" s="48">
        <f t="shared" si="3"/>
        <v>134</v>
      </c>
      <c r="C87" s="48">
        <f t="shared" si="2"/>
        <v>1</v>
      </c>
      <c r="D87" s="48" t="s">
        <v>613</v>
      </c>
      <c r="F87" s="55" t="str">
        <f t="shared" si="4"/>
        <v>ChuteStatus[19]</v>
      </c>
    </row>
    <row r="88" spans="1:6" x14ac:dyDescent="0.3">
      <c r="A88" s="48">
        <v>1</v>
      </c>
      <c r="B88" s="48">
        <f t="shared" si="3"/>
        <v>135</v>
      </c>
      <c r="C88" s="48">
        <f t="shared" si="2"/>
        <v>1</v>
      </c>
      <c r="D88" s="48" t="s">
        <v>613</v>
      </c>
      <c r="F88" s="55" t="str">
        <f t="shared" si="4"/>
        <v>ChuteStatus[20]</v>
      </c>
    </row>
    <row r="89" spans="1:6" x14ac:dyDescent="0.3">
      <c r="A89" s="48">
        <v>1</v>
      </c>
      <c r="B89" s="48">
        <f t="shared" si="3"/>
        <v>136</v>
      </c>
      <c r="C89" s="48">
        <f t="shared" si="2"/>
        <v>1</v>
      </c>
      <c r="D89" s="48" t="s">
        <v>613</v>
      </c>
      <c r="F89" s="55" t="str">
        <f t="shared" si="4"/>
        <v>ChuteStatus[21]</v>
      </c>
    </row>
    <row r="90" spans="1:6" x14ac:dyDescent="0.3">
      <c r="A90" s="48">
        <v>1</v>
      </c>
      <c r="B90" s="48">
        <f t="shared" si="3"/>
        <v>137</v>
      </c>
      <c r="C90" s="48">
        <f t="shared" si="2"/>
        <v>1</v>
      </c>
      <c r="D90" s="48" t="s">
        <v>613</v>
      </c>
      <c r="F90" s="55" t="str">
        <f t="shared" si="4"/>
        <v>ChuteStatus[22]</v>
      </c>
    </row>
    <row r="91" spans="1:6" x14ac:dyDescent="0.3">
      <c r="A91" s="48">
        <v>1</v>
      </c>
      <c r="B91" s="48">
        <f t="shared" si="3"/>
        <v>138</v>
      </c>
      <c r="C91" s="48">
        <f t="shared" si="2"/>
        <v>1</v>
      </c>
      <c r="D91" s="48" t="s">
        <v>613</v>
      </c>
      <c r="F91" s="55" t="str">
        <f t="shared" si="4"/>
        <v>ChuteStatus[23]</v>
      </c>
    </row>
    <row r="92" spans="1:6" x14ac:dyDescent="0.3">
      <c r="A92" s="48">
        <v>1</v>
      </c>
      <c r="B92" s="48">
        <f t="shared" si="3"/>
        <v>139</v>
      </c>
      <c r="C92" s="48">
        <f t="shared" si="2"/>
        <v>1</v>
      </c>
      <c r="D92" s="48" t="s">
        <v>613</v>
      </c>
      <c r="F92" s="55" t="str">
        <f t="shared" si="4"/>
        <v>ChuteStatus[24]</v>
      </c>
    </row>
    <row r="93" spans="1:6" x14ac:dyDescent="0.3">
      <c r="A93" s="48">
        <v>1</v>
      </c>
      <c r="B93" s="48">
        <f t="shared" si="3"/>
        <v>140</v>
      </c>
      <c r="C93" s="48">
        <f t="shared" si="2"/>
        <v>1</v>
      </c>
      <c r="D93" s="48" t="s">
        <v>613</v>
      </c>
      <c r="F93" s="55" t="str">
        <f t="shared" si="4"/>
        <v>ChuteStatus[25]</v>
      </c>
    </row>
    <row r="94" spans="1:6" x14ac:dyDescent="0.3">
      <c r="A94" s="48">
        <v>1</v>
      </c>
      <c r="B94" s="48">
        <f t="shared" si="3"/>
        <v>141</v>
      </c>
      <c r="C94" s="48">
        <f t="shared" si="2"/>
        <v>1</v>
      </c>
      <c r="D94" s="48" t="s">
        <v>613</v>
      </c>
      <c r="F94" s="55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zoomScale="85" zoomScaleNormal="85" workbookViewId="0">
      <selection activeCell="H145" sqref="H145:H146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49" t="s">
        <v>1369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49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49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48">
        <v>1</v>
      </c>
      <c r="C547" s="48">
        <f>C530+1</f>
        <v>39</v>
      </c>
      <c r="D547" s="48">
        <v>0</v>
      </c>
      <c r="E547" s="48">
        <f>E530+16</f>
        <v>737</v>
      </c>
      <c r="F547" s="48">
        <v>0</v>
      </c>
      <c r="G547" s="49" t="s">
        <v>537</v>
      </c>
      <c r="H547" s="49" t="s">
        <v>306</v>
      </c>
      <c r="I547" s="55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8">
        <v>1</v>
      </c>
      <c r="C548" s="48">
        <f>C547</f>
        <v>39</v>
      </c>
      <c r="D548" s="48">
        <v>0</v>
      </c>
      <c r="E548" s="48">
        <f>E547+1</f>
        <v>738</v>
      </c>
      <c r="F548" s="48">
        <v>0</v>
      </c>
      <c r="G548" s="49" t="s">
        <v>538</v>
      </c>
      <c r="H548" s="49" t="s">
        <v>307</v>
      </c>
      <c r="I548" s="55" t="str">
        <f xml:space="preserve"> MID(I547,1,16) &amp; "b3"</f>
        <v>ChuteStatus[17].b3</v>
      </c>
    </row>
    <row r="549" spans="1:9" x14ac:dyDescent="0.3">
      <c r="A549" s="48">
        <v>1</v>
      </c>
      <c r="C549" s="48">
        <f t="shared" ref="C549:C562" si="76">C548</f>
        <v>39</v>
      </c>
      <c r="D549" s="48">
        <v>0</v>
      </c>
      <c r="E549" s="48">
        <f t="shared" ref="E549:E562" si="77">E548+1</f>
        <v>739</v>
      </c>
      <c r="F549" s="48">
        <v>0</v>
      </c>
      <c r="G549" s="49" t="s">
        <v>539</v>
      </c>
      <c r="H549" s="49" t="s">
        <v>308</v>
      </c>
      <c r="I549" s="55" t="str">
        <f xml:space="preserve"> MID(I548,1,16) &amp; "b4"</f>
        <v>ChuteStatus[17].b4</v>
      </c>
    </row>
    <row r="550" spans="1:9" x14ac:dyDescent="0.3">
      <c r="A550" s="48">
        <v>1</v>
      </c>
      <c r="C550" s="48">
        <f t="shared" si="76"/>
        <v>39</v>
      </c>
      <c r="D550" s="48">
        <v>0</v>
      </c>
      <c r="E550" s="48">
        <f t="shared" si="77"/>
        <v>740</v>
      </c>
      <c r="F550" s="48">
        <v>0</v>
      </c>
      <c r="G550" s="49" t="s">
        <v>540</v>
      </c>
      <c r="H550" s="49" t="s">
        <v>618</v>
      </c>
      <c r="I550" s="55" t="str">
        <f xml:space="preserve"> MID(I549,1,16) &amp; "b5"</f>
        <v>ChuteStatus[17].b5</v>
      </c>
    </row>
    <row r="551" spans="1:9" x14ac:dyDescent="0.3">
      <c r="A551" s="48">
        <v>1</v>
      </c>
      <c r="C551" s="48">
        <f t="shared" si="76"/>
        <v>39</v>
      </c>
      <c r="D551" s="48">
        <v>0</v>
      </c>
      <c r="E551" s="48">
        <f t="shared" si="77"/>
        <v>741</v>
      </c>
      <c r="F551" s="48">
        <v>0</v>
      </c>
      <c r="G551" s="49" t="s">
        <v>541</v>
      </c>
      <c r="H551" s="49" t="s">
        <v>619</v>
      </c>
      <c r="I551" s="55" t="str">
        <f xml:space="preserve"> MID(I550,1,16) &amp; "b6"</f>
        <v>ChuteStatus[17].b6</v>
      </c>
    </row>
    <row r="552" spans="1:9" x14ac:dyDescent="0.3">
      <c r="A552" s="48">
        <v>1</v>
      </c>
      <c r="C552" s="48">
        <f t="shared" si="76"/>
        <v>39</v>
      </c>
      <c r="D552" s="48">
        <v>0</v>
      </c>
      <c r="E552" s="48">
        <f t="shared" si="77"/>
        <v>742</v>
      </c>
      <c r="F552" s="48">
        <v>0</v>
      </c>
      <c r="G552" s="49" t="s">
        <v>542</v>
      </c>
      <c r="H552" s="49" t="s">
        <v>252</v>
      </c>
      <c r="I552" s="55" t="str">
        <f xml:space="preserve"> MID(I551,1,16) &amp; "b7"</f>
        <v>ChuteStatus[17].b7</v>
      </c>
    </row>
    <row r="553" spans="1:9" x14ac:dyDescent="0.3">
      <c r="A553" s="48">
        <v>1</v>
      </c>
      <c r="C553" s="48">
        <f t="shared" si="76"/>
        <v>39</v>
      </c>
      <c r="D553" s="48">
        <v>0</v>
      </c>
      <c r="E553" s="48">
        <f t="shared" si="77"/>
        <v>743</v>
      </c>
      <c r="F553" s="48">
        <v>0</v>
      </c>
      <c r="G553" s="49" t="s">
        <v>543</v>
      </c>
      <c r="H553" s="49" t="s">
        <v>95</v>
      </c>
      <c r="I553" s="55" t="str">
        <f xml:space="preserve"> MID(I552,1,16) &amp; "b8"</f>
        <v>ChuteStatus[17].b8</v>
      </c>
    </row>
    <row r="554" spans="1:9" x14ac:dyDescent="0.3">
      <c r="A554" s="48">
        <v>1</v>
      </c>
      <c r="C554" s="48">
        <f t="shared" si="76"/>
        <v>39</v>
      </c>
      <c r="D554" s="48">
        <v>0</v>
      </c>
      <c r="E554" s="48">
        <f t="shared" si="77"/>
        <v>744</v>
      </c>
      <c r="F554" s="48">
        <v>0</v>
      </c>
      <c r="G554" s="49" t="s">
        <v>544</v>
      </c>
      <c r="H554" s="49" t="s">
        <v>86</v>
      </c>
      <c r="I554" s="55" t="str">
        <f xml:space="preserve"> MID(I553,1,16) &amp; "b9"</f>
        <v>ChuteStatus[17].b9</v>
      </c>
    </row>
    <row r="555" spans="1:9" x14ac:dyDescent="0.3">
      <c r="A555" s="48">
        <v>1</v>
      </c>
      <c r="C555" s="48">
        <f t="shared" si="76"/>
        <v>39</v>
      </c>
      <c r="D555" s="48">
        <v>0</v>
      </c>
      <c r="E555" s="48">
        <f t="shared" si="77"/>
        <v>745</v>
      </c>
      <c r="F555" s="48">
        <v>0</v>
      </c>
      <c r="G555" s="49" t="s">
        <v>545</v>
      </c>
      <c r="H555" s="49" t="s">
        <v>96</v>
      </c>
      <c r="I555" s="55" t="str">
        <f xml:space="preserve"> MID(I554,1,16) &amp; "b10"</f>
        <v>ChuteStatus[17].b10</v>
      </c>
    </row>
    <row r="556" spans="1:9" x14ac:dyDescent="0.3">
      <c r="A556" s="48">
        <v>1</v>
      </c>
      <c r="C556" s="48">
        <f t="shared" si="76"/>
        <v>39</v>
      </c>
      <c r="D556" s="48">
        <v>0</v>
      </c>
      <c r="E556" s="48">
        <f t="shared" si="77"/>
        <v>746</v>
      </c>
      <c r="F556" s="48">
        <v>0</v>
      </c>
      <c r="G556" s="49" t="s">
        <v>546</v>
      </c>
      <c r="H556" s="49" t="s">
        <v>97</v>
      </c>
      <c r="I556" s="55" t="str">
        <f xml:space="preserve"> MID(I555,1,16) &amp; "b11"</f>
        <v>ChuteStatus[17].b11</v>
      </c>
    </row>
    <row r="557" spans="1:9" x14ac:dyDescent="0.3">
      <c r="A557" s="48">
        <v>1</v>
      </c>
      <c r="C557" s="48">
        <f t="shared" si="76"/>
        <v>39</v>
      </c>
      <c r="D557" s="48">
        <v>0</v>
      </c>
      <c r="E557" s="48">
        <f t="shared" si="77"/>
        <v>747</v>
      </c>
      <c r="F557" s="48">
        <v>0</v>
      </c>
      <c r="G557" s="49" t="s">
        <v>547</v>
      </c>
      <c r="H557" s="49" t="s">
        <v>203</v>
      </c>
      <c r="I557" s="55" t="str">
        <f xml:space="preserve"> MID(I556,1,16) &amp; "b12"</f>
        <v>ChuteStatus[17].b12</v>
      </c>
    </row>
    <row r="558" spans="1:9" x14ac:dyDescent="0.3">
      <c r="A558" s="48">
        <v>1</v>
      </c>
      <c r="C558" s="48">
        <f t="shared" si="76"/>
        <v>39</v>
      </c>
      <c r="D558" s="48">
        <v>0</v>
      </c>
      <c r="E558" s="48">
        <f t="shared" si="77"/>
        <v>748</v>
      </c>
      <c r="F558" s="48">
        <v>0</v>
      </c>
      <c r="G558" s="49" t="s">
        <v>548</v>
      </c>
      <c r="H558" s="49" t="s">
        <v>204</v>
      </c>
      <c r="I558" s="55" t="str">
        <f xml:space="preserve"> MID(I557,1,16) &amp; "b13"</f>
        <v>ChuteStatus[17].b13</v>
      </c>
    </row>
    <row r="559" spans="1:9" x14ac:dyDescent="0.3">
      <c r="A559" s="48">
        <v>1</v>
      </c>
      <c r="C559" s="48">
        <f t="shared" si="76"/>
        <v>39</v>
      </c>
      <c r="D559" s="48">
        <v>0</v>
      </c>
      <c r="E559" s="48">
        <f t="shared" si="77"/>
        <v>749</v>
      </c>
      <c r="F559" s="48">
        <v>0</v>
      </c>
      <c r="G559" s="49" t="s">
        <v>549</v>
      </c>
      <c r="H559" s="49" t="s">
        <v>205</v>
      </c>
      <c r="I559" s="55" t="str">
        <f xml:space="preserve"> MID(I558,1,16) &amp; "b14"</f>
        <v>ChuteStatus[17].b14</v>
      </c>
    </row>
    <row r="560" spans="1:9" x14ac:dyDescent="0.3">
      <c r="A560" s="48">
        <v>1</v>
      </c>
      <c r="C560" s="48">
        <f t="shared" si="76"/>
        <v>39</v>
      </c>
      <c r="D560" s="48">
        <v>0</v>
      </c>
      <c r="E560" s="48">
        <f t="shared" si="77"/>
        <v>750</v>
      </c>
      <c r="F560" s="48">
        <v>0</v>
      </c>
      <c r="G560" s="49" t="s">
        <v>550</v>
      </c>
      <c r="H560" s="49" t="s">
        <v>206</v>
      </c>
      <c r="I560" s="55" t="str">
        <f xml:space="preserve"> MID(I559,1,16) &amp; "b15"</f>
        <v>ChuteStatus[17].b15</v>
      </c>
    </row>
    <row r="561" spans="1:9" x14ac:dyDescent="0.3">
      <c r="A561" s="48">
        <v>1</v>
      </c>
      <c r="C561" s="48">
        <f t="shared" si="76"/>
        <v>39</v>
      </c>
      <c r="D561" s="48">
        <v>0</v>
      </c>
      <c r="E561" s="48">
        <f t="shared" si="77"/>
        <v>751</v>
      </c>
      <c r="F561" s="48">
        <v>0</v>
      </c>
      <c r="G561" s="49" t="s">
        <v>551</v>
      </c>
      <c r="H561" s="49" t="s">
        <v>207</v>
      </c>
      <c r="I561" s="55" t="str">
        <f xml:space="preserve"> MID(I560,1,16) &amp; "b16"</f>
        <v>ChuteStatus[17].b16</v>
      </c>
    </row>
    <row r="562" spans="1:9" x14ac:dyDescent="0.3">
      <c r="A562" s="48">
        <v>1</v>
      </c>
      <c r="C562" s="48">
        <f t="shared" si="76"/>
        <v>39</v>
      </c>
      <c r="D562" s="48">
        <v>0</v>
      </c>
      <c r="E562" s="48">
        <f t="shared" si="77"/>
        <v>752</v>
      </c>
      <c r="F562" s="48">
        <v>0</v>
      </c>
      <c r="G562" s="49" t="s">
        <v>552</v>
      </c>
    </row>
    <row r="563" spans="1:9" x14ac:dyDescent="0.3">
      <c r="G563" s="49"/>
    </row>
    <row r="564" spans="1:9" x14ac:dyDescent="0.3">
      <c r="A564" s="48">
        <v>1</v>
      </c>
      <c r="C564" s="48">
        <f>C547+1</f>
        <v>40</v>
      </c>
      <c r="D564" s="48">
        <v>0</v>
      </c>
      <c r="E564" s="48">
        <f>E547+16</f>
        <v>753</v>
      </c>
      <c r="F564" s="48">
        <v>0</v>
      </c>
      <c r="G564" s="49" t="s">
        <v>537</v>
      </c>
      <c r="H564" s="49" t="s">
        <v>306</v>
      </c>
      <c r="I564" s="55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8">
        <v>1</v>
      </c>
      <c r="C565" s="48">
        <f>C564</f>
        <v>40</v>
      </c>
      <c r="D565" s="48">
        <v>0</v>
      </c>
      <c r="E565" s="48">
        <f>E564+1</f>
        <v>754</v>
      </c>
      <c r="F565" s="48">
        <v>0</v>
      </c>
      <c r="G565" s="49" t="s">
        <v>538</v>
      </c>
      <c r="H565" s="49" t="s">
        <v>307</v>
      </c>
      <c r="I565" s="55" t="str">
        <f xml:space="preserve"> MID(I564,1,16) &amp; "b3"</f>
        <v>ChuteStatus[18].b3</v>
      </c>
    </row>
    <row r="566" spans="1:9" x14ac:dyDescent="0.3">
      <c r="A566" s="48">
        <v>1</v>
      </c>
      <c r="C566" s="48">
        <f t="shared" ref="C566:C579" si="78">C565</f>
        <v>40</v>
      </c>
      <c r="D566" s="48">
        <v>0</v>
      </c>
      <c r="E566" s="48">
        <f t="shared" ref="E566:E579" si="79">E565+1</f>
        <v>755</v>
      </c>
      <c r="F566" s="48">
        <v>0</v>
      </c>
      <c r="G566" s="49" t="s">
        <v>539</v>
      </c>
      <c r="H566" s="49" t="s">
        <v>308</v>
      </c>
      <c r="I566" s="55" t="str">
        <f xml:space="preserve"> MID(I565,1,16) &amp; "b4"</f>
        <v>ChuteStatus[18].b4</v>
      </c>
    </row>
    <row r="567" spans="1:9" x14ac:dyDescent="0.3">
      <c r="A567" s="48">
        <v>1</v>
      </c>
      <c r="C567" s="48">
        <f t="shared" si="78"/>
        <v>40</v>
      </c>
      <c r="D567" s="48">
        <v>0</v>
      </c>
      <c r="E567" s="48">
        <f t="shared" si="79"/>
        <v>756</v>
      </c>
      <c r="F567" s="48">
        <v>0</v>
      </c>
      <c r="G567" s="49" t="s">
        <v>540</v>
      </c>
      <c r="H567" s="49" t="s">
        <v>618</v>
      </c>
      <c r="I567" s="55" t="str">
        <f xml:space="preserve"> MID(I566,1,16) &amp; "b5"</f>
        <v>ChuteStatus[18].b5</v>
      </c>
    </row>
    <row r="568" spans="1:9" x14ac:dyDescent="0.3">
      <c r="A568" s="48">
        <v>1</v>
      </c>
      <c r="C568" s="48">
        <f t="shared" si="78"/>
        <v>40</v>
      </c>
      <c r="D568" s="48">
        <v>0</v>
      </c>
      <c r="E568" s="48">
        <f t="shared" si="79"/>
        <v>757</v>
      </c>
      <c r="F568" s="48">
        <v>0</v>
      </c>
      <c r="G568" s="49" t="s">
        <v>541</v>
      </c>
      <c r="H568" s="49" t="s">
        <v>619</v>
      </c>
      <c r="I568" s="55" t="str">
        <f xml:space="preserve"> MID(I567,1,16) &amp; "b6"</f>
        <v>ChuteStatus[18].b6</v>
      </c>
    </row>
    <row r="569" spans="1:9" x14ac:dyDescent="0.3">
      <c r="A569" s="48">
        <v>1</v>
      </c>
      <c r="C569" s="48">
        <f t="shared" si="78"/>
        <v>40</v>
      </c>
      <c r="D569" s="48">
        <v>0</v>
      </c>
      <c r="E569" s="48">
        <f t="shared" si="79"/>
        <v>758</v>
      </c>
      <c r="F569" s="48">
        <v>0</v>
      </c>
      <c r="G569" s="49" t="s">
        <v>542</v>
      </c>
      <c r="H569" s="49" t="s">
        <v>252</v>
      </c>
      <c r="I569" s="55" t="str">
        <f xml:space="preserve"> MID(I568,1,16) &amp; "b7"</f>
        <v>ChuteStatus[18].b7</v>
      </c>
    </row>
    <row r="570" spans="1:9" x14ac:dyDescent="0.3">
      <c r="A570" s="48">
        <v>1</v>
      </c>
      <c r="C570" s="48">
        <f t="shared" si="78"/>
        <v>40</v>
      </c>
      <c r="D570" s="48">
        <v>0</v>
      </c>
      <c r="E570" s="48">
        <f t="shared" si="79"/>
        <v>759</v>
      </c>
      <c r="F570" s="48">
        <v>0</v>
      </c>
      <c r="G570" s="49" t="s">
        <v>543</v>
      </c>
      <c r="H570" s="49" t="s">
        <v>95</v>
      </c>
      <c r="I570" s="55" t="str">
        <f xml:space="preserve"> MID(I569,1,16) &amp; "b8"</f>
        <v>ChuteStatus[18].b8</v>
      </c>
    </row>
    <row r="571" spans="1:9" x14ac:dyDescent="0.3">
      <c r="A571" s="48">
        <v>1</v>
      </c>
      <c r="C571" s="48">
        <f t="shared" si="78"/>
        <v>40</v>
      </c>
      <c r="D571" s="48">
        <v>0</v>
      </c>
      <c r="E571" s="48">
        <f t="shared" si="79"/>
        <v>760</v>
      </c>
      <c r="F571" s="48">
        <v>0</v>
      </c>
      <c r="G571" s="49" t="s">
        <v>544</v>
      </c>
      <c r="H571" s="49" t="s">
        <v>86</v>
      </c>
      <c r="I571" s="55" t="str">
        <f xml:space="preserve"> MID(I570,1,16) &amp; "b9"</f>
        <v>ChuteStatus[18].b9</v>
      </c>
    </row>
    <row r="572" spans="1:9" x14ac:dyDescent="0.3">
      <c r="A572" s="48">
        <v>1</v>
      </c>
      <c r="C572" s="48">
        <f t="shared" si="78"/>
        <v>40</v>
      </c>
      <c r="D572" s="48">
        <v>0</v>
      </c>
      <c r="E572" s="48">
        <f t="shared" si="79"/>
        <v>761</v>
      </c>
      <c r="F572" s="48">
        <v>0</v>
      </c>
      <c r="G572" s="49" t="s">
        <v>545</v>
      </c>
      <c r="H572" s="49" t="s">
        <v>96</v>
      </c>
      <c r="I572" s="55" t="str">
        <f xml:space="preserve"> MID(I571,1,16) &amp; "b10"</f>
        <v>ChuteStatus[18].b10</v>
      </c>
    </row>
    <row r="573" spans="1:9" x14ac:dyDescent="0.3">
      <c r="A573" s="48">
        <v>1</v>
      </c>
      <c r="C573" s="48">
        <f t="shared" si="78"/>
        <v>40</v>
      </c>
      <c r="D573" s="48">
        <v>0</v>
      </c>
      <c r="E573" s="48">
        <f t="shared" si="79"/>
        <v>762</v>
      </c>
      <c r="F573" s="48">
        <v>0</v>
      </c>
      <c r="G573" s="49" t="s">
        <v>546</v>
      </c>
      <c r="H573" s="49" t="s">
        <v>97</v>
      </c>
      <c r="I573" s="55" t="str">
        <f xml:space="preserve"> MID(I572,1,16) &amp; "b11"</f>
        <v>ChuteStatus[18].b11</v>
      </c>
    </row>
    <row r="574" spans="1:9" x14ac:dyDescent="0.3">
      <c r="A574" s="48">
        <v>1</v>
      </c>
      <c r="C574" s="48">
        <f t="shared" si="78"/>
        <v>40</v>
      </c>
      <c r="D574" s="48">
        <v>0</v>
      </c>
      <c r="E574" s="48">
        <f t="shared" si="79"/>
        <v>763</v>
      </c>
      <c r="F574" s="48">
        <v>0</v>
      </c>
      <c r="G574" s="49" t="s">
        <v>547</v>
      </c>
      <c r="H574" s="49" t="s">
        <v>203</v>
      </c>
      <c r="I574" s="55" t="str">
        <f xml:space="preserve"> MID(I573,1,16) &amp; "b12"</f>
        <v>ChuteStatus[18].b12</v>
      </c>
    </row>
    <row r="575" spans="1:9" x14ac:dyDescent="0.3">
      <c r="A575" s="48">
        <v>1</v>
      </c>
      <c r="C575" s="48">
        <f t="shared" si="78"/>
        <v>40</v>
      </c>
      <c r="D575" s="48">
        <v>0</v>
      </c>
      <c r="E575" s="48">
        <f t="shared" si="79"/>
        <v>764</v>
      </c>
      <c r="F575" s="48">
        <v>0</v>
      </c>
      <c r="G575" s="49" t="s">
        <v>548</v>
      </c>
      <c r="H575" s="49" t="s">
        <v>204</v>
      </c>
      <c r="I575" s="55" t="str">
        <f xml:space="preserve"> MID(I574,1,16) &amp; "b13"</f>
        <v>ChuteStatus[18].b13</v>
      </c>
    </row>
    <row r="576" spans="1:9" x14ac:dyDescent="0.3">
      <c r="A576" s="48">
        <v>1</v>
      </c>
      <c r="C576" s="48">
        <f t="shared" si="78"/>
        <v>40</v>
      </c>
      <c r="D576" s="48">
        <v>0</v>
      </c>
      <c r="E576" s="48">
        <f t="shared" si="79"/>
        <v>765</v>
      </c>
      <c r="F576" s="48">
        <v>0</v>
      </c>
      <c r="G576" s="49" t="s">
        <v>549</v>
      </c>
      <c r="H576" s="49" t="s">
        <v>205</v>
      </c>
      <c r="I576" s="55" t="str">
        <f xml:space="preserve"> MID(I575,1,16) &amp; "b14"</f>
        <v>ChuteStatus[18].b14</v>
      </c>
    </row>
    <row r="577" spans="1:9" x14ac:dyDescent="0.3">
      <c r="A577" s="48">
        <v>1</v>
      </c>
      <c r="C577" s="48">
        <f t="shared" si="78"/>
        <v>40</v>
      </c>
      <c r="D577" s="48">
        <v>0</v>
      </c>
      <c r="E577" s="48">
        <f t="shared" si="79"/>
        <v>766</v>
      </c>
      <c r="F577" s="48">
        <v>0</v>
      </c>
      <c r="G577" s="49" t="s">
        <v>550</v>
      </c>
      <c r="H577" s="49" t="s">
        <v>206</v>
      </c>
      <c r="I577" s="55" t="str">
        <f xml:space="preserve"> MID(I576,1,16) &amp; "b15"</f>
        <v>ChuteStatus[18].b15</v>
      </c>
    </row>
    <row r="578" spans="1:9" x14ac:dyDescent="0.3">
      <c r="A578" s="48">
        <v>1</v>
      </c>
      <c r="C578" s="48">
        <f t="shared" si="78"/>
        <v>40</v>
      </c>
      <c r="D578" s="48">
        <v>0</v>
      </c>
      <c r="E578" s="48">
        <f t="shared" si="79"/>
        <v>767</v>
      </c>
      <c r="F578" s="48">
        <v>0</v>
      </c>
      <c r="G578" s="49" t="s">
        <v>551</v>
      </c>
      <c r="H578" s="49" t="s">
        <v>207</v>
      </c>
      <c r="I578" s="55" t="str">
        <f xml:space="preserve"> MID(I577,1,16) &amp; "b16"</f>
        <v>ChuteStatus[18].b16</v>
      </c>
    </row>
    <row r="579" spans="1:9" x14ac:dyDescent="0.3">
      <c r="A579" s="48">
        <v>1</v>
      </c>
      <c r="C579" s="48">
        <f t="shared" si="78"/>
        <v>40</v>
      </c>
      <c r="D579" s="48">
        <v>0</v>
      </c>
      <c r="E579" s="48">
        <f t="shared" si="79"/>
        <v>768</v>
      </c>
      <c r="F579" s="48">
        <v>0</v>
      </c>
      <c r="G579" s="49" t="s">
        <v>552</v>
      </c>
    </row>
    <row r="580" spans="1:9" x14ac:dyDescent="0.3">
      <c r="G580" s="49"/>
    </row>
    <row r="581" spans="1:9" x14ac:dyDescent="0.3">
      <c r="A581" s="48">
        <v>1</v>
      </c>
      <c r="C581" s="48">
        <f>C564+1</f>
        <v>41</v>
      </c>
      <c r="D581" s="48">
        <v>0</v>
      </c>
      <c r="E581" s="48">
        <f>E564+16</f>
        <v>769</v>
      </c>
      <c r="F581" s="48">
        <v>0</v>
      </c>
      <c r="G581" s="49" t="s">
        <v>537</v>
      </c>
      <c r="H581" s="49" t="s">
        <v>306</v>
      </c>
      <c r="I581" s="55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8">
        <v>1</v>
      </c>
      <c r="C582" s="48">
        <f>C581</f>
        <v>41</v>
      </c>
      <c r="D582" s="48">
        <v>0</v>
      </c>
      <c r="E582" s="48">
        <f>E581+1</f>
        <v>770</v>
      </c>
      <c r="F582" s="48">
        <v>0</v>
      </c>
      <c r="G582" s="49" t="s">
        <v>538</v>
      </c>
      <c r="H582" s="49" t="s">
        <v>307</v>
      </c>
      <c r="I582" s="55" t="str">
        <f xml:space="preserve"> MID(I581,1,16) &amp; "b3"</f>
        <v>ChuteStatus[19].b3</v>
      </c>
    </row>
    <row r="583" spans="1:9" x14ac:dyDescent="0.3">
      <c r="A583" s="48">
        <v>1</v>
      </c>
      <c r="C583" s="48">
        <f t="shared" ref="C583:C596" si="80">C582</f>
        <v>41</v>
      </c>
      <c r="D583" s="48">
        <v>0</v>
      </c>
      <c r="E583" s="48">
        <f t="shared" ref="E583:E596" si="81">E582+1</f>
        <v>771</v>
      </c>
      <c r="F583" s="48">
        <v>0</v>
      </c>
      <c r="G583" s="49" t="s">
        <v>539</v>
      </c>
      <c r="H583" s="49" t="s">
        <v>308</v>
      </c>
      <c r="I583" s="55" t="str">
        <f xml:space="preserve"> MID(I582,1,16) &amp; "b4"</f>
        <v>ChuteStatus[19].b4</v>
      </c>
    </row>
    <row r="584" spans="1:9" x14ac:dyDescent="0.3">
      <c r="A584" s="48">
        <v>1</v>
      </c>
      <c r="C584" s="48">
        <f t="shared" si="80"/>
        <v>41</v>
      </c>
      <c r="D584" s="48">
        <v>0</v>
      </c>
      <c r="E584" s="48">
        <f t="shared" si="81"/>
        <v>772</v>
      </c>
      <c r="F584" s="48">
        <v>0</v>
      </c>
      <c r="G584" s="49" t="s">
        <v>540</v>
      </c>
      <c r="H584" s="49" t="s">
        <v>618</v>
      </c>
      <c r="I584" s="55" t="str">
        <f xml:space="preserve"> MID(I583,1,16) &amp; "b5"</f>
        <v>ChuteStatus[19].b5</v>
      </c>
    </row>
    <row r="585" spans="1:9" x14ac:dyDescent="0.3">
      <c r="A585" s="48">
        <v>1</v>
      </c>
      <c r="C585" s="48">
        <f t="shared" si="80"/>
        <v>41</v>
      </c>
      <c r="D585" s="48">
        <v>0</v>
      </c>
      <c r="E585" s="48">
        <f t="shared" si="81"/>
        <v>773</v>
      </c>
      <c r="F585" s="48">
        <v>0</v>
      </c>
      <c r="G585" s="49" t="s">
        <v>541</v>
      </c>
      <c r="H585" s="49" t="s">
        <v>619</v>
      </c>
      <c r="I585" s="55" t="str">
        <f xml:space="preserve"> MID(I584,1,16) &amp; "b6"</f>
        <v>ChuteStatus[19].b6</v>
      </c>
    </row>
    <row r="586" spans="1:9" x14ac:dyDescent="0.3">
      <c r="A586" s="48">
        <v>1</v>
      </c>
      <c r="C586" s="48">
        <f t="shared" si="80"/>
        <v>41</v>
      </c>
      <c r="D586" s="48">
        <v>0</v>
      </c>
      <c r="E586" s="48">
        <f t="shared" si="81"/>
        <v>774</v>
      </c>
      <c r="F586" s="48">
        <v>0</v>
      </c>
      <c r="G586" s="49" t="s">
        <v>542</v>
      </c>
      <c r="H586" s="49" t="s">
        <v>252</v>
      </c>
      <c r="I586" s="55" t="str">
        <f xml:space="preserve"> MID(I585,1,16) &amp; "b7"</f>
        <v>ChuteStatus[19].b7</v>
      </c>
    </row>
    <row r="587" spans="1:9" x14ac:dyDescent="0.3">
      <c r="A587" s="48">
        <v>1</v>
      </c>
      <c r="C587" s="48">
        <f t="shared" si="80"/>
        <v>41</v>
      </c>
      <c r="D587" s="48">
        <v>0</v>
      </c>
      <c r="E587" s="48">
        <f t="shared" si="81"/>
        <v>775</v>
      </c>
      <c r="F587" s="48">
        <v>0</v>
      </c>
      <c r="G587" s="49" t="s">
        <v>543</v>
      </c>
      <c r="H587" s="49" t="s">
        <v>95</v>
      </c>
      <c r="I587" s="55" t="str">
        <f xml:space="preserve"> MID(I586,1,16) &amp; "b8"</f>
        <v>ChuteStatus[19].b8</v>
      </c>
    </row>
    <row r="588" spans="1:9" x14ac:dyDescent="0.3">
      <c r="A588" s="48">
        <v>1</v>
      </c>
      <c r="C588" s="48">
        <f t="shared" si="80"/>
        <v>41</v>
      </c>
      <c r="D588" s="48">
        <v>0</v>
      </c>
      <c r="E588" s="48">
        <f t="shared" si="81"/>
        <v>776</v>
      </c>
      <c r="F588" s="48">
        <v>0</v>
      </c>
      <c r="G588" s="49" t="s">
        <v>544</v>
      </c>
      <c r="H588" s="49" t="s">
        <v>86</v>
      </c>
      <c r="I588" s="55" t="str">
        <f xml:space="preserve"> MID(I587,1,16) &amp; "b9"</f>
        <v>ChuteStatus[19].b9</v>
      </c>
    </row>
    <row r="589" spans="1:9" x14ac:dyDescent="0.3">
      <c r="A589" s="48">
        <v>1</v>
      </c>
      <c r="C589" s="48">
        <f t="shared" si="80"/>
        <v>41</v>
      </c>
      <c r="D589" s="48">
        <v>0</v>
      </c>
      <c r="E589" s="48">
        <f t="shared" si="81"/>
        <v>777</v>
      </c>
      <c r="F589" s="48">
        <v>0</v>
      </c>
      <c r="G589" s="49" t="s">
        <v>545</v>
      </c>
      <c r="H589" s="49" t="s">
        <v>96</v>
      </c>
      <c r="I589" s="55" t="str">
        <f xml:space="preserve"> MID(I588,1,16) &amp; "b10"</f>
        <v>ChuteStatus[19].b10</v>
      </c>
    </row>
    <row r="590" spans="1:9" x14ac:dyDescent="0.3">
      <c r="A590" s="48">
        <v>1</v>
      </c>
      <c r="C590" s="48">
        <f t="shared" si="80"/>
        <v>41</v>
      </c>
      <c r="D590" s="48">
        <v>0</v>
      </c>
      <c r="E590" s="48">
        <f t="shared" si="81"/>
        <v>778</v>
      </c>
      <c r="F590" s="48">
        <v>0</v>
      </c>
      <c r="G590" s="49" t="s">
        <v>546</v>
      </c>
      <c r="H590" s="49" t="s">
        <v>97</v>
      </c>
      <c r="I590" s="55" t="str">
        <f xml:space="preserve"> MID(I589,1,16) &amp; "b11"</f>
        <v>ChuteStatus[19].b11</v>
      </c>
    </row>
    <row r="591" spans="1:9" x14ac:dyDescent="0.3">
      <c r="A591" s="48">
        <v>1</v>
      </c>
      <c r="C591" s="48">
        <f t="shared" si="80"/>
        <v>41</v>
      </c>
      <c r="D591" s="48">
        <v>0</v>
      </c>
      <c r="E591" s="48">
        <f t="shared" si="81"/>
        <v>779</v>
      </c>
      <c r="F591" s="48">
        <v>0</v>
      </c>
      <c r="G591" s="49" t="s">
        <v>547</v>
      </c>
      <c r="H591" s="49" t="s">
        <v>203</v>
      </c>
      <c r="I591" s="55" t="str">
        <f xml:space="preserve"> MID(I590,1,16) &amp; "b12"</f>
        <v>ChuteStatus[19].b12</v>
      </c>
    </row>
    <row r="592" spans="1:9" x14ac:dyDescent="0.3">
      <c r="A592" s="48">
        <v>1</v>
      </c>
      <c r="C592" s="48">
        <f t="shared" si="80"/>
        <v>41</v>
      </c>
      <c r="D592" s="48">
        <v>0</v>
      </c>
      <c r="E592" s="48">
        <f t="shared" si="81"/>
        <v>780</v>
      </c>
      <c r="F592" s="48">
        <v>0</v>
      </c>
      <c r="G592" s="49" t="s">
        <v>548</v>
      </c>
      <c r="H592" s="49" t="s">
        <v>204</v>
      </c>
      <c r="I592" s="55" t="str">
        <f xml:space="preserve"> MID(I591,1,16) &amp; "b13"</f>
        <v>ChuteStatus[19].b13</v>
      </c>
    </row>
    <row r="593" spans="1:9" x14ac:dyDescent="0.3">
      <c r="A593" s="48">
        <v>1</v>
      </c>
      <c r="C593" s="48">
        <f t="shared" si="80"/>
        <v>41</v>
      </c>
      <c r="D593" s="48">
        <v>0</v>
      </c>
      <c r="E593" s="48">
        <f t="shared" si="81"/>
        <v>781</v>
      </c>
      <c r="F593" s="48">
        <v>0</v>
      </c>
      <c r="G593" s="49" t="s">
        <v>549</v>
      </c>
      <c r="H593" s="49" t="s">
        <v>205</v>
      </c>
      <c r="I593" s="55" t="str">
        <f xml:space="preserve"> MID(I592,1,16) &amp; "b14"</f>
        <v>ChuteStatus[19].b14</v>
      </c>
    </row>
    <row r="594" spans="1:9" x14ac:dyDescent="0.3">
      <c r="A594" s="48">
        <v>1</v>
      </c>
      <c r="C594" s="48">
        <f t="shared" si="80"/>
        <v>41</v>
      </c>
      <c r="D594" s="48">
        <v>0</v>
      </c>
      <c r="E594" s="48">
        <f t="shared" si="81"/>
        <v>782</v>
      </c>
      <c r="F594" s="48">
        <v>0</v>
      </c>
      <c r="G594" s="49" t="s">
        <v>550</v>
      </c>
      <c r="H594" s="49" t="s">
        <v>206</v>
      </c>
      <c r="I594" s="55" t="str">
        <f xml:space="preserve"> MID(I593,1,16) &amp; "b15"</f>
        <v>ChuteStatus[19].b15</v>
      </c>
    </row>
    <row r="595" spans="1:9" x14ac:dyDescent="0.3">
      <c r="A595" s="48">
        <v>1</v>
      </c>
      <c r="C595" s="48">
        <f t="shared" si="80"/>
        <v>41</v>
      </c>
      <c r="D595" s="48">
        <v>0</v>
      </c>
      <c r="E595" s="48">
        <f t="shared" si="81"/>
        <v>783</v>
      </c>
      <c r="F595" s="48">
        <v>0</v>
      </c>
      <c r="G595" s="49" t="s">
        <v>551</v>
      </c>
      <c r="H595" s="49" t="s">
        <v>207</v>
      </c>
      <c r="I595" s="55" t="str">
        <f xml:space="preserve"> MID(I594,1,16) &amp; "b16"</f>
        <v>ChuteStatus[19].b16</v>
      </c>
    </row>
    <row r="596" spans="1:9" x14ac:dyDescent="0.3">
      <c r="A596" s="48">
        <v>1</v>
      </c>
      <c r="C596" s="48">
        <f t="shared" si="80"/>
        <v>41</v>
      </c>
      <c r="D596" s="48">
        <v>0</v>
      </c>
      <c r="E596" s="48">
        <f t="shared" si="81"/>
        <v>784</v>
      </c>
      <c r="F596" s="48">
        <v>0</v>
      </c>
      <c r="G596" s="49" t="s">
        <v>552</v>
      </c>
    </row>
    <row r="597" spans="1:9" x14ac:dyDescent="0.3">
      <c r="G597" s="49"/>
    </row>
    <row r="598" spans="1:9" x14ac:dyDescent="0.3">
      <c r="A598" s="48">
        <v>1</v>
      </c>
      <c r="C598" s="48">
        <f>C581+1</f>
        <v>42</v>
      </c>
      <c r="D598" s="48">
        <v>0</v>
      </c>
      <c r="E598" s="48">
        <f>E581+16</f>
        <v>785</v>
      </c>
      <c r="F598" s="48">
        <v>0</v>
      </c>
      <c r="G598" s="49" t="s">
        <v>537</v>
      </c>
      <c r="H598" s="49" t="s">
        <v>306</v>
      </c>
      <c r="I598" s="55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8">
        <v>1</v>
      </c>
      <c r="C599" s="48">
        <f>C598</f>
        <v>42</v>
      </c>
      <c r="D599" s="48">
        <v>0</v>
      </c>
      <c r="E599" s="48">
        <f>E598+1</f>
        <v>786</v>
      </c>
      <c r="F599" s="48">
        <v>0</v>
      </c>
      <c r="G599" s="49" t="s">
        <v>538</v>
      </c>
      <c r="H599" s="49" t="s">
        <v>307</v>
      </c>
      <c r="I599" s="55" t="str">
        <f xml:space="preserve"> MID(I598,1,16) &amp; "b3"</f>
        <v>ChuteStatus[20].b3</v>
      </c>
    </row>
    <row r="600" spans="1:9" x14ac:dyDescent="0.3">
      <c r="A600" s="48">
        <v>1</v>
      </c>
      <c r="C600" s="48">
        <f t="shared" ref="C600:C613" si="82">C599</f>
        <v>42</v>
      </c>
      <c r="D600" s="48">
        <v>0</v>
      </c>
      <c r="E600" s="48">
        <f t="shared" ref="E600:E613" si="83">E599+1</f>
        <v>787</v>
      </c>
      <c r="F600" s="48">
        <v>0</v>
      </c>
      <c r="G600" s="49" t="s">
        <v>539</v>
      </c>
      <c r="H600" s="49" t="s">
        <v>308</v>
      </c>
      <c r="I600" s="55" t="str">
        <f xml:space="preserve"> MID(I599,1,16) &amp; "b4"</f>
        <v>ChuteStatus[20].b4</v>
      </c>
    </row>
    <row r="601" spans="1:9" x14ac:dyDescent="0.3">
      <c r="A601" s="48">
        <v>1</v>
      </c>
      <c r="C601" s="48">
        <f t="shared" si="82"/>
        <v>42</v>
      </c>
      <c r="D601" s="48">
        <v>0</v>
      </c>
      <c r="E601" s="48">
        <f t="shared" si="83"/>
        <v>788</v>
      </c>
      <c r="F601" s="48">
        <v>0</v>
      </c>
      <c r="G601" s="49" t="s">
        <v>540</v>
      </c>
      <c r="H601" s="49" t="s">
        <v>618</v>
      </c>
      <c r="I601" s="55" t="str">
        <f xml:space="preserve"> MID(I600,1,16) &amp; "b5"</f>
        <v>ChuteStatus[20].b5</v>
      </c>
    </row>
    <row r="602" spans="1:9" x14ac:dyDescent="0.3">
      <c r="A602" s="48">
        <v>1</v>
      </c>
      <c r="C602" s="48">
        <f t="shared" si="82"/>
        <v>42</v>
      </c>
      <c r="D602" s="48">
        <v>0</v>
      </c>
      <c r="E602" s="48">
        <f t="shared" si="83"/>
        <v>789</v>
      </c>
      <c r="F602" s="48">
        <v>0</v>
      </c>
      <c r="G602" s="49" t="s">
        <v>541</v>
      </c>
      <c r="H602" s="49" t="s">
        <v>619</v>
      </c>
      <c r="I602" s="55" t="str">
        <f xml:space="preserve"> MID(I601,1,16) &amp; "b6"</f>
        <v>ChuteStatus[20].b6</v>
      </c>
    </row>
    <row r="603" spans="1:9" x14ac:dyDescent="0.3">
      <c r="A603" s="48">
        <v>1</v>
      </c>
      <c r="C603" s="48">
        <f t="shared" si="82"/>
        <v>42</v>
      </c>
      <c r="D603" s="48">
        <v>0</v>
      </c>
      <c r="E603" s="48">
        <f t="shared" si="83"/>
        <v>790</v>
      </c>
      <c r="F603" s="48">
        <v>0</v>
      </c>
      <c r="G603" s="49" t="s">
        <v>542</v>
      </c>
      <c r="H603" s="49" t="s">
        <v>252</v>
      </c>
      <c r="I603" s="55" t="str">
        <f xml:space="preserve"> MID(I602,1,16) &amp; "b7"</f>
        <v>ChuteStatus[20].b7</v>
      </c>
    </row>
    <row r="604" spans="1:9" x14ac:dyDescent="0.3">
      <c r="A604" s="48">
        <v>1</v>
      </c>
      <c r="C604" s="48">
        <f t="shared" si="82"/>
        <v>42</v>
      </c>
      <c r="D604" s="48">
        <v>0</v>
      </c>
      <c r="E604" s="48">
        <f t="shared" si="83"/>
        <v>791</v>
      </c>
      <c r="F604" s="48">
        <v>0</v>
      </c>
      <c r="G604" s="49" t="s">
        <v>543</v>
      </c>
      <c r="H604" s="49" t="s">
        <v>95</v>
      </c>
      <c r="I604" s="55" t="str">
        <f xml:space="preserve"> MID(I603,1,16) &amp; "b8"</f>
        <v>ChuteStatus[20].b8</v>
      </c>
    </row>
    <row r="605" spans="1:9" x14ac:dyDescent="0.3">
      <c r="A605" s="48">
        <v>1</v>
      </c>
      <c r="C605" s="48">
        <f t="shared" si="82"/>
        <v>42</v>
      </c>
      <c r="D605" s="48">
        <v>0</v>
      </c>
      <c r="E605" s="48">
        <f t="shared" si="83"/>
        <v>792</v>
      </c>
      <c r="F605" s="48">
        <v>0</v>
      </c>
      <c r="G605" s="49" t="s">
        <v>544</v>
      </c>
      <c r="H605" s="49" t="s">
        <v>86</v>
      </c>
      <c r="I605" s="55" t="str">
        <f xml:space="preserve"> MID(I604,1,16) &amp; "b9"</f>
        <v>ChuteStatus[20].b9</v>
      </c>
    </row>
    <row r="606" spans="1:9" x14ac:dyDescent="0.3">
      <c r="A606" s="48">
        <v>1</v>
      </c>
      <c r="C606" s="48">
        <f t="shared" si="82"/>
        <v>42</v>
      </c>
      <c r="D606" s="48">
        <v>0</v>
      </c>
      <c r="E606" s="48">
        <f t="shared" si="83"/>
        <v>793</v>
      </c>
      <c r="F606" s="48">
        <v>0</v>
      </c>
      <c r="G606" s="49" t="s">
        <v>545</v>
      </c>
      <c r="H606" s="49" t="s">
        <v>96</v>
      </c>
      <c r="I606" s="55" t="str">
        <f xml:space="preserve"> MID(I605,1,16) &amp; "b10"</f>
        <v>ChuteStatus[20].b10</v>
      </c>
    </row>
    <row r="607" spans="1:9" x14ac:dyDescent="0.3">
      <c r="A607" s="48">
        <v>1</v>
      </c>
      <c r="C607" s="48">
        <f t="shared" si="82"/>
        <v>42</v>
      </c>
      <c r="D607" s="48">
        <v>0</v>
      </c>
      <c r="E607" s="48">
        <f t="shared" si="83"/>
        <v>794</v>
      </c>
      <c r="F607" s="48">
        <v>0</v>
      </c>
      <c r="G607" s="49" t="s">
        <v>546</v>
      </c>
      <c r="H607" s="49" t="s">
        <v>97</v>
      </c>
      <c r="I607" s="55" t="str">
        <f xml:space="preserve"> MID(I606,1,16) &amp; "b11"</f>
        <v>ChuteStatus[20].b11</v>
      </c>
    </row>
    <row r="608" spans="1:9" x14ac:dyDescent="0.3">
      <c r="A608" s="48">
        <v>1</v>
      </c>
      <c r="C608" s="48">
        <f t="shared" si="82"/>
        <v>42</v>
      </c>
      <c r="D608" s="48">
        <v>0</v>
      </c>
      <c r="E608" s="48">
        <f t="shared" si="83"/>
        <v>795</v>
      </c>
      <c r="F608" s="48">
        <v>0</v>
      </c>
      <c r="G608" s="49" t="s">
        <v>547</v>
      </c>
      <c r="H608" s="49" t="s">
        <v>203</v>
      </c>
      <c r="I608" s="55" t="str">
        <f xml:space="preserve"> MID(I607,1,16) &amp; "b12"</f>
        <v>ChuteStatus[20].b12</v>
      </c>
    </row>
    <row r="609" spans="1:9" x14ac:dyDescent="0.3">
      <c r="A609" s="48">
        <v>1</v>
      </c>
      <c r="C609" s="48">
        <f t="shared" si="82"/>
        <v>42</v>
      </c>
      <c r="D609" s="48">
        <v>0</v>
      </c>
      <c r="E609" s="48">
        <f t="shared" si="83"/>
        <v>796</v>
      </c>
      <c r="F609" s="48">
        <v>0</v>
      </c>
      <c r="G609" s="49" t="s">
        <v>548</v>
      </c>
      <c r="H609" s="49" t="s">
        <v>204</v>
      </c>
      <c r="I609" s="55" t="str">
        <f xml:space="preserve"> MID(I608,1,16) &amp; "b13"</f>
        <v>ChuteStatus[20].b13</v>
      </c>
    </row>
    <row r="610" spans="1:9" x14ac:dyDescent="0.3">
      <c r="A610" s="48">
        <v>1</v>
      </c>
      <c r="C610" s="48">
        <f t="shared" si="82"/>
        <v>42</v>
      </c>
      <c r="D610" s="48">
        <v>0</v>
      </c>
      <c r="E610" s="48">
        <f t="shared" si="83"/>
        <v>797</v>
      </c>
      <c r="F610" s="48">
        <v>0</v>
      </c>
      <c r="G610" s="49" t="s">
        <v>549</v>
      </c>
      <c r="H610" s="49" t="s">
        <v>205</v>
      </c>
      <c r="I610" s="55" t="str">
        <f xml:space="preserve"> MID(I609,1,16) &amp; "b14"</f>
        <v>ChuteStatus[20].b14</v>
      </c>
    </row>
    <row r="611" spans="1:9" x14ac:dyDescent="0.3">
      <c r="A611" s="48">
        <v>1</v>
      </c>
      <c r="C611" s="48">
        <f t="shared" si="82"/>
        <v>42</v>
      </c>
      <c r="D611" s="48">
        <v>0</v>
      </c>
      <c r="E611" s="48">
        <f t="shared" si="83"/>
        <v>798</v>
      </c>
      <c r="F611" s="48">
        <v>0</v>
      </c>
      <c r="G611" s="49" t="s">
        <v>550</v>
      </c>
      <c r="H611" s="49" t="s">
        <v>206</v>
      </c>
      <c r="I611" s="55" t="str">
        <f xml:space="preserve"> MID(I610,1,16) &amp; "b15"</f>
        <v>ChuteStatus[20].b15</v>
      </c>
    </row>
    <row r="612" spans="1:9" x14ac:dyDescent="0.3">
      <c r="A612" s="48">
        <v>1</v>
      </c>
      <c r="C612" s="48">
        <f t="shared" si="82"/>
        <v>42</v>
      </c>
      <c r="D612" s="48">
        <v>0</v>
      </c>
      <c r="E612" s="48">
        <f t="shared" si="83"/>
        <v>799</v>
      </c>
      <c r="F612" s="48">
        <v>0</v>
      </c>
      <c r="G612" s="49" t="s">
        <v>551</v>
      </c>
      <c r="H612" s="49" t="s">
        <v>207</v>
      </c>
      <c r="I612" s="55" t="str">
        <f xml:space="preserve"> MID(I611,1,16) &amp; "b16"</f>
        <v>ChuteStatus[20].b16</v>
      </c>
    </row>
    <row r="613" spans="1:9" x14ac:dyDescent="0.3">
      <c r="A613" s="48">
        <v>1</v>
      </c>
      <c r="C613" s="48">
        <f t="shared" si="82"/>
        <v>42</v>
      </c>
      <c r="D613" s="48">
        <v>0</v>
      </c>
      <c r="E613" s="48">
        <f t="shared" si="83"/>
        <v>800</v>
      </c>
      <c r="F613" s="48">
        <v>0</v>
      </c>
      <c r="G613" s="49" t="s">
        <v>552</v>
      </c>
    </row>
    <row r="614" spans="1:9" x14ac:dyDescent="0.3">
      <c r="G614" s="49"/>
    </row>
    <row r="615" spans="1:9" x14ac:dyDescent="0.3">
      <c r="A615" s="48">
        <v>1</v>
      </c>
      <c r="C615" s="48">
        <f>C598+1</f>
        <v>43</v>
      </c>
      <c r="D615" s="48">
        <v>0</v>
      </c>
      <c r="E615" s="48">
        <f>E598+16</f>
        <v>801</v>
      </c>
      <c r="F615" s="48">
        <v>0</v>
      </c>
      <c r="G615" s="49" t="s">
        <v>537</v>
      </c>
      <c r="H615" s="49" t="s">
        <v>306</v>
      </c>
      <c r="I615" s="55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8">
        <v>1</v>
      </c>
      <c r="C616" s="48">
        <f>C615</f>
        <v>43</v>
      </c>
      <c r="D616" s="48">
        <v>0</v>
      </c>
      <c r="E616" s="48">
        <f>E615+1</f>
        <v>802</v>
      </c>
      <c r="F616" s="48">
        <v>0</v>
      </c>
      <c r="G616" s="49" t="s">
        <v>538</v>
      </c>
      <c r="H616" s="49" t="s">
        <v>307</v>
      </c>
      <c r="I616" s="55" t="str">
        <f xml:space="preserve"> MID(I615,1,16) &amp; "b3"</f>
        <v>ChuteStatus[21].b3</v>
      </c>
    </row>
    <row r="617" spans="1:9" x14ac:dyDescent="0.3">
      <c r="A617" s="48">
        <v>1</v>
      </c>
      <c r="C617" s="48">
        <f t="shared" ref="C617:C630" si="84">C616</f>
        <v>43</v>
      </c>
      <c r="D617" s="48">
        <v>0</v>
      </c>
      <c r="E617" s="48">
        <f t="shared" ref="E617:E630" si="85">E616+1</f>
        <v>803</v>
      </c>
      <c r="F617" s="48">
        <v>0</v>
      </c>
      <c r="G617" s="49" t="s">
        <v>539</v>
      </c>
      <c r="H617" s="49" t="s">
        <v>308</v>
      </c>
      <c r="I617" s="55" t="str">
        <f xml:space="preserve"> MID(I616,1,16) &amp; "b4"</f>
        <v>ChuteStatus[21].b4</v>
      </c>
    </row>
    <row r="618" spans="1:9" x14ac:dyDescent="0.3">
      <c r="A618" s="48">
        <v>1</v>
      </c>
      <c r="C618" s="48">
        <f t="shared" si="84"/>
        <v>43</v>
      </c>
      <c r="D618" s="48">
        <v>0</v>
      </c>
      <c r="E618" s="48">
        <f t="shared" si="85"/>
        <v>804</v>
      </c>
      <c r="F618" s="48">
        <v>0</v>
      </c>
      <c r="G618" s="49" t="s">
        <v>540</v>
      </c>
      <c r="H618" s="49" t="s">
        <v>618</v>
      </c>
      <c r="I618" s="55" t="str">
        <f xml:space="preserve"> MID(I617,1,16) &amp; "b5"</f>
        <v>ChuteStatus[21].b5</v>
      </c>
    </row>
    <row r="619" spans="1:9" x14ac:dyDescent="0.3">
      <c r="A619" s="48">
        <v>1</v>
      </c>
      <c r="C619" s="48">
        <f t="shared" si="84"/>
        <v>43</v>
      </c>
      <c r="D619" s="48">
        <v>0</v>
      </c>
      <c r="E619" s="48">
        <f t="shared" si="85"/>
        <v>805</v>
      </c>
      <c r="F619" s="48">
        <v>0</v>
      </c>
      <c r="G619" s="49" t="s">
        <v>541</v>
      </c>
      <c r="H619" s="49" t="s">
        <v>619</v>
      </c>
      <c r="I619" s="55" t="str">
        <f xml:space="preserve"> MID(I618,1,16) &amp; "b6"</f>
        <v>ChuteStatus[21].b6</v>
      </c>
    </row>
    <row r="620" spans="1:9" x14ac:dyDescent="0.3">
      <c r="A620" s="48">
        <v>1</v>
      </c>
      <c r="C620" s="48">
        <f t="shared" si="84"/>
        <v>43</v>
      </c>
      <c r="D620" s="48">
        <v>0</v>
      </c>
      <c r="E620" s="48">
        <f t="shared" si="85"/>
        <v>806</v>
      </c>
      <c r="F620" s="48">
        <v>0</v>
      </c>
      <c r="G620" s="49" t="s">
        <v>542</v>
      </c>
      <c r="H620" s="49" t="s">
        <v>252</v>
      </c>
      <c r="I620" s="55" t="str">
        <f xml:space="preserve"> MID(I619,1,16) &amp; "b7"</f>
        <v>ChuteStatus[21].b7</v>
      </c>
    </row>
    <row r="621" spans="1:9" x14ac:dyDescent="0.3">
      <c r="A621" s="48">
        <v>1</v>
      </c>
      <c r="C621" s="48">
        <f t="shared" si="84"/>
        <v>43</v>
      </c>
      <c r="D621" s="48">
        <v>0</v>
      </c>
      <c r="E621" s="48">
        <f t="shared" si="85"/>
        <v>807</v>
      </c>
      <c r="F621" s="48">
        <v>0</v>
      </c>
      <c r="G621" s="49" t="s">
        <v>543</v>
      </c>
      <c r="H621" s="49" t="s">
        <v>95</v>
      </c>
      <c r="I621" s="55" t="str">
        <f xml:space="preserve"> MID(I620,1,16) &amp; "b8"</f>
        <v>ChuteStatus[21].b8</v>
      </c>
    </row>
    <row r="622" spans="1:9" x14ac:dyDescent="0.3">
      <c r="A622" s="48">
        <v>1</v>
      </c>
      <c r="C622" s="48">
        <f t="shared" si="84"/>
        <v>43</v>
      </c>
      <c r="D622" s="48">
        <v>0</v>
      </c>
      <c r="E622" s="48">
        <f t="shared" si="85"/>
        <v>808</v>
      </c>
      <c r="F622" s="48">
        <v>0</v>
      </c>
      <c r="G622" s="49" t="s">
        <v>544</v>
      </c>
      <c r="H622" s="49" t="s">
        <v>86</v>
      </c>
      <c r="I622" s="55" t="str">
        <f xml:space="preserve"> MID(I621,1,16) &amp; "b9"</f>
        <v>ChuteStatus[21].b9</v>
      </c>
    </row>
    <row r="623" spans="1:9" x14ac:dyDescent="0.3">
      <c r="A623" s="48">
        <v>1</v>
      </c>
      <c r="C623" s="48">
        <f t="shared" si="84"/>
        <v>43</v>
      </c>
      <c r="D623" s="48">
        <v>0</v>
      </c>
      <c r="E623" s="48">
        <f t="shared" si="85"/>
        <v>809</v>
      </c>
      <c r="F623" s="48">
        <v>0</v>
      </c>
      <c r="G623" s="49" t="s">
        <v>545</v>
      </c>
      <c r="H623" s="49" t="s">
        <v>96</v>
      </c>
      <c r="I623" s="55" t="str">
        <f xml:space="preserve"> MID(I622,1,16) &amp; "b10"</f>
        <v>ChuteStatus[21].b10</v>
      </c>
    </row>
    <row r="624" spans="1:9" x14ac:dyDescent="0.3">
      <c r="A624" s="48">
        <v>1</v>
      </c>
      <c r="C624" s="48">
        <f t="shared" si="84"/>
        <v>43</v>
      </c>
      <c r="D624" s="48">
        <v>0</v>
      </c>
      <c r="E624" s="48">
        <f t="shared" si="85"/>
        <v>810</v>
      </c>
      <c r="F624" s="48">
        <v>0</v>
      </c>
      <c r="G624" s="49" t="s">
        <v>546</v>
      </c>
      <c r="H624" s="49" t="s">
        <v>97</v>
      </c>
      <c r="I624" s="55" t="str">
        <f xml:space="preserve"> MID(I623,1,16) &amp; "b11"</f>
        <v>ChuteStatus[21].b11</v>
      </c>
    </row>
    <row r="625" spans="1:9" x14ac:dyDescent="0.3">
      <c r="A625" s="48">
        <v>1</v>
      </c>
      <c r="C625" s="48">
        <f t="shared" si="84"/>
        <v>43</v>
      </c>
      <c r="D625" s="48">
        <v>0</v>
      </c>
      <c r="E625" s="48">
        <f t="shared" si="85"/>
        <v>811</v>
      </c>
      <c r="F625" s="48">
        <v>0</v>
      </c>
      <c r="G625" s="49" t="s">
        <v>547</v>
      </c>
      <c r="H625" s="49" t="s">
        <v>203</v>
      </c>
      <c r="I625" s="55" t="str">
        <f xml:space="preserve"> MID(I624,1,16) &amp; "b12"</f>
        <v>ChuteStatus[21].b12</v>
      </c>
    </row>
    <row r="626" spans="1:9" x14ac:dyDescent="0.3">
      <c r="A626" s="48">
        <v>1</v>
      </c>
      <c r="C626" s="48">
        <f t="shared" si="84"/>
        <v>43</v>
      </c>
      <c r="D626" s="48">
        <v>0</v>
      </c>
      <c r="E626" s="48">
        <f t="shared" si="85"/>
        <v>812</v>
      </c>
      <c r="F626" s="48">
        <v>0</v>
      </c>
      <c r="G626" s="49" t="s">
        <v>548</v>
      </c>
      <c r="H626" s="49" t="s">
        <v>204</v>
      </c>
      <c r="I626" s="55" t="str">
        <f xml:space="preserve"> MID(I625,1,16) &amp; "b13"</f>
        <v>ChuteStatus[21].b13</v>
      </c>
    </row>
    <row r="627" spans="1:9" x14ac:dyDescent="0.3">
      <c r="A627" s="48">
        <v>1</v>
      </c>
      <c r="C627" s="48">
        <f t="shared" si="84"/>
        <v>43</v>
      </c>
      <c r="D627" s="48">
        <v>0</v>
      </c>
      <c r="E627" s="48">
        <f t="shared" si="85"/>
        <v>813</v>
      </c>
      <c r="F627" s="48">
        <v>0</v>
      </c>
      <c r="G627" s="49" t="s">
        <v>549</v>
      </c>
      <c r="H627" s="49" t="s">
        <v>205</v>
      </c>
      <c r="I627" s="55" t="str">
        <f xml:space="preserve"> MID(I626,1,16) &amp; "b14"</f>
        <v>ChuteStatus[21].b14</v>
      </c>
    </row>
    <row r="628" spans="1:9" x14ac:dyDescent="0.3">
      <c r="A628" s="48">
        <v>1</v>
      </c>
      <c r="C628" s="48">
        <f t="shared" si="84"/>
        <v>43</v>
      </c>
      <c r="D628" s="48">
        <v>0</v>
      </c>
      <c r="E628" s="48">
        <f t="shared" si="85"/>
        <v>814</v>
      </c>
      <c r="F628" s="48">
        <v>0</v>
      </c>
      <c r="G628" s="49" t="s">
        <v>550</v>
      </c>
      <c r="H628" s="49" t="s">
        <v>206</v>
      </c>
      <c r="I628" s="55" t="str">
        <f xml:space="preserve"> MID(I627,1,16) &amp; "b15"</f>
        <v>ChuteStatus[21].b15</v>
      </c>
    </row>
    <row r="629" spans="1:9" x14ac:dyDescent="0.3">
      <c r="A629" s="48">
        <v>1</v>
      </c>
      <c r="C629" s="48">
        <f t="shared" si="84"/>
        <v>43</v>
      </c>
      <c r="D629" s="48">
        <v>0</v>
      </c>
      <c r="E629" s="48">
        <f t="shared" si="85"/>
        <v>815</v>
      </c>
      <c r="F629" s="48">
        <v>0</v>
      </c>
      <c r="G629" s="49" t="s">
        <v>551</v>
      </c>
      <c r="H629" s="49" t="s">
        <v>207</v>
      </c>
      <c r="I629" s="55" t="str">
        <f xml:space="preserve"> MID(I628,1,16) &amp; "b16"</f>
        <v>ChuteStatus[21].b16</v>
      </c>
    </row>
    <row r="630" spans="1:9" x14ac:dyDescent="0.3">
      <c r="A630" s="48">
        <v>1</v>
      </c>
      <c r="C630" s="48">
        <f t="shared" si="84"/>
        <v>43</v>
      </c>
      <c r="D630" s="48">
        <v>0</v>
      </c>
      <c r="E630" s="48">
        <f t="shared" si="85"/>
        <v>816</v>
      </c>
      <c r="F630" s="48">
        <v>0</v>
      </c>
      <c r="G630" s="49" t="s">
        <v>552</v>
      </c>
    </row>
    <row r="631" spans="1:9" x14ac:dyDescent="0.3">
      <c r="G631" s="49"/>
    </row>
    <row r="632" spans="1:9" x14ac:dyDescent="0.3">
      <c r="A632" s="48">
        <v>1</v>
      </c>
      <c r="C632" s="48">
        <f>C615+1</f>
        <v>44</v>
      </c>
      <c r="D632" s="48">
        <v>0</v>
      </c>
      <c r="E632" s="48">
        <f>E615+16</f>
        <v>817</v>
      </c>
      <c r="F632" s="48">
        <v>0</v>
      </c>
      <c r="G632" s="49" t="s">
        <v>537</v>
      </c>
      <c r="H632" s="49" t="s">
        <v>306</v>
      </c>
      <c r="I632" s="55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8">
        <v>1</v>
      </c>
      <c r="C633" s="48">
        <f>C632</f>
        <v>44</v>
      </c>
      <c r="D633" s="48">
        <v>0</v>
      </c>
      <c r="E633" s="48">
        <f>E632+1</f>
        <v>818</v>
      </c>
      <c r="F633" s="48">
        <v>0</v>
      </c>
      <c r="G633" s="49" t="s">
        <v>538</v>
      </c>
      <c r="H633" s="49" t="s">
        <v>307</v>
      </c>
      <c r="I633" s="55" t="str">
        <f xml:space="preserve"> MID(I632,1,16) &amp; "b3"</f>
        <v>ChuteStatus[22].b3</v>
      </c>
    </row>
    <row r="634" spans="1:9" x14ac:dyDescent="0.3">
      <c r="A634" s="48">
        <v>1</v>
      </c>
      <c r="C634" s="48">
        <f t="shared" ref="C634:C647" si="86">C633</f>
        <v>44</v>
      </c>
      <c r="D634" s="48">
        <v>0</v>
      </c>
      <c r="E634" s="48">
        <f t="shared" ref="E634:E647" si="87">E633+1</f>
        <v>819</v>
      </c>
      <c r="F634" s="48">
        <v>0</v>
      </c>
      <c r="G634" s="49" t="s">
        <v>539</v>
      </c>
      <c r="H634" s="49" t="s">
        <v>308</v>
      </c>
      <c r="I634" s="55" t="str">
        <f xml:space="preserve"> MID(I633,1,16) &amp; "b4"</f>
        <v>ChuteStatus[22].b4</v>
      </c>
    </row>
    <row r="635" spans="1:9" x14ac:dyDescent="0.3">
      <c r="A635" s="48">
        <v>1</v>
      </c>
      <c r="C635" s="48">
        <f t="shared" si="86"/>
        <v>44</v>
      </c>
      <c r="D635" s="48">
        <v>0</v>
      </c>
      <c r="E635" s="48">
        <f t="shared" si="87"/>
        <v>820</v>
      </c>
      <c r="F635" s="48">
        <v>0</v>
      </c>
      <c r="G635" s="49" t="s">
        <v>540</v>
      </c>
      <c r="H635" s="49" t="s">
        <v>618</v>
      </c>
      <c r="I635" s="55" t="str">
        <f xml:space="preserve"> MID(I634,1,16) &amp; "b5"</f>
        <v>ChuteStatus[22].b5</v>
      </c>
    </row>
    <row r="636" spans="1:9" x14ac:dyDescent="0.3">
      <c r="A636" s="48">
        <v>1</v>
      </c>
      <c r="C636" s="48">
        <f t="shared" si="86"/>
        <v>44</v>
      </c>
      <c r="D636" s="48">
        <v>0</v>
      </c>
      <c r="E636" s="48">
        <f t="shared" si="87"/>
        <v>821</v>
      </c>
      <c r="F636" s="48">
        <v>0</v>
      </c>
      <c r="G636" s="49" t="s">
        <v>541</v>
      </c>
      <c r="H636" s="49" t="s">
        <v>619</v>
      </c>
      <c r="I636" s="55" t="str">
        <f xml:space="preserve"> MID(I635,1,16) &amp; "b6"</f>
        <v>ChuteStatus[22].b6</v>
      </c>
    </row>
    <row r="637" spans="1:9" x14ac:dyDescent="0.3">
      <c r="A637" s="48">
        <v>1</v>
      </c>
      <c r="C637" s="48">
        <f t="shared" si="86"/>
        <v>44</v>
      </c>
      <c r="D637" s="48">
        <v>0</v>
      </c>
      <c r="E637" s="48">
        <f t="shared" si="87"/>
        <v>822</v>
      </c>
      <c r="F637" s="48">
        <v>0</v>
      </c>
      <c r="G637" s="49" t="s">
        <v>542</v>
      </c>
      <c r="H637" s="49" t="s">
        <v>252</v>
      </c>
      <c r="I637" s="55" t="str">
        <f xml:space="preserve"> MID(I636,1,16) &amp; "b7"</f>
        <v>ChuteStatus[22].b7</v>
      </c>
    </row>
    <row r="638" spans="1:9" x14ac:dyDescent="0.3">
      <c r="A638" s="48">
        <v>1</v>
      </c>
      <c r="C638" s="48">
        <f t="shared" si="86"/>
        <v>44</v>
      </c>
      <c r="D638" s="48">
        <v>0</v>
      </c>
      <c r="E638" s="48">
        <f t="shared" si="87"/>
        <v>823</v>
      </c>
      <c r="F638" s="48">
        <v>0</v>
      </c>
      <c r="G638" s="49" t="s">
        <v>543</v>
      </c>
      <c r="H638" s="49" t="s">
        <v>95</v>
      </c>
      <c r="I638" s="55" t="str">
        <f xml:space="preserve"> MID(I637,1,16) &amp; "b8"</f>
        <v>ChuteStatus[22].b8</v>
      </c>
    </row>
    <row r="639" spans="1:9" x14ac:dyDescent="0.3">
      <c r="A639" s="48">
        <v>1</v>
      </c>
      <c r="C639" s="48">
        <f t="shared" si="86"/>
        <v>44</v>
      </c>
      <c r="D639" s="48">
        <v>0</v>
      </c>
      <c r="E639" s="48">
        <f t="shared" si="87"/>
        <v>824</v>
      </c>
      <c r="F639" s="48">
        <v>0</v>
      </c>
      <c r="G639" s="49" t="s">
        <v>544</v>
      </c>
      <c r="H639" s="49" t="s">
        <v>86</v>
      </c>
      <c r="I639" s="55" t="str">
        <f xml:space="preserve"> MID(I638,1,16) &amp; "b9"</f>
        <v>ChuteStatus[22].b9</v>
      </c>
    </row>
    <row r="640" spans="1:9" x14ac:dyDescent="0.3">
      <c r="A640" s="48">
        <v>1</v>
      </c>
      <c r="C640" s="48">
        <f t="shared" si="86"/>
        <v>44</v>
      </c>
      <c r="D640" s="48">
        <v>0</v>
      </c>
      <c r="E640" s="48">
        <f t="shared" si="87"/>
        <v>825</v>
      </c>
      <c r="F640" s="48">
        <v>0</v>
      </c>
      <c r="G640" s="49" t="s">
        <v>545</v>
      </c>
      <c r="H640" s="49" t="s">
        <v>96</v>
      </c>
      <c r="I640" s="55" t="str">
        <f xml:space="preserve"> MID(I639,1,16) &amp; "b10"</f>
        <v>ChuteStatus[22].b10</v>
      </c>
    </row>
    <row r="641" spans="1:9" x14ac:dyDescent="0.3">
      <c r="A641" s="48">
        <v>1</v>
      </c>
      <c r="C641" s="48">
        <f t="shared" si="86"/>
        <v>44</v>
      </c>
      <c r="D641" s="48">
        <v>0</v>
      </c>
      <c r="E641" s="48">
        <f t="shared" si="87"/>
        <v>826</v>
      </c>
      <c r="F641" s="48">
        <v>0</v>
      </c>
      <c r="G641" s="49" t="s">
        <v>546</v>
      </c>
      <c r="H641" s="49" t="s">
        <v>97</v>
      </c>
      <c r="I641" s="55" t="str">
        <f xml:space="preserve"> MID(I640,1,16) &amp; "b11"</f>
        <v>ChuteStatus[22].b11</v>
      </c>
    </row>
    <row r="642" spans="1:9" x14ac:dyDescent="0.3">
      <c r="A642" s="48">
        <v>1</v>
      </c>
      <c r="C642" s="48">
        <f t="shared" si="86"/>
        <v>44</v>
      </c>
      <c r="D642" s="48">
        <v>0</v>
      </c>
      <c r="E642" s="48">
        <f t="shared" si="87"/>
        <v>827</v>
      </c>
      <c r="F642" s="48">
        <v>0</v>
      </c>
      <c r="G642" s="49" t="s">
        <v>547</v>
      </c>
      <c r="H642" s="49" t="s">
        <v>203</v>
      </c>
      <c r="I642" s="55" t="str">
        <f xml:space="preserve"> MID(I641,1,16) &amp; "b12"</f>
        <v>ChuteStatus[22].b12</v>
      </c>
    </row>
    <row r="643" spans="1:9" x14ac:dyDescent="0.3">
      <c r="A643" s="48">
        <v>1</v>
      </c>
      <c r="C643" s="48">
        <f t="shared" si="86"/>
        <v>44</v>
      </c>
      <c r="D643" s="48">
        <v>0</v>
      </c>
      <c r="E643" s="48">
        <f t="shared" si="87"/>
        <v>828</v>
      </c>
      <c r="F643" s="48">
        <v>0</v>
      </c>
      <c r="G643" s="49" t="s">
        <v>548</v>
      </c>
      <c r="H643" s="49" t="s">
        <v>204</v>
      </c>
      <c r="I643" s="55" t="str">
        <f xml:space="preserve"> MID(I642,1,16) &amp; "b13"</f>
        <v>ChuteStatus[22].b13</v>
      </c>
    </row>
    <row r="644" spans="1:9" x14ac:dyDescent="0.3">
      <c r="A644" s="48">
        <v>1</v>
      </c>
      <c r="C644" s="48">
        <f t="shared" si="86"/>
        <v>44</v>
      </c>
      <c r="D644" s="48">
        <v>0</v>
      </c>
      <c r="E644" s="48">
        <f t="shared" si="87"/>
        <v>829</v>
      </c>
      <c r="F644" s="48">
        <v>0</v>
      </c>
      <c r="G644" s="49" t="s">
        <v>549</v>
      </c>
      <c r="H644" s="49" t="s">
        <v>205</v>
      </c>
      <c r="I644" s="55" t="str">
        <f xml:space="preserve"> MID(I643,1,16) &amp; "b14"</f>
        <v>ChuteStatus[22].b14</v>
      </c>
    </row>
    <row r="645" spans="1:9" x14ac:dyDescent="0.3">
      <c r="A645" s="48">
        <v>1</v>
      </c>
      <c r="C645" s="48">
        <f t="shared" si="86"/>
        <v>44</v>
      </c>
      <c r="D645" s="48">
        <v>0</v>
      </c>
      <c r="E645" s="48">
        <f t="shared" si="87"/>
        <v>830</v>
      </c>
      <c r="F645" s="48">
        <v>0</v>
      </c>
      <c r="G645" s="49" t="s">
        <v>550</v>
      </c>
      <c r="H645" s="49" t="s">
        <v>206</v>
      </c>
      <c r="I645" s="55" t="str">
        <f xml:space="preserve"> MID(I644,1,16) &amp; "b15"</f>
        <v>ChuteStatus[22].b15</v>
      </c>
    </row>
    <row r="646" spans="1:9" x14ac:dyDescent="0.3">
      <c r="A646" s="48">
        <v>1</v>
      </c>
      <c r="C646" s="48">
        <f t="shared" si="86"/>
        <v>44</v>
      </c>
      <c r="D646" s="48">
        <v>0</v>
      </c>
      <c r="E646" s="48">
        <f t="shared" si="87"/>
        <v>831</v>
      </c>
      <c r="F646" s="48">
        <v>0</v>
      </c>
      <c r="G646" s="49" t="s">
        <v>551</v>
      </c>
      <c r="H646" s="49" t="s">
        <v>207</v>
      </c>
      <c r="I646" s="55" t="str">
        <f xml:space="preserve"> MID(I645,1,16) &amp; "b16"</f>
        <v>ChuteStatus[22].b16</v>
      </c>
    </row>
    <row r="647" spans="1:9" x14ac:dyDescent="0.3">
      <c r="A647" s="48">
        <v>1</v>
      </c>
      <c r="C647" s="48">
        <f t="shared" si="86"/>
        <v>44</v>
      </c>
      <c r="D647" s="48">
        <v>0</v>
      </c>
      <c r="E647" s="48">
        <f t="shared" si="87"/>
        <v>832</v>
      </c>
      <c r="F647" s="48">
        <v>0</v>
      </c>
      <c r="G647" s="49" t="s">
        <v>552</v>
      </c>
    </row>
    <row r="648" spans="1:9" x14ac:dyDescent="0.3">
      <c r="G648" s="49"/>
    </row>
    <row r="649" spans="1:9" x14ac:dyDescent="0.3">
      <c r="A649" s="48">
        <v>1</v>
      </c>
      <c r="C649" s="48">
        <f>C632+1</f>
        <v>45</v>
      </c>
      <c r="D649" s="48">
        <v>0</v>
      </c>
      <c r="E649" s="48">
        <f>E632+16</f>
        <v>833</v>
      </c>
      <c r="F649" s="48">
        <v>0</v>
      </c>
      <c r="G649" s="49" t="s">
        <v>537</v>
      </c>
      <c r="H649" s="49" t="s">
        <v>306</v>
      </c>
      <c r="I649" s="55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8">
        <v>1</v>
      </c>
      <c r="C650" s="48">
        <f>C649</f>
        <v>45</v>
      </c>
      <c r="D650" s="48">
        <v>0</v>
      </c>
      <c r="E650" s="48">
        <f>E649+1</f>
        <v>834</v>
      </c>
      <c r="F650" s="48">
        <v>0</v>
      </c>
      <c r="G650" s="49" t="s">
        <v>538</v>
      </c>
      <c r="H650" s="49" t="s">
        <v>307</v>
      </c>
      <c r="I650" s="55" t="str">
        <f xml:space="preserve"> MID(I649,1,16) &amp; "b3"</f>
        <v>ChuteStatus[23].b3</v>
      </c>
    </row>
    <row r="651" spans="1:9" x14ac:dyDescent="0.3">
      <c r="A651" s="48">
        <v>1</v>
      </c>
      <c r="C651" s="48">
        <f t="shared" ref="C651:C664" si="88">C650</f>
        <v>45</v>
      </c>
      <c r="D651" s="48">
        <v>0</v>
      </c>
      <c r="E651" s="48">
        <f t="shared" ref="E651:E664" si="89">E650+1</f>
        <v>835</v>
      </c>
      <c r="F651" s="48">
        <v>0</v>
      </c>
      <c r="G651" s="49" t="s">
        <v>539</v>
      </c>
      <c r="H651" s="49" t="s">
        <v>308</v>
      </c>
      <c r="I651" s="55" t="str">
        <f xml:space="preserve"> MID(I650,1,16) &amp; "b4"</f>
        <v>ChuteStatus[23].b4</v>
      </c>
    </row>
    <row r="652" spans="1:9" x14ac:dyDescent="0.3">
      <c r="A652" s="48">
        <v>1</v>
      </c>
      <c r="C652" s="48">
        <f t="shared" si="88"/>
        <v>45</v>
      </c>
      <c r="D652" s="48">
        <v>0</v>
      </c>
      <c r="E652" s="48">
        <f t="shared" si="89"/>
        <v>836</v>
      </c>
      <c r="F652" s="48">
        <v>0</v>
      </c>
      <c r="G652" s="49" t="s">
        <v>540</v>
      </c>
      <c r="H652" s="49" t="s">
        <v>618</v>
      </c>
      <c r="I652" s="55" t="str">
        <f xml:space="preserve"> MID(I651,1,16) &amp; "b5"</f>
        <v>ChuteStatus[23].b5</v>
      </c>
    </row>
    <row r="653" spans="1:9" x14ac:dyDescent="0.3">
      <c r="A653" s="48">
        <v>1</v>
      </c>
      <c r="C653" s="48">
        <f t="shared" si="88"/>
        <v>45</v>
      </c>
      <c r="D653" s="48">
        <v>0</v>
      </c>
      <c r="E653" s="48">
        <f t="shared" si="89"/>
        <v>837</v>
      </c>
      <c r="F653" s="48">
        <v>0</v>
      </c>
      <c r="G653" s="49" t="s">
        <v>541</v>
      </c>
      <c r="H653" s="49" t="s">
        <v>619</v>
      </c>
      <c r="I653" s="55" t="str">
        <f xml:space="preserve"> MID(I652,1,16) &amp; "b6"</f>
        <v>ChuteStatus[23].b6</v>
      </c>
    </row>
    <row r="654" spans="1:9" x14ac:dyDescent="0.3">
      <c r="A654" s="48">
        <v>1</v>
      </c>
      <c r="C654" s="48">
        <f t="shared" si="88"/>
        <v>45</v>
      </c>
      <c r="D654" s="48">
        <v>0</v>
      </c>
      <c r="E654" s="48">
        <f t="shared" si="89"/>
        <v>838</v>
      </c>
      <c r="F654" s="48">
        <v>0</v>
      </c>
      <c r="G654" s="49" t="s">
        <v>542</v>
      </c>
      <c r="H654" s="49" t="s">
        <v>252</v>
      </c>
      <c r="I654" s="55" t="str">
        <f xml:space="preserve"> MID(I653,1,16) &amp; "b7"</f>
        <v>ChuteStatus[23].b7</v>
      </c>
    </row>
    <row r="655" spans="1:9" x14ac:dyDescent="0.3">
      <c r="A655" s="48">
        <v>1</v>
      </c>
      <c r="C655" s="48">
        <f t="shared" si="88"/>
        <v>45</v>
      </c>
      <c r="D655" s="48">
        <v>0</v>
      </c>
      <c r="E655" s="48">
        <f t="shared" si="89"/>
        <v>839</v>
      </c>
      <c r="F655" s="48">
        <v>0</v>
      </c>
      <c r="G655" s="49" t="s">
        <v>543</v>
      </c>
      <c r="H655" s="49" t="s">
        <v>95</v>
      </c>
      <c r="I655" s="55" t="str">
        <f xml:space="preserve"> MID(I654,1,16) &amp; "b8"</f>
        <v>ChuteStatus[23].b8</v>
      </c>
    </row>
    <row r="656" spans="1:9" x14ac:dyDescent="0.3">
      <c r="A656" s="48">
        <v>1</v>
      </c>
      <c r="C656" s="48">
        <f t="shared" si="88"/>
        <v>45</v>
      </c>
      <c r="D656" s="48">
        <v>0</v>
      </c>
      <c r="E656" s="48">
        <f t="shared" si="89"/>
        <v>840</v>
      </c>
      <c r="F656" s="48">
        <v>0</v>
      </c>
      <c r="G656" s="49" t="s">
        <v>544</v>
      </c>
      <c r="H656" s="49" t="s">
        <v>86</v>
      </c>
      <c r="I656" s="55" t="str">
        <f xml:space="preserve"> MID(I655,1,16) &amp; "b9"</f>
        <v>ChuteStatus[23].b9</v>
      </c>
    </row>
    <row r="657" spans="1:9" x14ac:dyDescent="0.3">
      <c r="A657" s="48">
        <v>1</v>
      </c>
      <c r="C657" s="48">
        <f t="shared" si="88"/>
        <v>45</v>
      </c>
      <c r="D657" s="48">
        <v>0</v>
      </c>
      <c r="E657" s="48">
        <f t="shared" si="89"/>
        <v>841</v>
      </c>
      <c r="F657" s="48">
        <v>0</v>
      </c>
      <c r="G657" s="49" t="s">
        <v>545</v>
      </c>
      <c r="H657" s="49" t="s">
        <v>96</v>
      </c>
      <c r="I657" s="55" t="str">
        <f xml:space="preserve"> MID(I656,1,16) &amp; "b10"</f>
        <v>ChuteStatus[23].b10</v>
      </c>
    </row>
    <row r="658" spans="1:9" x14ac:dyDescent="0.3">
      <c r="A658" s="48">
        <v>1</v>
      </c>
      <c r="C658" s="48">
        <f t="shared" si="88"/>
        <v>45</v>
      </c>
      <c r="D658" s="48">
        <v>0</v>
      </c>
      <c r="E658" s="48">
        <f t="shared" si="89"/>
        <v>842</v>
      </c>
      <c r="F658" s="48">
        <v>0</v>
      </c>
      <c r="G658" s="49" t="s">
        <v>546</v>
      </c>
      <c r="H658" s="49" t="s">
        <v>97</v>
      </c>
      <c r="I658" s="55" t="str">
        <f xml:space="preserve"> MID(I657,1,16) &amp; "b11"</f>
        <v>ChuteStatus[23].b11</v>
      </c>
    </row>
    <row r="659" spans="1:9" x14ac:dyDescent="0.3">
      <c r="A659" s="48">
        <v>1</v>
      </c>
      <c r="C659" s="48">
        <f t="shared" si="88"/>
        <v>45</v>
      </c>
      <c r="D659" s="48">
        <v>0</v>
      </c>
      <c r="E659" s="48">
        <f t="shared" si="89"/>
        <v>843</v>
      </c>
      <c r="F659" s="48">
        <v>0</v>
      </c>
      <c r="G659" s="49" t="s">
        <v>547</v>
      </c>
      <c r="H659" s="49" t="s">
        <v>203</v>
      </c>
      <c r="I659" s="55" t="str">
        <f xml:space="preserve"> MID(I658,1,16) &amp; "b12"</f>
        <v>ChuteStatus[23].b12</v>
      </c>
    </row>
    <row r="660" spans="1:9" x14ac:dyDescent="0.3">
      <c r="A660" s="48">
        <v>1</v>
      </c>
      <c r="C660" s="48">
        <f t="shared" si="88"/>
        <v>45</v>
      </c>
      <c r="D660" s="48">
        <v>0</v>
      </c>
      <c r="E660" s="48">
        <f t="shared" si="89"/>
        <v>844</v>
      </c>
      <c r="F660" s="48">
        <v>0</v>
      </c>
      <c r="G660" s="49" t="s">
        <v>548</v>
      </c>
      <c r="H660" s="49" t="s">
        <v>204</v>
      </c>
      <c r="I660" s="55" t="str">
        <f xml:space="preserve"> MID(I659,1,16) &amp; "b13"</f>
        <v>ChuteStatus[23].b13</v>
      </c>
    </row>
    <row r="661" spans="1:9" x14ac:dyDescent="0.3">
      <c r="A661" s="48">
        <v>1</v>
      </c>
      <c r="C661" s="48">
        <f t="shared" si="88"/>
        <v>45</v>
      </c>
      <c r="D661" s="48">
        <v>0</v>
      </c>
      <c r="E661" s="48">
        <f t="shared" si="89"/>
        <v>845</v>
      </c>
      <c r="F661" s="48">
        <v>0</v>
      </c>
      <c r="G661" s="49" t="s">
        <v>549</v>
      </c>
      <c r="H661" s="49" t="s">
        <v>205</v>
      </c>
      <c r="I661" s="55" t="str">
        <f xml:space="preserve"> MID(I660,1,16) &amp; "b14"</f>
        <v>ChuteStatus[23].b14</v>
      </c>
    </row>
    <row r="662" spans="1:9" x14ac:dyDescent="0.3">
      <c r="A662" s="48">
        <v>1</v>
      </c>
      <c r="C662" s="48">
        <f t="shared" si="88"/>
        <v>45</v>
      </c>
      <c r="D662" s="48">
        <v>0</v>
      </c>
      <c r="E662" s="48">
        <f t="shared" si="89"/>
        <v>846</v>
      </c>
      <c r="F662" s="48">
        <v>0</v>
      </c>
      <c r="G662" s="49" t="s">
        <v>550</v>
      </c>
      <c r="H662" s="49" t="s">
        <v>206</v>
      </c>
      <c r="I662" s="55" t="str">
        <f xml:space="preserve"> MID(I661,1,16) &amp; "b15"</f>
        <v>ChuteStatus[23].b15</v>
      </c>
    </row>
    <row r="663" spans="1:9" x14ac:dyDescent="0.3">
      <c r="A663" s="48">
        <v>1</v>
      </c>
      <c r="C663" s="48">
        <f t="shared" si="88"/>
        <v>45</v>
      </c>
      <c r="D663" s="48">
        <v>0</v>
      </c>
      <c r="E663" s="48">
        <f t="shared" si="89"/>
        <v>847</v>
      </c>
      <c r="F663" s="48">
        <v>0</v>
      </c>
      <c r="G663" s="49" t="s">
        <v>551</v>
      </c>
      <c r="H663" s="49" t="s">
        <v>207</v>
      </c>
      <c r="I663" s="55" t="str">
        <f xml:space="preserve"> MID(I662,1,16) &amp; "b16"</f>
        <v>ChuteStatus[23].b16</v>
      </c>
    </row>
    <row r="664" spans="1:9" x14ac:dyDescent="0.3">
      <c r="A664" s="48">
        <v>1</v>
      </c>
      <c r="C664" s="48">
        <f t="shared" si="88"/>
        <v>45</v>
      </c>
      <c r="D664" s="48">
        <v>0</v>
      </c>
      <c r="E664" s="48">
        <f t="shared" si="89"/>
        <v>848</v>
      </c>
      <c r="F664" s="48">
        <v>0</v>
      </c>
      <c r="G664" s="49" t="s">
        <v>552</v>
      </c>
    </row>
    <row r="665" spans="1:9" x14ac:dyDescent="0.3">
      <c r="G665" s="49"/>
    </row>
    <row r="666" spans="1:9" x14ac:dyDescent="0.3">
      <c r="A666" s="48">
        <v>1</v>
      </c>
      <c r="C666" s="48">
        <f>C649+1</f>
        <v>46</v>
      </c>
      <c r="D666" s="48">
        <v>0</v>
      </c>
      <c r="E666" s="48">
        <f>E649+16</f>
        <v>849</v>
      </c>
      <c r="F666" s="48">
        <v>0</v>
      </c>
      <c r="G666" s="49" t="s">
        <v>537</v>
      </c>
      <c r="H666" s="49" t="s">
        <v>306</v>
      </c>
      <c r="I666" s="55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8">
        <v>1</v>
      </c>
      <c r="C667" s="48">
        <f>C666</f>
        <v>46</v>
      </c>
      <c r="D667" s="48">
        <v>0</v>
      </c>
      <c r="E667" s="48">
        <f>E666+1</f>
        <v>850</v>
      </c>
      <c r="F667" s="48">
        <v>0</v>
      </c>
      <c r="G667" s="49" t="s">
        <v>538</v>
      </c>
      <c r="H667" s="49" t="s">
        <v>307</v>
      </c>
      <c r="I667" s="55" t="str">
        <f xml:space="preserve"> MID(I666,1,16) &amp; "b3"</f>
        <v>ChuteStatus[24].b3</v>
      </c>
    </row>
    <row r="668" spans="1:9" x14ac:dyDescent="0.3">
      <c r="A668" s="48">
        <v>1</v>
      </c>
      <c r="C668" s="48">
        <f t="shared" ref="C668:C681" si="90">C667</f>
        <v>46</v>
      </c>
      <c r="D668" s="48">
        <v>0</v>
      </c>
      <c r="E668" s="48">
        <f t="shared" ref="E668:E681" si="91">E667+1</f>
        <v>851</v>
      </c>
      <c r="F668" s="48">
        <v>0</v>
      </c>
      <c r="G668" s="49" t="s">
        <v>539</v>
      </c>
      <c r="H668" s="49" t="s">
        <v>308</v>
      </c>
      <c r="I668" s="55" t="str">
        <f xml:space="preserve"> MID(I667,1,16) &amp; "b4"</f>
        <v>ChuteStatus[24].b4</v>
      </c>
    </row>
    <row r="669" spans="1:9" x14ac:dyDescent="0.3">
      <c r="A669" s="48">
        <v>1</v>
      </c>
      <c r="C669" s="48">
        <f t="shared" si="90"/>
        <v>46</v>
      </c>
      <c r="D669" s="48">
        <v>0</v>
      </c>
      <c r="E669" s="48">
        <f t="shared" si="91"/>
        <v>852</v>
      </c>
      <c r="F669" s="48">
        <v>0</v>
      </c>
      <c r="G669" s="49" t="s">
        <v>540</v>
      </c>
      <c r="H669" s="49" t="s">
        <v>618</v>
      </c>
      <c r="I669" s="55" t="str">
        <f xml:space="preserve"> MID(I668,1,16) &amp; "b5"</f>
        <v>ChuteStatus[24].b5</v>
      </c>
    </row>
    <row r="670" spans="1:9" x14ac:dyDescent="0.3">
      <c r="A670" s="48">
        <v>1</v>
      </c>
      <c r="C670" s="48">
        <f t="shared" si="90"/>
        <v>46</v>
      </c>
      <c r="D670" s="48">
        <v>0</v>
      </c>
      <c r="E670" s="48">
        <f t="shared" si="91"/>
        <v>853</v>
      </c>
      <c r="F670" s="48">
        <v>0</v>
      </c>
      <c r="G670" s="49" t="s">
        <v>541</v>
      </c>
      <c r="H670" s="49" t="s">
        <v>619</v>
      </c>
      <c r="I670" s="55" t="str">
        <f xml:space="preserve"> MID(I669,1,16) &amp; "b6"</f>
        <v>ChuteStatus[24].b6</v>
      </c>
    </row>
    <row r="671" spans="1:9" x14ac:dyDescent="0.3">
      <c r="A671" s="48">
        <v>1</v>
      </c>
      <c r="C671" s="48">
        <f t="shared" si="90"/>
        <v>46</v>
      </c>
      <c r="D671" s="48">
        <v>0</v>
      </c>
      <c r="E671" s="48">
        <f t="shared" si="91"/>
        <v>854</v>
      </c>
      <c r="F671" s="48">
        <v>0</v>
      </c>
      <c r="G671" s="49" t="s">
        <v>542</v>
      </c>
      <c r="H671" s="49" t="s">
        <v>252</v>
      </c>
      <c r="I671" s="55" t="str">
        <f xml:space="preserve"> MID(I670,1,16) &amp; "b7"</f>
        <v>ChuteStatus[24].b7</v>
      </c>
    </row>
    <row r="672" spans="1:9" x14ac:dyDescent="0.3">
      <c r="A672" s="48">
        <v>1</v>
      </c>
      <c r="C672" s="48">
        <f t="shared" si="90"/>
        <v>46</v>
      </c>
      <c r="D672" s="48">
        <v>0</v>
      </c>
      <c r="E672" s="48">
        <f t="shared" si="91"/>
        <v>855</v>
      </c>
      <c r="F672" s="48">
        <v>0</v>
      </c>
      <c r="G672" s="49" t="s">
        <v>543</v>
      </c>
      <c r="H672" s="49" t="s">
        <v>95</v>
      </c>
      <c r="I672" s="55" t="str">
        <f xml:space="preserve"> MID(I671,1,16) &amp; "b8"</f>
        <v>ChuteStatus[24].b8</v>
      </c>
    </row>
    <row r="673" spans="1:9" x14ac:dyDescent="0.3">
      <c r="A673" s="48">
        <v>1</v>
      </c>
      <c r="C673" s="48">
        <f t="shared" si="90"/>
        <v>46</v>
      </c>
      <c r="D673" s="48">
        <v>0</v>
      </c>
      <c r="E673" s="48">
        <f t="shared" si="91"/>
        <v>856</v>
      </c>
      <c r="F673" s="48">
        <v>0</v>
      </c>
      <c r="G673" s="49" t="s">
        <v>544</v>
      </c>
      <c r="H673" s="49" t="s">
        <v>86</v>
      </c>
      <c r="I673" s="55" t="str">
        <f xml:space="preserve"> MID(I672,1,16) &amp; "b9"</f>
        <v>ChuteStatus[24].b9</v>
      </c>
    </row>
    <row r="674" spans="1:9" x14ac:dyDescent="0.3">
      <c r="A674" s="48">
        <v>1</v>
      </c>
      <c r="C674" s="48">
        <f t="shared" si="90"/>
        <v>46</v>
      </c>
      <c r="D674" s="48">
        <v>0</v>
      </c>
      <c r="E674" s="48">
        <f t="shared" si="91"/>
        <v>857</v>
      </c>
      <c r="F674" s="48">
        <v>0</v>
      </c>
      <c r="G674" s="49" t="s">
        <v>545</v>
      </c>
      <c r="H674" s="49" t="s">
        <v>96</v>
      </c>
      <c r="I674" s="55" t="str">
        <f xml:space="preserve"> MID(I673,1,16) &amp; "b10"</f>
        <v>ChuteStatus[24].b10</v>
      </c>
    </row>
    <row r="675" spans="1:9" x14ac:dyDescent="0.3">
      <c r="A675" s="48">
        <v>1</v>
      </c>
      <c r="C675" s="48">
        <f t="shared" si="90"/>
        <v>46</v>
      </c>
      <c r="D675" s="48">
        <v>0</v>
      </c>
      <c r="E675" s="48">
        <f t="shared" si="91"/>
        <v>858</v>
      </c>
      <c r="F675" s="48">
        <v>0</v>
      </c>
      <c r="G675" s="49" t="s">
        <v>546</v>
      </c>
      <c r="H675" s="49" t="s">
        <v>97</v>
      </c>
      <c r="I675" s="55" t="str">
        <f xml:space="preserve"> MID(I674,1,16) &amp; "b11"</f>
        <v>ChuteStatus[24].b11</v>
      </c>
    </row>
    <row r="676" spans="1:9" x14ac:dyDescent="0.3">
      <c r="A676" s="48">
        <v>1</v>
      </c>
      <c r="C676" s="48">
        <f t="shared" si="90"/>
        <v>46</v>
      </c>
      <c r="D676" s="48">
        <v>0</v>
      </c>
      <c r="E676" s="48">
        <f t="shared" si="91"/>
        <v>859</v>
      </c>
      <c r="F676" s="48">
        <v>0</v>
      </c>
      <c r="G676" s="49" t="s">
        <v>547</v>
      </c>
      <c r="H676" s="49" t="s">
        <v>203</v>
      </c>
      <c r="I676" s="55" t="str">
        <f xml:space="preserve"> MID(I675,1,16) &amp; "b12"</f>
        <v>ChuteStatus[24].b12</v>
      </c>
    </row>
    <row r="677" spans="1:9" x14ac:dyDescent="0.3">
      <c r="A677" s="48">
        <v>1</v>
      </c>
      <c r="C677" s="48">
        <f t="shared" si="90"/>
        <v>46</v>
      </c>
      <c r="D677" s="48">
        <v>0</v>
      </c>
      <c r="E677" s="48">
        <f t="shared" si="91"/>
        <v>860</v>
      </c>
      <c r="F677" s="48">
        <v>0</v>
      </c>
      <c r="G677" s="49" t="s">
        <v>548</v>
      </c>
      <c r="H677" s="49" t="s">
        <v>204</v>
      </c>
      <c r="I677" s="55" t="str">
        <f xml:space="preserve"> MID(I676,1,16) &amp; "b13"</f>
        <v>ChuteStatus[24].b13</v>
      </c>
    </row>
    <row r="678" spans="1:9" x14ac:dyDescent="0.3">
      <c r="A678" s="48">
        <v>1</v>
      </c>
      <c r="C678" s="48">
        <f t="shared" si="90"/>
        <v>46</v>
      </c>
      <c r="D678" s="48">
        <v>0</v>
      </c>
      <c r="E678" s="48">
        <f t="shared" si="91"/>
        <v>861</v>
      </c>
      <c r="F678" s="48">
        <v>0</v>
      </c>
      <c r="G678" s="49" t="s">
        <v>549</v>
      </c>
      <c r="H678" s="49" t="s">
        <v>205</v>
      </c>
      <c r="I678" s="55" t="str">
        <f xml:space="preserve"> MID(I677,1,16) &amp; "b14"</f>
        <v>ChuteStatus[24].b14</v>
      </c>
    </row>
    <row r="679" spans="1:9" x14ac:dyDescent="0.3">
      <c r="A679" s="48">
        <v>1</v>
      </c>
      <c r="C679" s="48">
        <f t="shared" si="90"/>
        <v>46</v>
      </c>
      <c r="D679" s="48">
        <v>0</v>
      </c>
      <c r="E679" s="48">
        <f t="shared" si="91"/>
        <v>862</v>
      </c>
      <c r="F679" s="48">
        <v>0</v>
      </c>
      <c r="G679" s="49" t="s">
        <v>550</v>
      </c>
      <c r="H679" s="49" t="s">
        <v>206</v>
      </c>
      <c r="I679" s="55" t="str">
        <f xml:space="preserve"> MID(I678,1,16) &amp; "b15"</f>
        <v>ChuteStatus[24].b15</v>
      </c>
    </row>
    <row r="680" spans="1:9" x14ac:dyDescent="0.3">
      <c r="A680" s="48">
        <v>1</v>
      </c>
      <c r="C680" s="48">
        <f t="shared" si="90"/>
        <v>46</v>
      </c>
      <c r="D680" s="48">
        <v>0</v>
      </c>
      <c r="E680" s="48">
        <f t="shared" si="91"/>
        <v>863</v>
      </c>
      <c r="F680" s="48">
        <v>0</v>
      </c>
      <c r="G680" s="49" t="s">
        <v>551</v>
      </c>
      <c r="H680" s="49" t="s">
        <v>207</v>
      </c>
      <c r="I680" s="55" t="str">
        <f xml:space="preserve"> MID(I679,1,16) &amp; "b16"</f>
        <v>ChuteStatus[24].b16</v>
      </c>
    </row>
    <row r="681" spans="1:9" x14ac:dyDescent="0.3">
      <c r="A681" s="48">
        <v>1</v>
      </c>
      <c r="C681" s="48">
        <f t="shared" si="90"/>
        <v>46</v>
      </c>
      <c r="D681" s="48">
        <v>0</v>
      </c>
      <c r="E681" s="48">
        <f t="shared" si="91"/>
        <v>864</v>
      </c>
      <c r="F681" s="48">
        <v>0</v>
      </c>
      <c r="G681" s="49" t="s">
        <v>552</v>
      </c>
    </row>
    <row r="682" spans="1:9" x14ac:dyDescent="0.3">
      <c r="G682" s="49"/>
    </row>
    <row r="683" spans="1:9" x14ac:dyDescent="0.3">
      <c r="A683" s="48">
        <v>1</v>
      </c>
      <c r="C683" s="48">
        <f>C666+1</f>
        <v>47</v>
      </c>
      <c r="D683" s="48">
        <v>0</v>
      </c>
      <c r="E683" s="48">
        <f>E666+16</f>
        <v>865</v>
      </c>
      <c r="F683" s="48">
        <v>0</v>
      </c>
      <c r="G683" s="49" t="s">
        <v>537</v>
      </c>
      <c r="H683" s="49" t="s">
        <v>306</v>
      </c>
      <c r="I683" s="55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8">
        <v>1</v>
      </c>
      <c r="C684" s="48">
        <f>C683</f>
        <v>47</v>
      </c>
      <c r="D684" s="48">
        <v>0</v>
      </c>
      <c r="E684" s="48">
        <f>E683+1</f>
        <v>866</v>
      </c>
      <c r="F684" s="48">
        <v>0</v>
      </c>
      <c r="G684" s="49" t="s">
        <v>538</v>
      </c>
      <c r="H684" s="49" t="s">
        <v>307</v>
      </c>
      <c r="I684" s="55" t="str">
        <f xml:space="preserve"> MID(I683,1,16) &amp; "b3"</f>
        <v>ChuteStatus[25].b3</v>
      </c>
    </row>
    <row r="685" spans="1:9" x14ac:dyDescent="0.3">
      <c r="A685" s="48">
        <v>1</v>
      </c>
      <c r="C685" s="48">
        <f t="shared" ref="C685:C698" si="92">C684</f>
        <v>47</v>
      </c>
      <c r="D685" s="48">
        <v>0</v>
      </c>
      <c r="E685" s="48">
        <f t="shared" ref="E685:E698" si="93">E684+1</f>
        <v>867</v>
      </c>
      <c r="F685" s="48">
        <v>0</v>
      </c>
      <c r="G685" s="49" t="s">
        <v>539</v>
      </c>
      <c r="H685" s="49" t="s">
        <v>308</v>
      </c>
      <c r="I685" s="55" t="str">
        <f xml:space="preserve"> MID(I684,1,16) &amp; "b4"</f>
        <v>ChuteStatus[25].b4</v>
      </c>
    </row>
    <row r="686" spans="1:9" x14ac:dyDescent="0.3">
      <c r="A686" s="48">
        <v>1</v>
      </c>
      <c r="C686" s="48">
        <f t="shared" si="92"/>
        <v>47</v>
      </c>
      <c r="D686" s="48">
        <v>0</v>
      </c>
      <c r="E686" s="48">
        <f t="shared" si="93"/>
        <v>868</v>
      </c>
      <c r="F686" s="48">
        <v>0</v>
      </c>
      <c r="G686" s="49" t="s">
        <v>540</v>
      </c>
      <c r="H686" s="49" t="s">
        <v>618</v>
      </c>
      <c r="I686" s="55" t="str">
        <f xml:space="preserve"> MID(I685,1,16) &amp; "b5"</f>
        <v>ChuteStatus[25].b5</v>
      </c>
    </row>
    <row r="687" spans="1:9" x14ac:dyDescent="0.3">
      <c r="A687" s="48">
        <v>1</v>
      </c>
      <c r="C687" s="48">
        <f t="shared" si="92"/>
        <v>47</v>
      </c>
      <c r="D687" s="48">
        <v>0</v>
      </c>
      <c r="E687" s="48">
        <f t="shared" si="93"/>
        <v>869</v>
      </c>
      <c r="F687" s="48">
        <v>0</v>
      </c>
      <c r="G687" s="49" t="s">
        <v>541</v>
      </c>
      <c r="H687" s="49" t="s">
        <v>619</v>
      </c>
      <c r="I687" s="55" t="str">
        <f xml:space="preserve"> MID(I686,1,16) &amp; "b6"</f>
        <v>ChuteStatus[25].b6</v>
      </c>
    </row>
    <row r="688" spans="1:9" x14ac:dyDescent="0.3">
      <c r="A688" s="48">
        <v>1</v>
      </c>
      <c r="C688" s="48">
        <f t="shared" si="92"/>
        <v>47</v>
      </c>
      <c r="D688" s="48">
        <v>0</v>
      </c>
      <c r="E688" s="48">
        <f t="shared" si="93"/>
        <v>870</v>
      </c>
      <c r="F688" s="48">
        <v>0</v>
      </c>
      <c r="G688" s="49" t="s">
        <v>542</v>
      </c>
      <c r="H688" s="49" t="s">
        <v>252</v>
      </c>
      <c r="I688" s="55" t="str">
        <f xml:space="preserve"> MID(I687,1,16) &amp; "b7"</f>
        <v>ChuteStatus[25].b7</v>
      </c>
    </row>
    <row r="689" spans="1:9" x14ac:dyDescent="0.3">
      <c r="A689" s="48">
        <v>1</v>
      </c>
      <c r="C689" s="48">
        <f t="shared" si="92"/>
        <v>47</v>
      </c>
      <c r="D689" s="48">
        <v>0</v>
      </c>
      <c r="E689" s="48">
        <f t="shared" si="93"/>
        <v>871</v>
      </c>
      <c r="F689" s="48">
        <v>0</v>
      </c>
      <c r="G689" s="49" t="s">
        <v>543</v>
      </c>
      <c r="H689" s="49" t="s">
        <v>95</v>
      </c>
      <c r="I689" s="55" t="str">
        <f xml:space="preserve"> MID(I688,1,16) &amp; "b8"</f>
        <v>ChuteStatus[25].b8</v>
      </c>
    </row>
    <row r="690" spans="1:9" x14ac:dyDescent="0.3">
      <c r="A690" s="48">
        <v>1</v>
      </c>
      <c r="C690" s="48">
        <f t="shared" si="92"/>
        <v>47</v>
      </c>
      <c r="D690" s="48">
        <v>0</v>
      </c>
      <c r="E690" s="48">
        <f t="shared" si="93"/>
        <v>872</v>
      </c>
      <c r="F690" s="48">
        <v>0</v>
      </c>
      <c r="G690" s="49" t="s">
        <v>544</v>
      </c>
      <c r="H690" s="49" t="s">
        <v>86</v>
      </c>
      <c r="I690" s="55" t="str">
        <f xml:space="preserve"> MID(I689,1,16) &amp; "b9"</f>
        <v>ChuteStatus[25].b9</v>
      </c>
    </row>
    <row r="691" spans="1:9" x14ac:dyDescent="0.3">
      <c r="A691" s="48">
        <v>1</v>
      </c>
      <c r="C691" s="48">
        <f t="shared" si="92"/>
        <v>47</v>
      </c>
      <c r="D691" s="48">
        <v>0</v>
      </c>
      <c r="E691" s="48">
        <f t="shared" si="93"/>
        <v>873</v>
      </c>
      <c r="F691" s="48">
        <v>0</v>
      </c>
      <c r="G691" s="49" t="s">
        <v>545</v>
      </c>
      <c r="H691" s="49" t="s">
        <v>96</v>
      </c>
      <c r="I691" s="55" t="str">
        <f xml:space="preserve"> MID(I690,1,16) &amp; "b10"</f>
        <v>ChuteStatus[25].b10</v>
      </c>
    </row>
    <row r="692" spans="1:9" x14ac:dyDescent="0.3">
      <c r="A692" s="48">
        <v>1</v>
      </c>
      <c r="C692" s="48">
        <f t="shared" si="92"/>
        <v>47</v>
      </c>
      <c r="D692" s="48">
        <v>0</v>
      </c>
      <c r="E692" s="48">
        <f t="shared" si="93"/>
        <v>874</v>
      </c>
      <c r="F692" s="48">
        <v>0</v>
      </c>
      <c r="G692" s="49" t="s">
        <v>546</v>
      </c>
      <c r="H692" s="49" t="s">
        <v>97</v>
      </c>
      <c r="I692" s="55" t="str">
        <f xml:space="preserve"> MID(I691,1,16) &amp; "b11"</f>
        <v>ChuteStatus[25].b11</v>
      </c>
    </row>
    <row r="693" spans="1:9" x14ac:dyDescent="0.3">
      <c r="A693" s="48">
        <v>1</v>
      </c>
      <c r="C693" s="48">
        <f t="shared" si="92"/>
        <v>47</v>
      </c>
      <c r="D693" s="48">
        <v>0</v>
      </c>
      <c r="E693" s="48">
        <f t="shared" si="93"/>
        <v>875</v>
      </c>
      <c r="F693" s="48">
        <v>0</v>
      </c>
      <c r="G693" s="49" t="s">
        <v>547</v>
      </c>
      <c r="H693" s="49" t="s">
        <v>203</v>
      </c>
      <c r="I693" s="55" t="str">
        <f xml:space="preserve"> MID(I692,1,16) &amp; "b12"</f>
        <v>ChuteStatus[25].b12</v>
      </c>
    </row>
    <row r="694" spans="1:9" x14ac:dyDescent="0.3">
      <c r="A694" s="48">
        <v>1</v>
      </c>
      <c r="C694" s="48">
        <f t="shared" si="92"/>
        <v>47</v>
      </c>
      <c r="D694" s="48">
        <v>0</v>
      </c>
      <c r="E694" s="48">
        <f t="shared" si="93"/>
        <v>876</v>
      </c>
      <c r="F694" s="48">
        <v>0</v>
      </c>
      <c r="G694" s="49" t="s">
        <v>548</v>
      </c>
      <c r="H694" s="49" t="s">
        <v>204</v>
      </c>
      <c r="I694" s="55" t="str">
        <f xml:space="preserve"> MID(I693,1,16) &amp; "b13"</f>
        <v>ChuteStatus[25].b13</v>
      </c>
    </row>
    <row r="695" spans="1:9" x14ac:dyDescent="0.3">
      <c r="A695" s="48">
        <v>1</v>
      </c>
      <c r="C695" s="48">
        <f t="shared" si="92"/>
        <v>47</v>
      </c>
      <c r="D695" s="48">
        <v>0</v>
      </c>
      <c r="E695" s="48">
        <f t="shared" si="93"/>
        <v>877</v>
      </c>
      <c r="F695" s="48">
        <v>0</v>
      </c>
      <c r="G695" s="49" t="s">
        <v>549</v>
      </c>
      <c r="H695" s="49" t="s">
        <v>205</v>
      </c>
      <c r="I695" s="55" t="str">
        <f xml:space="preserve"> MID(I694,1,16) &amp; "b14"</f>
        <v>ChuteStatus[25].b14</v>
      </c>
    </row>
    <row r="696" spans="1:9" x14ac:dyDescent="0.3">
      <c r="A696" s="48">
        <v>1</v>
      </c>
      <c r="C696" s="48">
        <f t="shared" si="92"/>
        <v>47</v>
      </c>
      <c r="D696" s="48">
        <v>0</v>
      </c>
      <c r="E696" s="48">
        <f t="shared" si="93"/>
        <v>878</v>
      </c>
      <c r="F696" s="48">
        <v>0</v>
      </c>
      <c r="G696" s="49" t="s">
        <v>550</v>
      </c>
      <c r="H696" s="49" t="s">
        <v>206</v>
      </c>
      <c r="I696" s="55" t="str">
        <f xml:space="preserve"> MID(I695,1,16) &amp; "b15"</f>
        <v>ChuteStatus[25].b15</v>
      </c>
    </row>
    <row r="697" spans="1:9" x14ac:dyDescent="0.3">
      <c r="A697" s="48">
        <v>1</v>
      </c>
      <c r="C697" s="48">
        <f t="shared" si="92"/>
        <v>47</v>
      </c>
      <c r="D697" s="48">
        <v>0</v>
      </c>
      <c r="E697" s="48">
        <f t="shared" si="93"/>
        <v>879</v>
      </c>
      <c r="F697" s="48">
        <v>0</v>
      </c>
      <c r="G697" s="49" t="s">
        <v>551</v>
      </c>
      <c r="H697" s="49" t="s">
        <v>207</v>
      </c>
      <c r="I697" s="55" t="str">
        <f xml:space="preserve"> MID(I696,1,16) &amp; "b16"</f>
        <v>ChuteStatus[25].b16</v>
      </c>
    </row>
    <row r="698" spans="1:9" x14ac:dyDescent="0.3">
      <c r="A698" s="48">
        <v>1</v>
      </c>
      <c r="C698" s="48">
        <f t="shared" si="92"/>
        <v>47</v>
      </c>
      <c r="D698" s="48">
        <v>0</v>
      </c>
      <c r="E698" s="48">
        <f t="shared" si="93"/>
        <v>880</v>
      </c>
      <c r="F698" s="48">
        <v>0</v>
      </c>
      <c r="G698" s="49" t="s">
        <v>552</v>
      </c>
    </row>
    <row r="699" spans="1:9" x14ac:dyDescent="0.3">
      <c r="G699" s="49"/>
    </row>
    <row r="700" spans="1:9" x14ac:dyDescent="0.3">
      <c r="A700" s="48">
        <v>1</v>
      </c>
      <c r="C700" s="48">
        <f>C683+1</f>
        <v>48</v>
      </c>
      <c r="D700" s="48">
        <v>0</v>
      </c>
      <c r="E700" s="48">
        <f>E683+16</f>
        <v>881</v>
      </c>
      <c r="F700" s="48">
        <v>0</v>
      </c>
      <c r="G700" s="49" t="s">
        <v>537</v>
      </c>
      <c r="H700" s="49" t="s">
        <v>306</v>
      </c>
      <c r="I700" s="55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8">
        <v>1</v>
      </c>
      <c r="C701" s="48">
        <f>C700</f>
        <v>48</v>
      </c>
      <c r="D701" s="48">
        <v>0</v>
      </c>
      <c r="E701" s="48">
        <f>E700+1</f>
        <v>882</v>
      </c>
      <c r="F701" s="48">
        <v>0</v>
      </c>
      <c r="G701" s="49" t="s">
        <v>538</v>
      </c>
      <c r="H701" s="49" t="s">
        <v>307</v>
      </c>
      <c r="I701" s="55" t="str">
        <f xml:space="preserve"> MID(I700,1,16) &amp; "b3"</f>
        <v>ChuteStatus[26].b3</v>
      </c>
    </row>
    <row r="702" spans="1:9" x14ac:dyDescent="0.3">
      <c r="A702" s="48">
        <v>1</v>
      </c>
      <c r="C702" s="48">
        <f t="shared" ref="C702:C715" si="94">C701</f>
        <v>48</v>
      </c>
      <c r="D702" s="48">
        <v>0</v>
      </c>
      <c r="E702" s="48">
        <f t="shared" ref="E702:E715" si="95">E701+1</f>
        <v>883</v>
      </c>
      <c r="F702" s="48">
        <v>0</v>
      </c>
      <c r="G702" s="49" t="s">
        <v>539</v>
      </c>
      <c r="H702" s="49" t="s">
        <v>308</v>
      </c>
      <c r="I702" s="55" t="str">
        <f xml:space="preserve"> MID(I701,1,16) &amp; "b4"</f>
        <v>ChuteStatus[26].b4</v>
      </c>
    </row>
    <row r="703" spans="1:9" x14ac:dyDescent="0.3">
      <c r="A703" s="48">
        <v>1</v>
      </c>
      <c r="C703" s="48">
        <f t="shared" si="94"/>
        <v>48</v>
      </c>
      <c r="D703" s="48">
        <v>0</v>
      </c>
      <c r="E703" s="48">
        <f t="shared" si="95"/>
        <v>884</v>
      </c>
      <c r="F703" s="48">
        <v>0</v>
      </c>
      <c r="G703" s="49" t="s">
        <v>540</v>
      </c>
      <c r="H703" s="49" t="s">
        <v>618</v>
      </c>
      <c r="I703" s="55" t="str">
        <f xml:space="preserve"> MID(I702,1,16) &amp; "b5"</f>
        <v>ChuteStatus[26].b5</v>
      </c>
    </row>
    <row r="704" spans="1:9" x14ac:dyDescent="0.3">
      <c r="A704" s="48">
        <v>1</v>
      </c>
      <c r="C704" s="48">
        <f t="shared" si="94"/>
        <v>48</v>
      </c>
      <c r="D704" s="48">
        <v>0</v>
      </c>
      <c r="E704" s="48">
        <f t="shared" si="95"/>
        <v>885</v>
      </c>
      <c r="F704" s="48">
        <v>0</v>
      </c>
      <c r="G704" s="49" t="s">
        <v>541</v>
      </c>
      <c r="H704" s="49" t="s">
        <v>619</v>
      </c>
      <c r="I704" s="55" t="str">
        <f xml:space="preserve"> MID(I703,1,16) &amp; "b6"</f>
        <v>ChuteStatus[26].b6</v>
      </c>
    </row>
    <row r="705" spans="1:10" x14ac:dyDescent="0.3">
      <c r="A705" s="48">
        <v>1</v>
      </c>
      <c r="C705" s="48">
        <f t="shared" si="94"/>
        <v>48</v>
      </c>
      <c r="D705" s="48">
        <v>0</v>
      </c>
      <c r="E705" s="48">
        <f t="shared" si="95"/>
        <v>886</v>
      </c>
      <c r="F705" s="48">
        <v>0</v>
      </c>
      <c r="G705" s="49" t="s">
        <v>542</v>
      </c>
      <c r="H705" s="49" t="s">
        <v>252</v>
      </c>
      <c r="I705" s="55" t="str">
        <f xml:space="preserve"> MID(I704,1,16) &amp; "b7"</f>
        <v>ChuteStatus[26].b7</v>
      </c>
    </row>
    <row r="706" spans="1:10" x14ac:dyDescent="0.3">
      <c r="A706" s="48">
        <v>1</v>
      </c>
      <c r="C706" s="48">
        <f t="shared" si="94"/>
        <v>48</v>
      </c>
      <c r="D706" s="48">
        <v>0</v>
      </c>
      <c r="E706" s="48">
        <f t="shared" si="95"/>
        <v>887</v>
      </c>
      <c r="F706" s="48">
        <v>0</v>
      </c>
      <c r="G706" s="49" t="s">
        <v>543</v>
      </c>
      <c r="H706" s="49" t="s">
        <v>95</v>
      </c>
      <c r="I706" s="55" t="str">
        <f xml:space="preserve"> MID(I705,1,16) &amp; "b8"</f>
        <v>ChuteStatus[26].b8</v>
      </c>
    </row>
    <row r="707" spans="1:10" x14ac:dyDescent="0.3">
      <c r="A707" s="48">
        <v>1</v>
      </c>
      <c r="C707" s="48">
        <f t="shared" si="94"/>
        <v>48</v>
      </c>
      <c r="D707" s="48">
        <v>0</v>
      </c>
      <c r="E707" s="48">
        <f t="shared" si="95"/>
        <v>888</v>
      </c>
      <c r="F707" s="48">
        <v>0</v>
      </c>
      <c r="G707" s="49" t="s">
        <v>544</v>
      </c>
      <c r="H707" s="49" t="s">
        <v>86</v>
      </c>
      <c r="I707" s="55" t="str">
        <f xml:space="preserve"> MID(I706,1,16) &amp; "b9"</f>
        <v>ChuteStatus[26].b9</v>
      </c>
    </row>
    <row r="708" spans="1:10" x14ac:dyDescent="0.3">
      <c r="A708" s="48">
        <v>1</v>
      </c>
      <c r="C708" s="48">
        <f t="shared" si="94"/>
        <v>48</v>
      </c>
      <c r="D708" s="48">
        <v>0</v>
      </c>
      <c r="E708" s="48">
        <f t="shared" si="95"/>
        <v>889</v>
      </c>
      <c r="F708" s="48">
        <v>0</v>
      </c>
      <c r="G708" s="49" t="s">
        <v>545</v>
      </c>
      <c r="H708" s="49" t="s">
        <v>96</v>
      </c>
      <c r="I708" s="55" t="str">
        <f xml:space="preserve"> MID(I707,1,16) &amp; "b10"</f>
        <v>ChuteStatus[26].b10</v>
      </c>
    </row>
    <row r="709" spans="1:10" x14ac:dyDescent="0.3">
      <c r="A709" s="48">
        <v>1</v>
      </c>
      <c r="C709" s="48">
        <f t="shared" si="94"/>
        <v>48</v>
      </c>
      <c r="D709" s="48">
        <v>0</v>
      </c>
      <c r="E709" s="48">
        <f t="shared" si="95"/>
        <v>890</v>
      </c>
      <c r="F709" s="48">
        <v>0</v>
      </c>
      <c r="G709" s="49" t="s">
        <v>546</v>
      </c>
      <c r="H709" s="49" t="s">
        <v>97</v>
      </c>
      <c r="I709" s="55" t="str">
        <f xml:space="preserve"> MID(I708,1,16) &amp; "b11"</f>
        <v>ChuteStatus[26].b11</v>
      </c>
    </row>
    <row r="710" spans="1:10" x14ac:dyDescent="0.3">
      <c r="A710" s="48">
        <v>1</v>
      </c>
      <c r="C710" s="48">
        <f t="shared" si="94"/>
        <v>48</v>
      </c>
      <c r="D710" s="48">
        <v>0</v>
      </c>
      <c r="E710" s="48">
        <f t="shared" si="95"/>
        <v>891</v>
      </c>
      <c r="F710" s="48">
        <v>0</v>
      </c>
      <c r="G710" s="49" t="s">
        <v>547</v>
      </c>
      <c r="H710" s="49" t="s">
        <v>203</v>
      </c>
      <c r="I710" s="55" t="str">
        <f xml:space="preserve"> MID(I709,1,16) &amp; "b12"</f>
        <v>ChuteStatus[26].b12</v>
      </c>
    </row>
    <row r="711" spans="1:10" x14ac:dyDescent="0.3">
      <c r="A711" s="48">
        <v>1</v>
      </c>
      <c r="C711" s="48">
        <f t="shared" si="94"/>
        <v>48</v>
      </c>
      <c r="D711" s="48">
        <v>0</v>
      </c>
      <c r="E711" s="48">
        <f t="shared" si="95"/>
        <v>892</v>
      </c>
      <c r="F711" s="48">
        <v>0</v>
      </c>
      <c r="G711" s="49" t="s">
        <v>548</v>
      </c>
      <c r="H711" s="49" t="s">
        <v>204</v>
      </c>
      <c r="I711" s="55" t="str">
        <f xml:space="preserve"> MID(I710,1,16) &amp; "b13"</f>
        <v>ChuteStatus[26].b13</v>
      </c>
    </row>
    <row r="712" spans="1:10" x14ac:dyDescent="0.3">
      <c r="A712" s="48">
        <v>1</v>
      </c>
      <c r="C712" s="48">
        <f t="shared" si="94"/>
        <v>48</v>
      </c>
      <c r="D712" s="48">
        <v>0</v>
      </c>
      <c r="E712" s="48">
        <f t="shared" si="95"/>
        <v>893</v>
      </c>
      <c r="F712" s="48">
        <v>0</v>
      </c>
      <c r="G712" s="49" t="s">
        <v>549</v>
      </c>
      <c r="H712" s="49" t="s">
        <v>205</v>
      </c>
      <c r="I712" s="55" t="str">
        <f xml:space="preserve"> MID(I711,1,16) &amp; "b14"</f>
        <v>ChuteStatus[26].b14</v>
      </c>
    </row>
    <row r="713" spans="1:10" x14ac:dyDescent="0.3">
      <c r="A713" s="48">
        <v>1</v>
      </c>
      <c r="C713" s="48">
        <f t="shared" si="94"/>
        <v>48</v>
      </c>
      <c r="D713" s="48">
        <v>0</v>
      </c>
      <c r="E713" s="48">
        <f t="shared" si="95"/>
        <v>894</v>
      </c>
      <c r="F713" s="48">
        <v>0</v>
      </c>
      <c r="G713" s="49" t="s">
        <v>550</v>
      </c>
      <c r="H713" s="49" t="s">
        <v>206</v>
      </c>
      <c r="I713" s="55" t="str">
        <f xml:space="preserve"> MID(I712,1,16) &amp; "b15"</f>
        <v>ChuteStatus[26].b15</v>
      </c>
    </row>
    <row r="714" spans="1:10" x14ac:dyDescent="0.3">
      <c r="A714" s="48">
        <v>1</v>
      </c>
      <c r="C714" s="48">
        <f t="shared" si="94"/>
        <v>48</v>
      </c>
      <c r="D714" s="48">
        <v>0</v>
      </c>
      <c r="E714" s="48">
        <f t="shared" si="95"/>
        <v>895</v>
      </c>
      <c r="F714" s="48">
        <v>0</v>
      </c>
      <c r="G714" s="49" t="s">
        <v>551</v>
      </c>
      <c r="H714" s="49" t="s">
        <v>207</v>
      </c>
      <c r="I714" s="55" t="str">
        <f xml:space="preserve"> MID(I713,1,16) &amp; "b16"</f>
        <v>ChuteStatus[26].b16</v>
      </c>
    </row>
    <row r="715" spans="1:10" x14ac:dyDescent="0.3">
      <c r="A715" s="48">
        <v>1</v>
      </c>
      <c r="C715" s="48">
        <f t="shared" si="94"/>
        <v>48</v>
      </c>
      <c r="D715" s="48">
        <v>0</v>
      </c>
      <c r="E715" s="48">
        <f t="shared" si="95"/>
        <v>896</v>
      </c>
      <c r="F715" s="48">
        <v>0</v>
      </c>
      <c r="G715" s="49" t="s">
        <v>552</v>
      </c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719</v>
      </c>
      <c r="H717" s="49" t="s">
        <v>366</v>
      </c>
      <c r="I717" s="50" t="s">
        <v>686</v>
      </c>
      <c r="J717" s="50" t="s">
        <v>702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720</v>
      </c>
      <c r="H718" s="49" t="s">
        <v>367</v>
      </c>
      <c r="I718" s="50" t="s">
        <v>687</v>
      </c>
      <c r="J718" s="50" t="s">
        <v>703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721</v>
      </c>
      <c r="H719" s="49" t="s">
        <v>342</v>
      </c>
      <c r="I719" s="50" t="s">
        <v>688</v>
      </c>
      <c r="J719" s="50" t="s">
        <v>704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722</v>
      </c>
      <c r="H720" s="49" t="s">
        <v>368</v>
      </c>
      <c r="I720" s="50" t="s">
        <v>689</v>
      </c>
      <c r="J720" s="50" t="s">
        <v>705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723</v>
      </c>
      <c r="H721" s="49" t="s">
        <v>343</v>
      </c>
      <c r="I721" s="50" t="s">
        <v>690</v>
      </c>
      <c r="J721" s="50" t="s">
        <v>706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724</v>
      </c>
      <c r="H722" s="49" t="s">
        <v>344</v>
      </c>
      <c r="I722" s="50" t="s">
        <v>691</v>
      </c>
      <c r="J722" s="50" t="s">
        <v>707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725</v>
      </c>
      <c r="H723" s="49" t="s">
        <v>341</v>
      </c>
      <c r="I723" s="50" t="s">
        <v>692</v>
      </c>
      <c r="J723" s="50" t="s">
        <v>708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726</v>
      </c>
      <c r="H724" s="49" t="s">
        <v>510</v>
      </c>
      <c r="I724" s="50" t="s">
        <v>693</v>
      </c>
      <c r="J724" s="50" t="s">
        <v>709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727</v>
      </c>
      <c r="H725" s="49" t="s">
        <v>510</v>
      </c>
      <c r="I725" s="50" t="s">
        <v>694</v>
      </c>
      <c r="J725" s="50" t="s">
        <v>710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728</v>
      </c>
      <c r="H726" s="49" t="s">
        <v>369</v>
      </c>
      <c r="I726" s="50" t="s">
        <v>695</v>
      </c>
      <c r="J726" s="50" t="s">
        <v>711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729</v>
      </c>
      <c r="H727" s="49" t="s">
        <v>370</v>
      </c>
      <c r="I727" s="50" t="s">
        <v>696</v>
      </c>
      <c r="J727" s="50" t="s">
        <v>712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730</v>
      </c>
      <c r="H728" s="49" t="s">
        <v>371</v>
      </c>
      <c r="I728" s="50" t="s">
        <v>697</v>
      </c>
      <c r="J728" s="50" t="s">
        <v>713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731</v>
      </c>
      <c r="H729" s="49" t="s">
        <v>718</v>
      </c>
      <c r="I729" s="50" t="s">
        <v>698</v>
      </c>
      <c r="J729" s="50" t="s">
        <v>714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732</v>
      </c>
      <c r="H730" s="49" t="s">
        <v>510</v>
      </c>
      <c r="I730" s="50" t="s">
        <v>699</v>
      </c>
      <c r="J730" s="50" t="s">
        <v>715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733</v>
      </c>
      <c r="H731" s="49" t="s">
        <v>510</v>
      </c>
      <c r="I731" s="50" t="s">
        <v>700</v>
      </c>
      <c r="J731" s="50" t="s">
        <v>716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734</v>
      </c>
      <c r="H732" s="49" t="s">
        <v>372</v>
      </c>
      <c r="I732" s="50" t="s">
        <v>701</v>
      </c>
      <c r="J732" s="50" t="s">
        <v>717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719</v>
      </c>
      <c r="H734" s="49" t="s">
        <v>483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720</v>
      </c>
      <c r="H735" s="49" t="s">
        <v>484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721</v>
      </c>
      <c r="H736" s="49" t="s">
        <v>485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722</v>
      </c>
      <c r="H737" s="49" t="s">
        <v>486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723</v>
      </c>
      <c r="H738" s="49" t="s">
        <v>487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724</v>
      </c>
      <c r="H739" s="49" t="s">
        <v>510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725</v>
      </c>
      <c r="H740" s="49" t="s">
        <v>510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726</v>
      </c>
      <c r="H741" s="49" t="s">
        <v>510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727</v>
      </c>
      <c r="H742" s="49" t="s">
        <v>510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728</v>
      </c>
      <c r="H743" s="49" t="s">
        <v>510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729</v>
      </c>
      <c r="H744" s="49" t="s">
        <v>510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730</v>
      </c>
      <c r="H745" s="49" t="s">
        <v>510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731</v>
      </c>
      <c r="H746" s="49" t="s">
        <v>510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732</v>
      </c>
      <c r="H747" s="49" t="s">
        <v>510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733</v>
      </c>
      <c r="H748" s="49" t="s">
        <v>510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734</v>
      </c>
      <c r="H749" s="49" t="s">
        <v>510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720</v>
      </c>
      <c r="H751" s="49" t="s">
        <v>357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721</v>
      </c>
      <c r="H752" s="49" t="s">
        <v>358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722</v>
      </c>
      <c r="H753" s="49" t="s">
        <v>359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723</v>
      </c>
      <c r="H754" s="49" t="s">
        <v>1361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724</v>
      </c>
      <c r="H755" s="49" t="s">
        <v>510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725</v>
      </c>
      <c r="H756" s="49" t="s">
        <v>510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726</v>
      </c>
      <c r="H757" s="49" t="s">
        <v>510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727</v>
      </c>
      <c r="H758" s="49" t="s">
        <v>510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720</v>
      </c>
      <c r="H760" s="49" t="s">
        <v>360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721</v>
      </c>
      <c r="H761" s="49" t="s">
        <v>361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722</v>
      </c>
      <c r="H762" s="49" t="s">
        <v>362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723</v>
      </c>
      <c r="H763" s="49" t="s">
        <v>363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724</v>
      </c>
      <c r="H764" s="49" t="s">
        <v>510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725</v>
      </c>
      <c r="H765" s="49" t="s">
        <v>510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726</v>
      </c>
      <c r="H766" s="49" t="s">
        <v>510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727</v>
      </c>
      <c r="H767" s="49" t="s">
        <v>510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720</v>
      </c>
      <c r="H769" s="49" t="s">
        <v>364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721</v>
      </c>
      <c r="H770" s="49" t="s">
        <v>365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722</v>
      </c>
      <c r="H771" s="49" t="s">
        <v>510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723</v>
      </c>
      <c r="H772" s="49" t="s">
        <v>510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724</v>
      </c>
      <c r="H773" s="49" t="s">
        <v>510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725</v>
      </c>
      <c r="H774" s="49" t="s">
        <v>510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726</v>
      </c>
      <c r="H775" s="49" t="s">
        <v>510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727</v>
      </c>
      <c r="H776" s="49" t="s">
        <v>510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720</v>
      </c>
      <c r="H778" s="49" t="s">
        <v>345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721</v>
      </c>
      <c r="H779" s="49" t="s">
        <v>346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722</v>
      </c>
      <c r="H780" s="49" t="s">
        <v>347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723</v>
      </c>
      <c r="H781" s="49" t="s">
        <v>348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724</v>
      </c>
      <c r="H782" s="49" t="s">
        <v>510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725</v>
      </c>
      <c r="H783" s="49" t="s">
        <v>510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726</v>
      </c>
      <c r="H784" s="49" t="s">
        <v>510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727</v>
      </c>
      <c r="H785" s="49" t="s">
        <v>510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720</v>
      </c>
      <c r="H787" s="49" t="s">
        <v>349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721</v>
      </c>
      <c r="H788" s="49" t="s">
        <v>350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722</v>
      </c>
      <c r="H789" s="49" t="s">
        <v>510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723</v>
      </c>
      <c r="H790" s="49" t="s">
        <v>510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724</v>
      </c>
      <c r="H791" s="49" t="s">
        <v>510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725</v>
      </c>
      <c r="H792" s="49" t="s">
        <v>510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726</v>
      </c>
      <c r="H793" s="49" t="s">
        <v>510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727</v>
      </c>
      <c r="H794" s="49" t="s">
        <v>510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720</v>
      </c>
      <c r="H796" s="49" t="s">
        <v>351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721</v>
      </c>
      <c r="H797" s="49" t="s">
        <v>352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722</v>
      </c>
      <c r="H798" s="49" t="s">
        <v>353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723</v>
      </c>
      <c r="H799" s="49" t="s">
        <v>354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724</v>
      </c>
      <c r="H800" s="49" t="s">
        <v>510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725</v>
      </c>
      <c r="H801" s="49" t="s">
        <v>510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726</v>
      </c>
      <c r="H802" s="49" t="s">
        <v>510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727</v>
      </c>
      <c r="H803" s="49" t="s">
        <v>510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720</v>
      </c>
      <c r="H805" s="49" t="s">
        <v>355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721</v>
      </c>
      <c r="H806" s="49" t="s">
        <v>356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722</v>
      </c>
      <c r="H807" s="49" t="s">
        <v>884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723</v>
      </c>
      <c r="H808" s="49" t="s">
        <v>510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724</v>
      </c>
      <c r="H809" s="49" t="s">
        <v>510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725</v>
      </c>
      <c r="H810" s="49" t="s">
        <v>510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726</v>
      </c>
      <c r="H811" s="49" t="s">
        <v>510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727</v>
      </c>
      <c r="H812" s="49" t="s">
        <v>510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720</v>
      </c>
      <c r="H814" s="49" t="s">
        <v>337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721</v>
      </c>
      <c r="H815" s="49" t="s">
        <v>340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722</v>
      </c>
      <c r="H816" s="49" t="s">
        <v>339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723</v>
      </c>
      <c r="H817" s="49" t="s">
        <v>872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724</v>
      </c>
      <c r="H818" s="49" t="s">
        <v>873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725</v>
      </c>
      <c r="H819" s="49" t="s">
        <v>510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726</v>
      </c>
      <c r="H820" s="49" t="s">
        <v>510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727</v>
      </c>
      <c r="H821" s="49" t="s">
        <v>510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720</v>
      </c>
      <c r="H823" s="49" t="s">
        <v>357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721</v>
      </c>
      <c r="H824" s="49" t="s">
        <v>510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722</v>
      </c>
      <c r="H825" s="49" t="s">
        <v>510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723</v>
      </c>
      <c r="H826" s="49" t="s">
        <v>510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724</v>
      </c>
      <c r="H827" s="49" t="s">
        <v>510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725</v>
      </c>
      <c r="H828" s="49" t="s">
        <v>510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726</v>
      </c>
      <c r="H829" s="49" t="s">
        <v>510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727</v>
      </c>
      <c r="H830" s="49" t="s">
        <v>510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720</v>
      </c>
      <c r="H832" s="49" t="s">
        <v>510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721</v>
      </c>
      <c r="H833" s="49" t="s">
        <v>510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722</v>
      </c>
      <c r="H834" s="49" t="s">
        <v>510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723</v>
      </c>
      <c r="H835" s="49" t="s">
        <v>510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724</v>
      </c>
      <c r="H836" s="49" t="s">
        <v>510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725</v>
      </c>
      <c r="H837" s="49" t="s">
        <v>510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726</v>
      </c>
      <c r="H838" s="49" t="s">
        <v>510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727</v>
      </c>
      <c r="H839" s="49" t="s">
        <v>510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720</v>
      </c>
      <c r="H841" s="49" t="s">
        <v>510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721</v>
      </c>
      <c r="H842" s="49" t="s">
        <v>510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722</v>
      </c>
      <c r="H843" s="49" t="s">
        <v>510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723</v>
      </c>
      <c r="H844" s="49" t="s">
        <v>510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724</v>
      </c>
      <c r="H845" s="49" t="s">
        <v>510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725</v>
      </c>
      <c r="H846" s="49" t="s">
        <v>510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726</v>
      </c>
      <c r="H847" s="49" t="s">
        <v>510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727</v>
      </c>
      <c r="H848" s="49" t="s">
        <v>510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720</v>
      </c>
      <c r="H850" s="49" t="s">
        <v>475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721</v>
      </c>
      <c r="H851" s="49" t="s">
        <v>510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722</v>
      </c>
      <c r="H852" s="49" t="s">
        <v>510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723</v>
      </c>
      <c r="H853" s="49" t="s">
        <v>510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724</v>
      </c>
      <c r="H854" s="49" t="s">
        <v>510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725</v>
      </c>
      <c r="H855" s="49" t="s">
        <v>510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726</v>
      </c>
      <c r="H856" s="49" t="s">
        <v>510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727</v>
      </c>
      <c r="H857" s="49" t="s">
        <v>510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720</v>
      </c>
      <c r="H859" s="49" t="s">
        <v>341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721</v>
      </c>
      <c r="H860" s="49" t="s">
        <v>342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722</v>
      </c>
      <c r="H861" s="49" t="s">
        <v>343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723</v>
      </c>
      <c r="H862" s="49" t="s">
        <v>344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724</v>
      </c>
      <c r="H863" s="49" t="s">
        <v>474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725</v>
      </c>
      <c r="H864" s="49" t="s">
        <v>736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726</v>
      </c>
      <c r="H865" s="49" t="s">
        <v>803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727</v>
      </c>
      <c r="H866" s="49" t="s">
        <v>804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719</v>
      </c>
      <c r="H868" s="49" t="s">
        <v>471</v>
      </c>
      <c r="I868" s="48" t="s">
        <v>621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720</v>
      </c>
      <c r="H869" s="49" t="s">
        <v>472</v>
      </c>
      <c r="I869" s="48" t="s">
        <v>737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721</v>
      </c>
      <c r="H870" s="49" t="s">
        <v>473</v>
      </c>
      <c r="I870" s="48" t="s">
        <v>623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722</v>
      </c>
      <c r="H871" s="49" t="s">
        <v>685</v>
      </c>
      <c r="I871" s="48" t="s">
        <v>622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734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719</v>
      </c>
      <c r="H885" s="49" t="s">
        <v>471</v>
      </c>
      <c r="I885" s="48" t="s">
        <v>738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720</v>
      </c>
      <c r="H886" s="49" t="s">
        <v>472</v>
      </c>
      <c r="I886" s="48" t="s">
        <v>739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721</v>
      </c>
      <c r="H887" s="49" t="s">
        <v>473</v>
      </c>
      <c r="I887" s="48" t="s">
        <v>637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722</v>
      </c>
      <c r="H888" s="49" t="s">
        <v>685</v>
      </c>
      <c r="I888" s="48" t="s">
        <v>638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734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719</v>
      </c>
      <c r="H902" s="49" t="s">
        <v>471</v>
      </c>
      <c r="I902" s="48" t="s">
        <v>740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720</v>
      </c>
      <c r="H903" s="49" t="s">
        <v>472</v>
      </c>
      <c r="I903" s="48" t="s">
        <v>741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721</v>
      </c>
      <c r="H904" s="49" t="s">
        <v>473</v>
      </c>
      <c r="I904" s="48" t="s">
        <v>652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722</v>
      </c>
      <c r="H905" s="49" t="s">
        <v>685</v>
      </c>
      <c r="I905" s="48" t="s">
        <v>654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734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719</v>
      </c>
      <c r="H919" s="49" t="s">
        <v>471</v>
      </c>
      <c r="I919" s="48" t="s">
        <v>742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720</v>
      </c>
      <c r="H920" s="49" t="s">
        <v>472</v>
      </c>
      <c r="I920" s="48" t="s">
        <v>743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721</v>
      </c>
      <c r="H921" s="49" t="s">
        <v>473</v>
      </c>
      <c r="I921" s="48" t="s">
        <v>667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722</v>
      </c>
      <c r="H922" s="49" t="s">
        <v>685</v>
      </c>
      <c r="I922" s="48" t="s">
        <v>668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734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719</v>
      </c>
      <c r="H936" s="49" t="s">
        <v>471</v>
      </c>
      <c r="I936" s="55" t="s">
        <v>1307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720</v>
      </c>
      <c r="H937" s="49" t="s">
        <v>472</v>
      </c>
      <c r="I937" s="55" t="s">
        <v>1308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721</v>
      </c>
      <c r="H938" s="49" t="s">
        <v>473</v>
      </c>
      <c r="I938" s="55" t="s">
        <v>1127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722</v>
      </c>
      <c r="H939" s="49" t="s">
        <v>685</v>
      </c>
      <c r="I939" s="55" t="s">
        <v>1128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734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719</v>
      </c>
      <c r="H953" s="49" t="s">
        <v>471</v>
      </c>
      <c r="I953" s="55" t="s">
        <v>1309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720</v>
      </c>
      <c r="H954" s="49" t="s">
        <v>472</v>
      </c>
      <c r="I954" s="55" t="s">
        <v>1310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721</v>
      </c>
      <c r="H955" s="49" t="s">
        <v>473</v>
      </c>
      <c r="I955" s="55" t="s">
        <v>1142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722</v>
      </c>
      <c r="H956" s="49" t="s">
        <v>685</v>
      </c>
      <c r="I956" s="55" t="s">
        <v>1143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734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719</v>
      </c>
      <c r="H970" s="49" t="s">
        <v>471</v>
      </c>
      <c r="I970" s="55" t="s">
        <v>1311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720</v>
      </c>
      <c r="H971" s="49" t="s">
        <v>472</v>
      </c>
      <c r="I971" s="55" t="s">
        <v>1312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721</v>
      </c>
      <c r="H972" s="49" t="s">
        <v>473</v>
      </c>
      <c r="I972" s="55" t="s">
        <v>1157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722</v>
      </c>
      <c r="H973" s="49" t="s">
        <v>685</v>
      </c>
      <c r="I973" s="55" t="s">
        <v>1158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734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719</v>
      </c>
      <c r="H987" s="49" t="s">
        <v>471</v>
      </c>
      <c r="I987" s="55" t="s">
        <v>1314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720</v>
      </c>
      <c r="H988" s="49" t="s">
        <v>472</v>
      </c>
      <c r="I988" s="55" t="s">
        <v>1313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721</v>
      </c>
      <c r="H989" s="49" t="s">
        <v>473</v>
      </c>
      <c r="I989" s="55" t="s">
        <v>1172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722</v>
      </c>
      <c r="H990" s="49" t="s">
        <v>685</v>
      </c>
      <c r="I990" s="55" t="s">
        <v>1173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734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719</v>
      </c>
      <c r="H1004" s="49" t="s">
        <v>471</v>
      </c>
      <c r="I1004" s="55" t="s">
        <v>1315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720</v>
      </c>
      <c r="H1005" s="49" t="s">
        <v>472</v>
      </c>
      <c r="I1005" s="55" t="s">
        <v>1316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721</v>
      </c>
      <c r="H1006" s="49" t="s">
        <v>473</v>
      </c>
      <c r="I1006" s="55" t="s">
        <v>1187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722</v>
      </c>
      <c r="H1007" s="49" t="s">
        <v>685</v>
      </c>
      <c r="I1007" s="55" t="s">
        <v>1188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734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719</v>
      </c>
      <c r="H1021" s="49" t="s">
        <v>471</v>
      </c>
      <c r="I1021" s="55" t="s">
        <v>1317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720</v>
      </c>
      <c r="H1022" s="49" t="s">
        <v>472</v>
      </c>
      <c r="I1022" s="55" t="s">
        <v>1318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721</v>
      </c>
      <c r="H1023" s="49" t="s">
        <v>473</v>
      </c>
      <c r="I1023" s="55" t="s">
        <v>1202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722</v>
      </c>
      <c r="H1024" s="49" t="s">
        <v>685</v>
      </c>
      <c r="I1024" s="55" t="s">
        <v>1203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734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719</v>
      </c>
      <c r="H1038" s="49" t="s">
        <v>471</v>
      </c>
      <c r="I1038" s="55" t="s">
        <v>1319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720</v>
      </c>
      <c r="H1039" s="49" t="s">
        <v>472</v>
      </c>
      <c r="I1039" s="55" t="s">
        <v>1320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721</v>
      </c>
      <c r="H1040" s="49" t="s">
        <v>473</v>
      </c>
      <c r="I1040" s="55" t="s">
        <v>1217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722</v>
      </c>
      <c r="H1041" s="49" t="s">
        <v>685</v>
      </c>
      <c r="I1041" s="55" t="s">
        <v>1218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734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719</v>
      </c>
      <c r="H1055" s="49" t="s">
        <v>471</v>
      </c>
      <c r="I1055" s="55" t="s">
        <v>1321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720</v>
      </c>
      <c r="H1056" s="49" t="s">
        <v>472</v>
      </c>
      <c r="I1056" s="55" t="s">
        <v>1322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721</v>
      </c>
      <c r="H1057" s="49" t="s">
        <v>473</v>
      </c>
      <c r="I1057" s="55" t="s">
        <v>1232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722</v>
      </c>
      <c r="H1058" s="49" t="s">
        <v>685</v>
      </c>
      <c r="I1058" s="55" t="s">
        <v>1233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734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719</v>
      </c>
      <c r="H1072" s="49" t="s">
        <v>471</v>
      </c>
      <c r="I1072" s="55" t="s">
        <v>1323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720</v>
      </c>
      <c r="H1073" s="49" t="s">
        <v>472</v>
      </c>
      <c r="I1073" s="55" t="s">
        <v>1324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721</v>
      </c>
      <c r="H1074" s="49" t="s">
        <v>473</v>
      </c>
      <c r="I1074" s="55" t="s">
        <v>1247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722</v>
      </c>
      <c r="H1075" s="49" t="s">
        <v>685</v>
      </c>
      <c r="I1075" s="55" t="s">
        <v>1248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734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719</v>
      </c>
      <c r="H1089" s="49" t="s">
        <v>471</v>
      </c>
      <c r="I1089" s="55" t="s">
        <v>1325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720</v>
      </c>
      <c r="H1090" s="49" t="s">
        <v>472</v>
      </c>
      <c r="I1090" s="55" t="s">
        <v>1326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721</v>
      </c>
      <c r="H1091" s="49" t="s">
        <v>473</v>
      </c>
      <c r="I1091" s="55" t="s">
        <v>1262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722</v>
      </c>
      <c r="H1092" s="49" t="s">
        <v>685</v>
      </c>
      <c r="I1092" s="55" t="s">
        <v>1263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734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719</v>
      </c>
      <c r="H1106" s="49" t="s">
        <v>471</v>
      </c>
      <c r="I1106" s="55" t="s">
        <v>1327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720</v>
      </c>
      <c r="H1107" s="49" t="s">
        <v>472</v>
      </c>
      <c r="I1107" s="55" t="s">
        <v>1328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721</v>
      </c>
      <c r="H1108" s="49" t="s">
        <v>473</v>
      </c>
      <c r="I1108" s="55" t="s">
        <v>1277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722</v>
      </c>
      <c r="H1109" s="49" t="s">
        <v>685</v>
      </c>
      <c r="I1109" s="55" t="s">
        <v>1278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734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719</v>
      </c>
      <c r="H1123" s="49" t="s">
        <v>471</v>
      </c>
      <c r="I1123" s="55" t="s">
        <v>1329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720</v>
      </c>
      <c r="H1124" s="49" t="s">
        <v>472</v>
      </c>
      <c r="I1124" s="55" t="s">
        <v>1330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721</v>
      </c>
      <c r="H1125" s="49" t="s">
        <v>473</v>
      </c>
      <c r="I1125" s="55" t="s">
        <v>1292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722</v>
      </c>
      <c r="H1126" s="49" t="s">
        <v>685</v>
      </c>
      <c r="I1126" s="55" t="s">
        <v>1293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734</v>
      </c>
    </row>
    <row r="1140" spans="1:9" x14ac:dyDescent="0.3">
      <c r="A1140" s="48">
        <v>1</v>
      </c>
      <c r="C1140" s="48">
        <f>C1123+1</f>
        <v>132</v>
      </c>
      <c r="D1140" s="48">
        <v>0</v>
      </c>
      <c r="E1140" s="48">
        <v>0</v>
      </c>
      <c r="F1140" s="48">
        <f>F1123+16</f>
        <v>689</v>
      </c>
      <c r="G1140" s="49" t="s">
        <v>719</v>
      </c>
      <c r="H1140" s="49" t="s">
        <v>471</v>
      </c>
      <c r="I1140" s="55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48">
        <v>1</v>
      </c>
      <c r="C1141" s="48">
        <f>C1140</f>
        <v>132</v>
      </c>
      <c r="D1141" s="48">
        <v>0</v>
      </c>
      <c r="E1141" s="48">
        <v>0</v>
      </c>
      <c r="F1141" s="48">
        <f>F1140+1</f>
        <v>690</v>
      </c>
      <c r="G1141" s="49" t="s">
        <v>720</v>
      </c>
      <c r="H1141" s="49" t="s">
        <v>472</v>
      </c>
      <c r="I1141" s="55" t="str">
        <f xml:space="preserve"> MID(I1140,1,16) &amp; "b1"</f>
        <v>ChuteStatus[17].b1</v>
      </c>
    </row>
    <row r="1142" spans="1:9" x14ac:dyDescent="0.3">
      <c r="A1142" s="48">
        <v>1</v>
      </c>
      <c r="C1142" s="48">
        <f t="shared" ref="C1142:C1155" si="158">C1141</f>
        <v>132</v>
      </c>
      <c r="D1142" s="48">
        <v>0</v>
      </c>
      <c r="E1142" s="48">
        <v>0</v>
      </c>
      <c r="F1142" s="48">
        <f t="shared" ref="F1142:F1155" si="159">F1141+1</f>
        <v>691</v>
      </c>
      <c r="G1142" s="49" t="s">
        <v>721</v>
      </c>
      <c r="H1142" s="49" t="s">
        <v>473</v>
      </c>
      <c r="I1142" s="55" t="str">
        <f xml:space="preserve"> MID(I1141,1,16) &amp; "b2"</f>
        <v>ChuteStatus[17].b2</v>
      </c>
    </row>
    <row r="1143" spans="1:9" x14ac:dyDescent="0.3">
      <c r="A1143" s="48">
        <v>1</v>
      </c>
      <c r="C1143" s="48">
        <f t="shared" si="158"/>
        <v>132</v>
      </c>
      <c r="D1143" s="48">
        <v>0</v>
      </c>
      <c r="E1143" s="48">
        <v>0</v>
      </c>
      <c r="F1143" s="48">
        <f t="shared" si="159"/>
        <v>692</v>
      </c>
      <c r="G1143" s="49" t="s">
        <v>722</v>
      </c>
      <c r="H1143" s="49" t="s">
        <v>685</v>
      </c>
      <c r="I1143" s="55" t="str">
        <f xml:space="preserve"> MID(I1142,1,16) &amp; "b3"</f>
        <v>ChuteStatus[17].b3</v>
      </c>
    </row>
    <row r="1144" spans="1:9" x14ac:dyDescent="0.3">
      <c r="A1144" s="48">
        <v>1</v>
      </c>
      <c r="C1144" s="48">
        <f t="shared" si="158"/>
        <v>132</v>
      </c>
      <c r="D1144" s="48">
        <v>0</v>
      </c>
      <c r="E1144" s="48">
        <v>0</v>
      </c>
      <c r="F1144" s="48">
        <f t="shared" si="159"/>
        <v>693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132</v>
      </c>
      <c r="D1145" s="48">
        <v>0</v>
      </c>
      <c r="E1145" s="48">
        <v>0</v>
      </c>
      <c r="F1145" s="48">
        <f t="shared" si="159"/>
        <v>694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132</v>
      </c>
      <c r="D1146" s="48">
        <v>0</v>
      </c>
      <c r="E1146" s="48">
        <v>0</v>
      </c>
      <c r="F1146" s="48">
        <f t="shared" si="159"/>
        <v>695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132</v>
      </c>
      <c r="D1147" s="48">
        <v>0</v>
      </c>
      <c r="E1147" s="48">
        <v>0</v>
      </c>
      <c r="F1147" s="48">
        <f t="shared" si="159"/>
        <v>696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132</v>
      </c>
      <c r="D1148" s="48">
        <v>0</v>
      </c>
      <c r="E1148" s="48">
        <v>0</v>
      </c>
      <c r="F1148" s="48">
        <f t="shared" si="159"/>
        <v>697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132</v>
      </c>
      <c r="D1149" s="48">
        <v>0</v>
      </c>
      <c r="E1149" s="48">
        <v>0</v>
      </c>
      <c r="F1149" s="48">
        <f t="shared" si="159"/>
        <v>698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132</v>
      </c>
      <c r="D1150" s="48">
        <v>0</v>
      </c>
      <c r="E1150" s="48">
        <v>0</v>
      </c>
      <c r="F1150" s="48">
        <f t="shared" si="159"/>
        <v>699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132</v>
      </c>
      <c r="D1151" s="48">
        <v>0</v>
      </c>
      <c r="E1151" s="48">
        <v>0</v>
      </c>
      <c r="F1151" s="48">
        <f t="shared" si="159"/>
        <v>700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132</v>
      </c>
      <c r="D1152" s="48">
        <v>0</v>
      </c>
      <c r="E1152" s="48">
        <v>0</v>
      </c>
      <c r="F1152" s="48">
        <f t="shared" si="159"/>
        <v>701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132</v>
      </c>
      <c r="D1153" s="48">
        <v>0</v>
      </c>
      <c r="E1153" s="48">
        <v>0</v>
      </c>
      <c r="F1153" s="48">
        <f t="shared" si="159"/>
        <v>702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132</v>
      </c>
      <c r="D1154" s="48">
        <v>0</v>
      </c>
      <c r="E1154" s="48">
        <v>0</v>
      </c>
      <c r="F1154" s="48">
        <f t="shared" si="159"/>
        <v>703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132</v>
      </c>
      <c r="D1155" s="48">
        <v>0</v>
      </c>
      <c r="E1155" s="48">
        <v>0</v>
      </c>
      <c r="F1155" s="48">
        <f t="shared" si="159"/>
        <v>704</v>
      </c>
      <c r="G1155" s="49" t="s">
        <v>734</v>
      </c>
    </row>
    <row r="1157" spans="1:9" x14ac:dyDescent="0.3">
      <c r="A1157" s="48">
        <v>1</v>
      </c>
      <c r="C1157" s="48">
        <f>C1140+1</f>
        <v>133</v>
      </c>
      <c r="D1157" s="48">
        <v>0</v>
      </c>
      <c r="E1157" s="48">
        <v>0</v>
      </c>
      <c r="F1157" s="48">
        <f>F1140+16</f>
        <v>705</v>
      </c>
      <c r="G1157" s="49" t="s">
        <v>719</v>
      </c>
      <c r="H1157" s="49" t="s">
        <v>471</v>
      </c>
      <c r="I1157" s="55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48">
        <v>1</v>
      </c>
      <c r="C1158" s="48">
        <f>C1157</f>
        <v>133</v>
      </c>
      <c r="D1158" s="48">
        <v>0</v>
      </c>
      <c r="E1158" s="48">
        <v>0</v>
      </c>
      <c r="F1158" s="48">
        <f>F1157+1</f>
        <v>706</v>
      </c>
      <c r="G1158" s="49" t="s">
        <v>720</v>
      </c>
      <c r="H1158" s="49" t="s">
        <v>472</v>
      </c>
      <c r="I1158" s="55" t="str">
        <f xml:space="preserve"> MID(I1157,1,16) &amp; "b1"</f>
        <v>ChuteStatus[18].b1</v>
      </c>
    </row>
    <row r="1159" spans="1:9" x14ac:dyDescent="0.3">
      <c r="A1159" s="48">
        <v>1</v>
      </c>
      <c r="C1159" s="48">
        <f t="shared" ref="C1159:C1172" si="160">C1158</f>
        <v>133</v>
      </c>
      <c r="D1159" s="48">
        <v>0</v>
      </c>
      <c r="E1159" s="48">
        <v>0</v>
      </c>
      <c r="F1159" s="48">
        <f t="shared" ref="F1159:F1172" si="161">F1158+1</f>
        <v>707</v>
      </c>
      <c r="G1159" s="49" t="s">
        <v>721</v>
      </c>
      <c r="H1159" s="49" t="s">
        <v>473</v>
      </c>
      <c r="I1159" s="55" t="str">
        <f xml:space="preserve"> MID(I1158,1,16) &amp; "b2"</f>
        <v>ChuteStatus[18].b2</v>
      </c>
    </row>
    <row r="1160" spans="1:9" x14ac:dyDescent="0.3">
      <c r="A1160" s="48">
        <v>1</v>
      </c>
      <c r="C1160" s="48">
        <f t="shared" si="160"/>
        <v>133</v>
      </c>
      <c r="D1160" s="48">
        <v>0</v>
      </c>
      <c r="E1160" s="48">
        <v>0</v>
      </c>
      <c r="F1160" s="48">
        <f t="shared" si="161"/>
        <v>708</v>
      </c>
      <c r="G1160" s="49" t="s">
        <v>722</v>
      </c>
      <c r="H1160" s="49" t="s">
        <v>685</v>
      </c>
      <c r="I1160" s="55" t="str">
        <f xml:space="preserve"> MID(I1159,1,16) &amp; "b3"</f>
        <v>ChuteStatus[18].b3</v>
      </c>
    </row>
    <row r="1161" spans="1:9" x14ac:dyDescent="0.3">
      <c r="A1161" s="48">
        <v>1</v>
      </c>
      <c r="C1161" s="48">
        <f t="shared" si="160"/>
        <v>133</v>
      </c>
      <c r="D1161" s="48">
        <v>0</v>
      </c>
      <c r="E1161" s="48">
        <v>0</v>
      </c>
      <c r="F1161" s="48">
        <f t="shared" si="161"/>
        <v>709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133</v>
      </c>
      <c r="D1162" s="48">
        <v>0</v>
      </c>
      <c r="E1162" s="48">
        <v>0</v>
      </c>
      <c r="F1162" s="48">
        <f t="shared" si="161"/>
        <v>710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133</v>
      </c>
      <c r="D1163" s="48">
        <v>0</v>
      </c>
      <c r="E1163" s="48">
        <v>0</v>
      </c>
      <c r="F1163" s="48">
        <f t="shared" si="161"/>
        <v>711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133</v>
      </c>
      <c r="D1164" s="48">
        <v>0</v>
      </c>
      <c r="E1164" s="48">
        <v>0</v>
      </c>
      <c r="F1164" s="48">
        <f t="shared" si="161"/>
        <v>712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133</v>
      </c>
      <c r="D1165" s="48">
        <v>0</v>
      </c>
      <c r="E1165" s="48">
        <v>0</v>
      </c>
      <c r="F1165" s="48">
        <f t="shared" si="161"/>
        <v>713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133</v>
      </c>
      <c r="D1166" s="48">
        <v>0</v>
      </c>
      <c r="E1166" s="48">
        <v>0</v>
      </c>
      <c r="F1166" s="48">
        <f t="shared" si="161"/>
        <v>714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133</v>
      </c>
      <c r="D1167" s="48">
        <v>0</v>
      </c>
      <c r="E1167" s="48">
        <v>0</v>
      </c>
      <c r="F1167" s="48">
        <f t="shared" si="161"/>
        <v>715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133</v>
      </c>
      <c r="D1168" s="48">
        <v>0</v>
      </c>
      <c r="E1168" s="48">
        <v>0</v>
      </c>
      <c r="F1168" s="48">
        <f t="shared" si="161"/>
        <v>716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133</v>
      </c>
      <c r="D1169" s="48">
        <v>0</v>
      </c>
      <c r="E1169" s="48">
        <v>0</v>
      </c>
      <c r="F1169" s="48">
        <f t="shared" si="161"/>
        <v>717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133</v>
      </c>
      <c r="D1170" s="48">
        <v>0</v>
      </c>
      <c r="E1170" s="48">
        <v>0</v>
      </c>
      <c r="F1170" s="48">
        <f t="shared" si="161"/>
        <v>718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133</v>
      </c>
      <c r="D1171" s="48">
        <v>0</v>
      </c>
      <c r="E1171" s="48">
        <v>0</v>
      </c>
      <c r="F1171" s="48">
        <f t="shared" si="161"/>
        <v>719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133</v>
      </c>
      <c r="D1172" s="48">
        <v>0</v>
      </c>
      <c r="E1172" s="48">
        <v>0</v>
      </c>
      <c r="F1172" s="48">
        <f t="shared" si="161"/>
        <v>720</v>
      </c>
      <c r="G1172" s="49" t="s">
        <v>734</v>
      </c>
    </row>
    <row r="1174" spans="1:9" x14ac:dyDescent="0.3">
      <c r="A1174" s="48">
        <v>1</v>
      </c>
      <c r="C1174" s="48">
        <f>C1157+1</f>
        <v>134</v>
      </c>
      <c r="D1174" s="48">
        <v>0</v>
      </c>
      <c r="E1174" s="48">
        <v>0</v>
      </c>
      <c r="F1174" s="48">
        <f>F1157+16</f>
        <v>721</v>
      </c>
      <c r="G1174" s="49" t="s">
        <v>719</v>
      </c>
      <c r="H1174" s="49" t="s">
        <v>471</v>
      </c>
      <c r="I1174" s="55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48">
        <v>1</v>
      </c>
      <c r="C1175" s="48">
        <f>C1174</f>
        <v>134</v>
      </c>
      <c r="D1175" s="48">
        <v>0</v>
      </c>
      <c r="E1175" s="48">
        <v>0</v>
      </c>
      <c r="F1175" s="48">
        <f>F1174+1</f>
        <v>722</v>
      </c>
      <c r="G1175" s="49" t="s">
        <v>720</v>
      </c>
      <c r="H1175" s="49" t="s">
        <v>472</v>
      </c>
      <c r="I1175" s="55" t="str">
        <f xml:space="preserve"> MID(I1174,1,16) &amp; "b1"</f>
        <v>ChuteStatus[19].b1</v>
      </c>
    </row>
    <row r="1176" spans="1:9" x14ac:dyDescent="0.3">
      <c r="A1176" s="48">
        <v>1</v>
      </c>
      <c r="C1176" s="48">
        <f t="shared" ref="C1176:C1189" si="162">C1175</f>
        <v>134</v>
      </c>
      <c r="D1176" s="48">
        <v>0</v>
      </c>
      <c r="E1176" s="48">
        <v>0</v>
      </c>
      <c r="F1176" s="48">
        <f t="shared" ref="F1176:F1189" si="163">F1175+1</f>
        <v>723</v>
      </c>
      <c r="G1176" s="49" t="s">
        <v>721</v>
      </c>
      <c r="H1176" s="49" t="s">
        <v>473</v>
      </c>
      <c r="I1176" s="55" t="str">
        <f xml:space="preserve"> MID(I1175,1,16) &amp; "b2"</f>
        <v>ChuteStatus[19].b2</v>
      </c>
    </row>
    <row r="1177" spans="1:9" x14ac:dyDescent="0.3">
      <c r="A1177" s="48">
        <v>1</v>
      </c>
      <c r="C1177" s="48">
        <f t="shared" si="162"/>
        <v>134</v>
      </c>
      <c r="D1177" s="48">
        <v>0</v>
      </c>
      <c r="E1177" s="48">
        <v>0</v>
      </c>
      <c r="F1177" s="48">
        <f t="shared" si="163"/>
        <v>724</v>
      </c>
      <c r="G1177" s="49" t="s">
        <v>722</v>
      </c>
      <c r="H1177" s="49" t="s">
        <v>685</v>
      </c>
      <c r="I1177" s="55" t="str">
        <f xml:space="preserve"> MID(I1176,1,16) &amp; "b3"</f>
        <v>ChuteStatus[19].b3</v>
      </c>
    </row>
    <row r="1178" spans="1:9" x14ac:dyDescent="0.3">
      <c r="A1178" s="48">
        <v>1</v>
      </c>
      <c r="C1178" s="48">
        <f t="shared" si="162"/>
        <v>134</v>
      </c>
      <c r="D1178" s="48">
        <v>0</v>
      </c>
      <c r="E1178" s="48">
        <v>0</v>
      </c>
      <c r="F1178" s="48">
        <f t="shared" si="163"/>
        <v>725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134</v>
      </c>
      <c r="D1179" s="48">
        <v>0</v>
      </c>
      <c r="E1179" s="48">
        <v>0</v>
      </c>
      <c r="F1179" s="48">
        <f t="shared" si="163"/>
        <v>726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134</v>
      </c>
      <c r="D1180" s="48">
        <v>0</v>
      </c>
      <c r="E1180" s="48">
        <v>0</v>
      </c>
      <c r="F1180" s="48">
        <f t="shared" si="163"/>
        <v>727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134</v>
      </c>
      <c r="D1181" s="48">
        <v>0</v>
      </c>
      <c r="E1181" s="48">
        <v>0</v>
      </c>
      <c r="F1181" s="48">
        <f t="shared" si="163"/>
        <v>728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134</v>
      </c>
      <c r="D1182" s="48">
        <v>0</v>
      </c>
      <c r="E1182" s="48">
        <v>0</v>
      </c>
      <c r="F1182" s="48">
        <f t="shared" si="163"/>
        <v>729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134</v>
      </c>
      <c r="D1183" s="48">
        <v>0</v>
      </c>
      <c r="E1183" s="48">
        <v>0</v>
      </c>
      <c r="F1183" s="48">
        <f t="shared" si="163"/>
        <v>730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134</v>
      </c>
      <c r="D1184" s="48">
        <v>0</v>
      </c>
      <c r="E1184" s="48">
        <v>0</v>
      </c>
      <c r="F1184" s="48">
        <f t="shared" si="163"/>
        <v>731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134</v>
      </c>
      <c r="D1185" s="48">
        <v>0</v>
      </c>
      <c r="E1185" s="48">
        <v>0</v>
      </c>
      <c r="F1185" s="48">
        <f t="shared" si="163"/>
        <v>732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134</v>
      </c>
      <c r="D1186" s="48">
        <v>0</v>
      </c>
      <c r="E1186" s="48">
        <v>0</v>
      </c>
      <c r="F1186" s="48">
        <f t="shared" si="163"/>
        <v>733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134</v>
      </c>
      <c r="D1187" s="48">
        <v>0</v>
      </c>
      <c r="E1187" s="48">
        <v>0</v>
      </c>
      <c r="F1187" s="48">
        <f t="shared" si="163"/>
        <v>734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134</v>
      </c>
      <c r="D1188" s="48">
        <v>0</v>
      </c>
      <c r="E1188" s="48">
        <v>0</v>
      </c>
      <c r="F1188" s="48">
        <f t="shared" si="163"/>
        <v>735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134</v>
      </c>
      <c r="D1189" s="48">
        <v>0</v>
      </c>
      <c r="E1189" s="48">
        <v>0</v>
      </c>
      <c r="F1189" s="48">
        <f t="shared" si="163"/>
        <v>736</v>
      </c>
      <c r="G1189" s="49" t="s">
        <v>734</v>
      </c>
    </row>
    <row r="1191" spans="1:9" x14ac:dyDescent="0.3">
      <c r="A1191" s="48">
        <v>1</v>
      </c>
      <c r="C1191" s="48">
        <f>C1174+1</f>
        <v>135</v>
      </c>
      <c r="D1191" s="48">
        <v>0</v>
      </c>
      <c r="E1191" s="48">
        <v>0</v>
      </c>
      <c r="F1191" s="48">
        <f>F1174+16</f>
        <v>737</v>
      </c>
      <c r="G1191" s="49" t="s">
        <v>719</v>
      </c>
      <c r="H1191" s="49" t="s">
        <v>471</v>
      </c>
      <c r="I1191" s="55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48">
        <v>1</v>
      </c>
      <c r="C1192" s="48">
        <f>C1191</f>
        <v>135</v>
      </c>
      <c r="D1192" s="48">
        <v>0</v>
      </c>
      <c r="E1192" s="48">
        <v>0</v>
      </c>
      <c r="F1192" s="48">
        <f>F1191+1</f>
        <v>738</v>
      </c>
      <c r="G1192" s="49" t="s">
        <v>720</v>
      </c>
      <c r="H1192" s="49" t="s">
        <v>472</v>
      </c>
      <c r="I1192" s="55" t="str">
        <f xml:space="preserve"> MID(I1191,1,16) &amp; "b1"</f>
        <v>ChuteStatus[20].b1</v>
      </c>
    </row>
    <row r="1193" spans="1:9" x14ac:dyDescent="0.3">
      <c r="A1193" s="48">
        <v>1</v>
      </c>
      <c r="C1193" s="48">
        <f t="shared" ref="C1193:C1206" si="164">C1192</f>
        <v>135</v>
      </c>
      <c r="D1193" s="48">
        <v>0</v>
      </c>
      <c r="E1193" s="48">
        <v>0</v>
      </c>
      <c r="F1193" s="48">
        <f t="shared" ref="F1193:F1206" si="165">F1192+1</f>
        <v>739</v>
      </c>
      <c r="G1193" s="49" t="s">
        <v>721</v>
      </c>
      <c r="H1193" s="49" t="s">
        <v>473</v>
      </c>
      <c r="I1193" s="55" t="str">
        <f xml:space="preserve"> MID(I1192,1,16) &amp; "b2"</f>
        <v>ChuteStatus[20].b2</v>
      </c>
    </row>
    <row r="1194" spans="1:9" x14ac:dyDescent="0.3">
      <c r="A1194" s="48">
        <v>1</v>
      </c>
      <c r="C1194" s="48">
        <f t="shared" si="164"/>
        <v>135</v>
      </c>
      <c r="D1194" s="48">
        <v>0</v>
      </c>
      <c r="E1194" s="48">
        <v>0</v>
      </c>
      <c r="F1194" s="48">
        <f t="shared" si="165"/>
        <v>740</v>
      </c>
      <c r="G1194" s="49" t="s">
        <v>722</v>
      </c>
      <c r="H1194" s="49" t="s">
        <v>685</v>
      </c>
      <c r="I1194" s="55" t="str">
        <f xml:space="preserve"> MID(I1193,1,16) &amp; "b3"</f>
        <v>ChuteStatus[20].b3</v>
      </c>
    </row>
    <row r="1195" spans="1:9" x14ac:dyDescent="0.3">
      <c r="A1195" s="48">
        <v>1</v>
      </c>
      <c r="C1195" s="48">
        <f t="shared" si="164"/>
        <v>135</v>
      </c>
      <c r="D1195" s="48">
        <v>0</v>
      </c>
      <c r="E1195" s="48">
        <v>0</v>
      </c>
      <c r="F1195" s="48">
        <f t="shared" si="165"/>
        <v>741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135</v>
      </c>
      <c r="D1196" s="48">
        <v>0</v>
      </c>
      <c r="E1196" s="48">
        <v>0</v>
      </c>
      <c r="F1196" s="48">
        <f t="shared" si="165"/>
        <v>742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135</v>
      </c>
      <c r="D1197" s="48">
        <v>0</v>
      </c>
      <c r="E1197" s="48">
        <v>0</v>
      </c>
      <c r="F1197" s="48">
        <f t="shared" si="165"/>
        <v>743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135</v>
      </c>
      <c r="D1198" s="48">
        <v>0</v>
      </c>
      <c r="E1198" s="48">
        <v>0</v>
      </c>
      <c r="F1198" s="48">
        <f t="shared" si="165"/>
        <v>744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135</v>
      </c>
      <c r="D1199" s="48">
        <v>0</v>
      </c>
      <c r="E1199" s="48">
        <v>0</v>
      </c>
      <c r="F1199" s="48">
        <f t="shared" si="165"/>
        <v>745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135</v>
      </c>
      <c r="D1200" s="48">
        <v>0</v>
      </c>
      <c r="E1200" s="48">
        <v>0</v>
      </c>
      <c r="F1200" s="48">
        <f t="shared" si="165"/>
        <v>746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135</v>
      </c>
      <c r="D1201" s="48">
        <v>0</v>
      </c>
      <c r="E1201" s="48">
        <v>0</v>
      </c>
      <c r="F1201" s="48">
        <f t="shared" si="165"/>
        <v>747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135</v>
      </c>
      <c r="D1202" s="48">
        <v>0</v>
      </c>
      <c r="E1202" s="48">
        <v>0</v>
      </c>
      <c r="F1202" s="48">
        <f t="shared" si="165"/>
        <v>748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135</v>
      </c>
      <c r="D1203" s="48">
        <v>0</v>
      </c>
      <c r="E1203" s="48">
        <v>0</v>
      </c>
      <c r="F1203" s="48">
        <f t="shared" si="165"/>
        <v>749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135</v>
      </c>
      <c r="D1204" s="48">
        <v>0</v>
      </c>
      <c r="E1204" s="48">
        <v>0</v>
      </c>
      <c r="F1204" s="48">
        <f t="shared" si="165"/>
        <v>750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135</v>
      </c>
      <c r="D1205" s="48">
        <v>0</v>
      </c>
      <c r="E1205" s="48">
        <v>0</v>
      </c>
      <c r="F1205" s="48">
        <f t="shared" si="165"/>
        <v>751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135</v>
      </c>
      <c r="D1206" s="48">
        <v>0</v>
      </c>
      <c r="E1206" s="48">
        <v>0</v>
      </c>
      <c r="F1206" s="48">
        <f t="shared" si="165"/>
        <v>752</v>
      </c>
      <c r="G1206" s="49" t="s">
        <v>734</v>
      </c>
    </row>
    <row r="1208" spans="1:9" x14ac:dyDescent="0.3">
      <c r="A1208" s="48">
        <v>1</v>
      </c>
      <c r="C1208" s="48">
        <f>C1191+1</f>
        <v>136</v>
      </c>
      <c r="D1208" s="48">
        <v>0</v>
      </c>
      <c r="E1208" s="48">
        <v>0</v>
      </c>
      <c r="F1208" s="48">
        <f>F1191+16</f>
        <v>753</v>
      </c>
      <c r="G1208" s="49" t="s">
        <v>719</v>
      </c>
      <c r="H1208" s="49" t="s">
        <v>471</v>
      </c>
      <c r="I1208" s="55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48">
        <v>1</v>
      </c>
      <c r="C1209" s="48">
        <f>C1208</f>
        <v>136</v>
      </c>
      <c r="D1209" s="48">
        <v>0</v>
      </c>
      <c r="E1209" s="48">
        <v>0</v>
      </c>
      <c r="F1209" s="48">
        <f>F1208+1</f>
        <v>754</v>
      </c>
      <c r="G1209" s="49" t="s">
        <v>720</v>
      </c>
      <c r="H1209" s="49" t="s">
        <v>472</v>
      </c>
      <c r="I1209" s="55" t="str">
        <f xml:space="preserve"> MID(I1208,1,16) &amp; "b1"</f>
        <v>ChuteStatus[21].b1</v>
      </c>
    </row>
    <row r="1210" spans="1:9" x14ac:dyDescent="0.3">
      <c r="A1210" s="48">
        <v>1</v>
      </c>
      <c r="C1210" s="48">
        <f t="shared" ref="C1210:C1223" si="166">C1209</f>
        <v>136</v>
      </c>
      <c r="D1210" s="48">
        <v>0</v>
      </c>
      <c r="E1210" s="48">
        <v>0</v>
      </c>
      <c r="F1210" s="48">
        <f t="shared" ref="F1210:F1223" si="167">F1209+1</f>
        <v>755</v>
      </c>
      <c r="G1210" s="49" t="s">
        <v>721</v>
      </c>
      <c r="H1210" s="49" t="s">
        <v>473</v>
      </c>
      <c r="I1210" s="55" t="str">
        <f xml:space="preserve"> MID(I1209,1,16) &amp; "b2"</f>
        <v>ChuteStatus[21].b2</v>
      </c>
    </row>
    <row r="1211" spans="1:9" x14ac:dyDescent="0.3">
      <c r="A1211" s="48">
        <v>1</v>
      </c>
      <c r="C1211" s="48">
        <f t="shared" si="166"/>
        <v>136</v>
      </c>
      <c r="D1211" s="48">
        <v>0</v>
      </c>
      <c r="E1211" s="48">
        <v>0</v>
      </c>
      <c r="F1211" s="48">
        <f t="shared" si="167"/>
        <v>756</v>
      </c>
      <c r="G1211" s="49" t="s">
        <v>722</v>
      </c>
      <c r="H1211" s="49" t="s">
        <v>685</v>
      </c>
      <c r="I1211" s="55" t="str">
        <f xml:space="preserve"> MID(I1210,1,16) &amp; "b3"</f>
        <v>ChuteStatus[21].b3</v>
      </c>
    </row>
    <row r="1212" spans="1:9" x14ac:dyDescent="0.3">
      <c r="A1212" s="48">
        <v>1</v>
      </c>
      <c r="C1212" s="48">
        <f t="shared" si="166"/>
        <v>136</v>
      </c>
      <c r="D1212" s="48">
        <v>0</v>
      </c>
      <c r="E1212" s="48">
        <v>0</v>
      </c>
      <c r="F1212" s="48">
        <f t="shared" si="167"/>
        <v>757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136</v>
      </c>
      <c r="D1213" s="48">
        <v>0</v>
      </c>
      <c r="E1213" s="48">
        <v>0</v>
      </c>
      <c r="F1213" s="48">
        <f t="shared" si="167"/>
        <v>758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136</v>
      </c>
      <c r="D1214" s="48">
        <v>0</v>
      </c>
      <c r="E1214" s="48">
        <v>0</v>
      </c>
      <c r="F1214" s="48">
        <f t="shared" si="167"/>
        <v>759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136</v>
      </c>
      <c r="D1215" s="48">
        <v>0</v>
      </c>
      <c r="E1215" s="48">
        <v>0</v>
      </c>
      <c r="F1215" s="48">
        <f t="shared" si="167"/>
        <v>760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136</v>
      </c>
      <c r="D1216" s="48">
        <v>0</v>
      </c>
      <c r="E1216" s="48">
        <v>0</v>
      </c>
      <c r="F1216" s="48">
        <f t="shared" si="167"/>
        <v>761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136</v>
      </c>
      <c r="D1217" s="48">
        <v>0</v>
      </c>
      <c r="E1217" s="48">
        <v>0</v>
      </c>
      <c r="F1217" s="48">
        <f t="shared" si="167"/>
        <v>762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136</v>
      </c>
      <c r="D1218" s="48">
        <v>0</v>
      </c>
      <c r="E1218" s="48">
        <v>0</v>
      </c>
      <c r="F1218" s="48">
        <f t="shared" si="167"/>
        <v>763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136</v>
      </c>
      <c r="D1219" s="48">
        <v>0</v>
      </c>
      <c r="E1219" s="48">
        <v>0</v>
      </c>
      <c r="F1219" s="48">
        <f t="shared" si="167"/>
        <v>764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136</v>
      </c>
      <c r="D1220" s="48">
        <v>0</v>
      </c>
      <c r="E1220" s="48">
        <v>0</v>
      </c>
      <c r="F1220" s="48">
        <f t="shared" si="167"/>
        <v>765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136</v>
      </c>
      <c r="D1221" s="48">
        <v>0</v>
      </c>
      <c r="E1221" s="48">
        <v>0</v>
      </c>
      <c r="F1221" s="48">
        <f t="shared" si="167"/>
        <v>766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136</v>
      </c>
      <c r="D1222" s="48">
        <v>0</v>
      </c>
      <c r="E1222" s="48">
        <v>0</v>
      </c>
      <c r="F1222" s="48">
        <f t="shared" si="167"/>
        <v>767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136</v>
      </c>
      <c r="D1223" s="48">
        <v>0</v>
      </c>
      <c r="E1223" s="48">
        <v>0</v>
      </c>
      <c r="F1223" s="48">
        <f t="shared" si="167"/>
        <v>768</v>
      </c>
      <c r="G1223" s="49" t="s">
        <v>734</v>
      </c>
    </row>
    <row r="1225" spans="1:9" x14ac:dyDescent="0.3">
      <c r="A1225" s="48">
        <v>1</v>
      </c>
      <c r="C1225" s="48">
        <f>C1208+1</f>
        <v>137</v>
      </c>
      <c r="D1225" s="48">
        <v>0</v>
      </c>
      <c r="E1225" s="48">
        <v>0</v>
      </c>
      <c r="F1225" s="48">
        <f>F1208+16</f>
        <v>769</v>
      </c>
      <c r="G1225" s="49" t="s">
        <v>719</v>
      </c>
      <c r="H1225" s="49" t="s">
        <v>471</v>
      </c>
      <c r="I1225" s="55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48">
        <v>1</v>
      </c>
      <c r="C1226" s="48">
        <f>C1225</f>
        <v>137</v>
      </c>
      <c r="D1226" s="48">
        <v>0</v>
      </c>
      <c r="E1226" s="48">
        <v>0</v>
      </c>
      <c r="F1226" s="48">
        <f>F1225+1</f>
        <v>770</v>
      </c>
      <c r="G1226" s="49" t="s">
        <v>720</v>
      </c>
      <c r="H1226" s="49" t="s">
        <v>472</v>
      </c>
      <c r="I1226" s="55" t="str">
        <f xml:space="preserve"> MID(I1225,1,16) &amp; "b1"</f>
        <v>ChuteStatus[22].b1</v>
      </c>
    </row>
    <row r="1227" spans="1:9" x14ac:dyDescent="0.3">
      <c r="A1227" s="48">
        <v>1</v>
      </c>
      <c r="C1227" s="48">
        <f t="shared" ref="C1227:C1240" si="168">C1226</f>
        <v>137</v>
      </c>
      <c r="D1227" s="48">
        <v>0</v>
      </c>
      <c r="E1227" s="48">
        <v>0</v>
      </c>
      <c r="F1227" s="48">
        <f t="shared" ref="F1227:F1240" si="169">F1226+1</f>
        <v>771</v>
      </c>
      <c r="G1227" s="49" t="s">
        <v>721</v>
      </c>
      <c r="H1227" s="49" t="s">
        <v>473</v>
      </c>
      <c r="I1227" s="55" t="str">
        <f xml:space="preserve"> MID(I1226,1,16) &amp; "b2"</f>
        <v>ChuteStatus[22].b2</v>
      </c>
    </row>
    <row r="1228" spans="1:9" x14ac:dyDescent="0.3">
      <c r="A1228" s="48">
        <v>1</v>
      </c>
      <c r="C1228" s="48">
        <f t="shared" si="168"/>
        <v>137</v>
      </c>
      <c r="D1228" s="48">
        <v>0</v>
      </c>
      <c r="E1228" s="48">
        <v>0</v>
      </c>
      <c r="F1228" s="48">
        <f t="shared" si="169"/>
        <v>772</v>
      </c>
      <c r="G1228" s="49" t="s">
        <v>722</v>
      </c>
      <c r="H1228" s="49" t="s">
        <v>685</v>
      </c>
      <c r="I1228" s="55" t="str">
        <f xml:space="preserve"> MID(I1227,1,16) &amp; "b3"</f>
        <v>ChuteStatus[22].b3</v>
      </c>
    </row>
    <row r="1229" spans="1:9" x14ac:dyDescent="0.3">
      <c r="A1229" s="48">
        <v>1</v>
      </c>
      <c r="C1229" s="48">
        <f t="shared" si="168"/>
        <v>137</v>
      </c>
      <c r="D1229" s="48">
        <v>0</v>
      </c>
      <c r="E1229" s="48">
        <v>0</v>
      </c>
      <c r="F1229" s="48">
        <f t="shared" si="169"/>
        <v>773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137</v>
      </c>
      <c r="D1230" s="48">
        <v>0</v>
      </c>
      <c r="E1230" s="48">
        <v>0</v>
      </c>
      <c r="F1230" s="48">
        <f t="shared" si="169"/>
        <v>774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137</v>
      </c>
      <c r="D1231" s="48">
        <v>0</v>
      </c>
      <c r="E1231" s="48">
        <v>0</v>
      </c>
      <c r="F1231" s="48">
        <f t="shared" si="169"/>
        <v>775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137</v>
      </c>
      <c r="D1232" s="48">
        <v>0</v>
      </c>
      <c r="E1232" s="48">
        <v>0</v>
      </c>
      <c r="F1232" s="48">
        <f t="shared" si="169"/>
        <v>776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137</v>
      </c>
      <c r="D1233" s="48">
        <v>0</v>
      </c>
      <c r="E1233" s="48">
        <v>0</v>
      </c>
      <c r="F1233" s="48">
        <f t="shared" si="169"/>
        <v>777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137</v>
      </c>
      <c r="D1234" s="48">
        <v>0</v>
      </c>
      <c r="E1234" s="48">
        <v>0</v>
      </c>
      <c r="F1234" s="48">
        <f t="shared" si="169"/>
        <v>778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137</v>
      </c>
      <c r="D1235" s="48">
        <v>0</v>
      </c>
      <c r="E1235" s="48">
        <v>0</v>
      </c>
      <c r="F1235" s="48">
        <f t="shared" si="169"/>
        <v>779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137</v>
      </c>
      <c r="D1236" s="48">
        <v>0</v>
      </c>
      <c r="E1236" s="48">
        <v>0</v>
      </c>
      <c r="F1236" s="48">
        <f t="shared" si="169"/>
        <v>780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137</v>
      </c>
      <c r="D1237" s="48">
        <v>0</v>
      </c>
      <c r="E1237" s="48">
        <v>0</v>
      </c>
      <c r="F1237" s="48">
        <f t="shared" si="169"/>
        <v>781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137</v>
      </c>
      <c r="D1238" s="48">
        <v>0</v>
      </c>
      <c r="E1238" s="48">
        <v>0</v>
      </c>
      <c r="F1238" s="48">
        <f t="shared" si="169"/>
        <v>782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137</v>
      </c>
      <c r="D1239" s="48">
        <v>0</v>
      </c>
      <c r="E1239" s="48">
        <v>0</v>
      </c>
      <c r="F1239" s="48">
        <f t="shared" si="169"/>
        <v>783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137</v>
      </c>
      <c r="D1240" s="48">
        <v>0</v>
      </c>
      <c r="E1240" s="48">
        <v>0</v>
      </c>
      <c r="F1240" s="48">
        <f t="shared" si="169"/>
        <v>784</v>
      </c>
      <c r="G1240" s="49" t="s">
        <v>734</v>
      </c>
    </row>
    <row r="1242" spans="1:9" x14ac:dyDescent="0.3">
      <c r="A1242" s="48">
        <v>1</v>
      </c>
      <c r="C1242" s="48">
        <f>C1225+1</f>
        <v>138</v>
      </c>
      <c r="D1242" s="48">
        <v>0</v>
      </c>
      <c r="E1242" s="48">
        <v>0</v>
      </c>
      <c r="F1242" s="48">
        <f>F1225+16</f>
        <v>785</v>
      </c>
      <c r="G1242" s="49" t="s">
        <v>719</v>
      </c>
      <c r="H1242" s="49" t="s">
        <v>471</v>
      </c>
      <c r="I1242" s="55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48">
        <v>1</v>
      </c>
      <c r="C1243" s="48">
        <f>C1242</f>
        <v>138</v>
      </c>
      <c r="D1243" s="48">
        <v>0</v>
      </c>
      <c r="E1243" s="48">
        <v>0</v>
      </c>
      <c r="F1243" s="48">
        <f>F1242+1</f>
        <v>786</v>
      </c>
      <c r="G1243" s="49" t="s">
        <v>720</v>
      </c>
      <c r="H1243" s="49" t="s">
        <v>472</v>
      </c>
      <c r="I1243" s="55" t="str">
        <f xml:space="preserve"> MID(I1242,1,16) &amp; "b1"</f>
        <v>ChuteStatus[23].b1</v>
      </c>
    </row>
    <row r="1244" spans="1:9" x14ac:dyDescent="0.3">
      <c r="A1244" s="48">
        <v>1</v>
      </c>
      <c r="C1244" s="48">
        <f t="shared" ref="C1244:C1257" si="170">C1243</f>
        <v>138</v>
      </c>
      <c r="D1244" s="48">
        <v>0</v>
      </c>
      <c r="E1244" s="48">
        <v>0</v>
      </c>
      <c r="F1244" s="48">
        <f t="shared" ref="F1244:F1257" si="171">F1243+1</f>
        <v>787</v>
      </c>
      <c r="G1244" s="49" t="s">
        <v>721</v>
      </c>
      <c r="H1244" s="49" t="s">
        <v>473</v>
      </c>
      <c r="I1244" s="55" t="str">
        <f xml:space="preserve"> MID(I1243,1,16) &amp; "b2"</f>
        <v>ChuteStatus[23].b2</v>
      </c>
    </row>
    <row r="1245" spans="1:9" x14ac:dyDescent="0.3">
      <c r="A1245" s="48">
        <v>1</v>
      </c>
      <c r="C1245" s="48">
        <f t="shared" si="170"/>
        <v>138</v>
      </c>
      <c r="D1245" s="48">
        <v>0</v>
      </c>
      <c r="E1245" s="48">
        <v>0</v>
      </c>
      <c r="F1245" s="48">
        <f t="shared" si="171"/>
        <v>788</v>
      </c>
      <c r="G1245" s="49" t="s">
        <v>722</v>
      </c>
      <c r="H1245" s="49" t="s">
        <v>685</v>
      </c>
      <c r="I1245" s="55" t="str">
        <f xml:space="preserve"> MID(I1244,1,16) &amp; "b3"</f>
        <v>ChuteStatus[23].b3</v>
      </c>
    </row>
    <row r="1246" spans="1:9" x14ac:dyDescent="0.3">
      <c r="A1246" s="48">
        <v>1</v>
      </c>
      <c r="C1246" s="48">
        <f t="shared" si="170"/>
        <v>138</v>
      </c>
      <c r="D1246" s="48">
        <v>0</v>
      </c>
      <c r="E1246" s="48">
        <v>0</v>
      </c>
      <c r="F1246" s="48">
        <f t="shared" si="171"/>
        <v>789</v>
      </c>
      <c r="G1246" s="49" t="s">
        <v>723</v>
      </c>
      <c r="H1246" s="49"/>
    </row>
    <row r="1247" spans="1:9" x14ac:dyDescent="0.3">
      <c r="A1247" s="48">
        <v>1</v>
      </c>
      <c r="C1247" s="48">
        <f t="shared" si="170"/>
        <v>138</v>
      </c>
      <c r="D1247" s="48">
        <v>0</v>
      </c>
      <c r="E1247" s="48">
        <v>0</v>
      </c>
      <c r="F1247" s="48">
        <f t="shared" si="171"/>
        <v>790</v>
      </c>
      <c r="G1247" s="49" t="s">
        <v>724</v>
      </c>
      <c r="H1247" s="49"/>
    </row>
    <row r="1248" spans="1:9" x14ac:dyDescent="0.3">
      <c r="A1248" s="48">
        <v>1</v>
      </c>
      <c r="C1248" s="48">
        <f t="shared" si="170"/>
        <v>138</v>
      </c>
      <c r="D1248" s="48">
        <v>0</v>
      </c>
      <c r="E1248" s="48">
        <v>0</v>
      </c>
      <c r="F1248" s="48">
        <f t="shared" si="171"/>
        <v>791</v>
      </c>
      <c r="G1248" s="49" t="s">
        <v>725</v>
      </c>
      <c r="H1248" s="49"/>
    </row>
    <row r="1249" spans="1:9" x14ac:dyDescent="0.3">
      <c r="A1249" s="48">
        <v>1</v>
      </c>
      <c r="C1249" s="48">
        <f t="shared" si="170"/>
        <v>138</v>
      </c>
      <c r="D1249" s="48">
        <v>0</v>
      </c>
      <c r="E1249" s="48">
        <v>0</v>
      </c>
      <c r="F1249" s="48">
        <f t="shared" si="171"/>
        <v>792</v>
      </c>
      <c r="G1249" s="49" t="s">
        <v>726</v>
      </c>
      <c r="H1249" s="49"/>
    </row>
    <row r="1250" spans="1:9" x14ac:dyDescent="0.3">
      <c r="A1250" s="48">
        <v>1</v>
      </c>
      <c r="C1250" s="48">
        <f t="shared" si="170"/>
        <v>138</v>
      </c>
      <c r="D1250" s="48">
        <v>0</v>
      </c>
      <c r="E1250" s="48">
        <v>0</v>
      </c>
      <c r="F1250" s="48">
        <f t="shared" si="171"/>
        <v>793</v>
      </c>
      <c r="G1250" s="49" t="s">
        <v>727</v>
      </c>
      <c r="H1250" s="49"/>
    </row>
    <row r="1251" spans="1:9" x14ac:dyDescent="0.3">
      <c r="A1251" s="48">
        <v>1</v>
      </c>
      <c r="C1251" s="48">
        <f t="shared" si="170"/>
        <v>138</v>
      </c>
      <c r="D1251" s="48">
        <v>0</v>
      </c>
      <c r="E1251" s="48">
        <v>0</v>
      </c>
      <c r="F1251" s="48">
        <f t="shared" si="171"/>
        <v>794</v>
      </c>
      <c r="G1251" s="49" t="s">
        <v>728</v>
      </c>
      <c r="H1251" s="49"/>
    </row>
    <row r="1252" spans="1:9" x14ac:dyDescent="0.3">
      <c r="A1252" s="48">
        <v>1</v>
      </c>
      <c r="C1252" s="48">
        <f t="shared" si="170"/>
        <v>138</v>
      </c>
      <c r="D1252" s="48">
        <v>0</v>
      </c>
      <c r="E1252" s="48">
        <v>0</v>
      </c>
      <c r="F1252" s="48">
        <f t="shared" si="171"/>
        <v>795</v>
      </c>
      <c r="G1252" s="49" t="s">
        <v>729</v>
      </c>
      <c r="H1252" s="49"/>
    </row>
    <row r="1253" spans="1:9" x14ac:dyDescent="0.3">
      <c r="A1253" s="48">
        <v>1</v>
      </c>
      <c r="C1253" s="48">
        <f t="shared" si="170"/>
        <v>138</v>
      </c>
      <c r="D1253" s="48">
        <v>0</v>
      </c>
      <c r="E1253" s="48">
        <v>0</v>
      </c>
      <c r="F1253" s="48">
        <f t="shared" si="171"/>
        <v>796</v>
      </c>
      <c r="G1253" s="49" t="s">
        <v>730</v>
      </c>
      <c r="H1253" s="49"/>
    </row>
    <row r="1254" spans="1:9" x14ac:dyDescent="0.3">
      <c r="A1254" s="48">
        <v>1</v>
      </c>
      <c r="C1254" s="48">
        <f t="shared" si="170"/>
        <v>138</v>
      </c>
      <c r="D1254" s="48">
        <v>0</v>
      </c>
      <c r="E1254" s="48">
        <v>0</v>
      </c>
      <c r="F1254" s="48">
        <f t="shared" si="171"/>
        <v>797</v>
      </c>
      <c r="G1254" s="49" t="s">
        <v>731</v>
      </c>
      <c r="H1254" s="49"/>
    </row>
    <row r="1255" spans="1:9" x14ac:dyDescent="0.3">
      <c r="A1255" s="48">
        <v>1</v>
      </c>
      <c r="C1255" s="48">
        <f t="shared" si="170"/>
        <v>138</v>
      </c>
      <c r="D1255" s="48">
        <v>0</v>
      </c>
      <c r="E1255" s="48">
        <v>0</v>
      </c>
      <c r="F1255" s="48">
        <f t="shared" si="171"/>
        <v>798</v>
      </c>
      <c r="G1255" s="49" t="s">
        <v>732</v>
      </c>
      <c r="H1255" s="49"/>
    </row>
    <row r="1256" spans="1:9" x14ac:dyDescent="0.3">
      <c r="A1256" s="48">
        <v>1</v>
      </c>
      <c r="C1256" s="48">
        <f t="shared" si="170"/>
        <v>138</v>
      </c>
      <c r="D1256" s="48">
        <v>0</v>
      </c>
      <c r="E1256" s="48">
        <v>0</v>
      </c>
      <c r="F1256" s="48">
        <f t="shared" si="171"/>
        <v>799</v>
      </c>
      <c r="G1256" s="49" t="s">
        <v>733</v>
      </c>
      <c r="H1256" s="49"/>
    </row>
    <row r="1257" spans="1:9" x14ac:dyDescent="0.3">
      <c r="A1257" s="48">
        <v>1</v>
      </c>
      <c r="C1257" s="48">
        <f t="shared" si="170"/>
        <v>138</v>
      </c>
      <c r="D1257" s="48">
        <v>0</v>
      </c>
      <c r="E1257" s="48">
        <v>0</v>
      </c>
      <c r="F1257" s="48">
        <f t="shared" si="171"/>
        <v>800</v>
      </c>
      <c r="G1257" s="49" t="s">
        <v>734</v>
      </c>
    </row>
    <row r="1259" spans="1:9" x14ac:dyDescent="0.3">
      <c r="A1259" s="48">
        <v>1</v>
      </c>
      <c r="C1259" s="48">
        <f>C1242+1</f>
        <v>139</v>
      </c>
      <c r="D1259" s="48">
        <v>0</v>
      </c>
      <c r="E1259" s="48">
        <v>0</v>
      </c>
      <c r="F1259" s="48">
        <f>F1242+16</f>
        <v>801</v>
      </c>
      <c r="G1259" s="49" t="s">
        <v>719</v>
      </c>
      <c r="H1259" s="49" t="s">
        <v>471</v>
      </c>
      <c r="I1259" s="55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48">
        <v>1</v>
      </c>
      <c r="C1260" s="48">
        <f>C1259</f>
        <v>139</v>
      </c>
      <c r="D1260" s="48">
        <v>0</v>
      </c>
      <c r="E1260" s="48">
        <v>0</v>
      </c>
      <c r="F1260" s="48">
        <f>F1259+1</f>
        <v>802</v>
      </c>
      <c r="G1260" s="49" t="s">
        <v>720</v>
      </c>
      <c r="H1260" s="49" t="s">
        <v>472</v>
      </c>
      <c r="I1260" s="55" t="str">
        <f xml:space="preserve"> MID(I1259,1,16) &amp; "b1"</f>
        <v>ChuteStatus[24].b1</v>
      </c>
    </row>
    <row r="1261" spans="1:9" x14ac:dyDescent="0.3">
      <c r="A1261" s="48">
        <v>1</v>
      </c>
      <c r="C1261" s="48">
        <f t="shared" ref="C1261:C1274" si="172">C1260</f>
        <v>139</v>
      </c>
      <c r="D1261" s="48">
        <v>0</v>
      </c>
      <c r="E1261" s="48">
        <v>0</v>
      </c>
      <c r="F1261" s="48">
        <f t="shared" ref="F1261:F1274" si="173">F1260+1</f>
        <v>803</v>
      </c>
      <c r="G1261" s="49" t="s">
        <v>721</v>
      </c>
      <c r="H1261" s="49" t="s">
        <v>473</v>
      </c>
      <c r="I1261" s="55" t="str">
        <f xml:space="preserve"> MID(I1260,1,16) &amp; "b2"</f>
        <v>ChuteStatus[24].b2</v>
      </c>
    </row>
    <row r="1262" spans="1:9" x14ac:dyDescent="0.3">
      <c r="A1262" s="48">
        <v>1</v>
      </c>
      <c r="C1262" s="48">
        <f t="shared" si="172"/>
        <v>139</v>
      </c>
      <c r="D1262" s="48">
        <v>0</v>
      </c>
      <c r="E1262" s="48">
        <v>0</v>
      </c>
      <c r="F1262" s="48">
        <f t="shared" si="173"/>
        <v>804</v>
      </c>
      <c r="G1262" s="49" t="s">
        <v>722</v>
      </c>
      <c r="H1262" s="49" t="s">
        <v>685</v>
      </c>
      <c r="I1262" s="55" t="str">
        <f xml:space="preserve"> MID(I1261,1,16) &amp; "b3"</f>
        <v>ChuteStatus[24].b3</v>
      </c>
    </row>
    <row r="1263" spans="1:9" x14ac:dyDescent="0.3">
      <c r="A1263" s="48">
        <v>1</v>
      </c>
      <c r="C1263" s="48">
        <f t="shared" si="172"/>
        <v>139</v>
      </c>
      <c r="D1263" s="48">
        <v>0</v>
      </c>
      <c r="E1263" s="48">
        <v>0</v>
      </c>
      <c r="F1263" s="48">
        <f t="shared" si="173"/>
        <v>805</v>
      </c>
      <c r="G1263" s="49" t="s">
        <v>723</v>
      </c>
      <c r="H1263" s="49"/>
    </row>
    <row r="1264" spans="1:9" x14ac:dyDescent="0.3">
      <c r="A1264" s="48">
        <v>1</v>
      </c>
      <c r="C1264" s="48">
        <f t="shared" si="172"/>
        <v>139</v>
      </c>
      <c r="D1264" s="48">
        <v>0</v>
      </c>
      <c r="E1264" s="48">
        <v>0</v>
      </c>
      <c r="F1264" s="48">
        <f t="shared" si="173"/>
        <v>806</v>
      </c>
      <c r="G1264" s="49" t="s">
        <v>724</v>
      </c>
      <c r="H1264" s="49"/>
    </row>
    <row r="1265" spans="1:9" x14ac:dyDescent="0.3">
      <c r="A1265" s="48">
        <v>1</v>
      </c>
      <c r="C1265" s="48">
        <f t="shared" si="172"/>
        <v>139</v>
      </c>
      <c r="D1265" s="48">
        <v>0</v>
      </c>
      <c r="E1265" s="48">
        <v>0</v>
      </c>
      <c r="F1265" s="48">
        <f t="shared" si="173"/>
        <v>807</v>
      </c>
      <c r="G1265" s="49" t="s">
        <v>725</v>
      </c>
      <c r="H1265" s="49"/>
    </row>
    <row r="1266" spans="1:9" x14ac:dyDescent="0.3">
      <c r="A1266" s="48">
        <v>1</v>
      </c>
      <c r="C1266" s="48">
        <f t="shared" si="172"/>
        <v>139</v>
      </c>
      <c r="D1266" s="48">
        <v>0</v>
      </c>
      <c r="E1266" s="48">
        <v>0</v>
      </c>
      <c r="F1266" s="48">
        <f t="shared" si="173"/>
        <v>808</v>
      </c>
      <c r="G1266" s="49" t="s">
        <v>726</v>
      </c>
      <c r="H1266" s="49"/>
    </row>
    <row r="1267" spans="1:9" x14ac:dyDescent="0.3">
      <c r="A1267" s="48">
        <v>1</v>
      </c>
      <c r="C1267" s="48">
        <f t="shared" si="172"/>
        <v>139</v>
      </c>
      <c r="D1267" s="48">
        <v>0</v>
      </c>
      <c r="E1267" s="48">
        <v>0</v>
      </c>
      <c r="F1267" s="48">
        <f t="shared" si="173"/>
        <v>809</v>
      </c>
      <c r="G1267" s="49" t="s">
        <v>727</v>
      </c>
      <c r="H1267" s="49"/>
    </row>
    <row r="1268" spans="1:9" x14ac:dyDescent="0.3">
      <c r="A1268" s="48">
        <v>1</v>
      </c>
      <c r="C1268" s="48">
        <f t="shared" si="172"/>
        <v>139</v>
      </c>
      <c r="D1268" s="48">
        <v>0</v>
      </c>
      <c r="E1268" s="48">
        <v>0</v>
      </c>
      <c r="F1268" s="48">
        <f t="shared" si="173"/>
        <v>810</v>
      </c>
      <c r="G1268" s="49" t="s">
        <v>728</v>
      </c>
      <c r="H1268" s="49"/>
    </row>
    <row r="1269" spans="1:9" x14ac:dyDescent="0.3">
      <c r="A1269" s="48">
        <v>1</v>
      </c>
      <c r="C1269" s="48">
        <f t="shared" si="172"/>
        <v>139</v>
      </c>
      <c r="D1269" s="48">
        <v>0</v>
      </c>
      <c r="E1269" s="48">
        <v>0</v>
      </c>
      <c r="F1269" s="48">
        <f t="shared" si="173"/>
        <v>811</v>
      </c>
      <c r="G1269" s="49" t="s">
        <v>729</v>
      </c>
      <c r="H1269" s="49"/>
    </row>
    <row r="1270" spans="1:9" x14ac:dyDescent="0.3">
      <c r="A1270" s="48">
        <v>1</v>
      </c>
      <c r="C1270" s="48">
        <f t="shared" si="172"/>
        <v>139</v>
      </c>
      <c r="D1270" s="48">
        <v>0</v>
      </c>
      <c r="E1270" s="48">
        <v>0</v>
      </c>
      <c r="F1270" s="48">
        <f t="shared" si="173"/>
        <v>812</v>
      </c>
      <c r="G1270" s="49" t="s">
        <v>730</v>
      </c>
      <c r="H1270" s="49"/>
    </row>
    <row r="1271" spans="1:9" x14ac:dyDescent="0.3">
      <c r="A1271" s="48">
        <v>1</v>
      </c>
      <c r="C1271" s="48">
        <f t="shared" si="172"/>
        <v>139</v>
      </c>
      <c r="D1271" s="48">
        <v>0</v>
      </c>
      <c r="E1271" s="48">
        <v>0</v>
      </c>
      <c r="F1271" s="48">
        <f t="shared" si="173"/>
        <v>813</v>
      </c>
      <c r="G1271" s="49" t="s">
        <v>731</v>
      </c>
      <c r="H1271" s="49"/>
    </row>
    <row r="1272" spans="1:9" x14ac:dyDescent="0.3">
      <c r="A1272" s="48">
        <v>1</v>
      </c>
      <c r="C1272" s="48">
        <f t="shared" si="172"/>
        <v>139</v>
      </c>
      <c r="D1272" s="48">
        <v>0</v>
      </c>
      <c r="E1272" s="48">
        <v>0</v>
      </c>
      <c r="F1272" s="48">
        <f t="shared" si="173"/>
        <v>814</v>
      </c>
      <c r="G1272" s="49" t="s">
        <v>732</v>
      </c>
      <c r="H1272" s="49"/>
    </row>
    <row r="1273" spans="1:9" x14ac:dyDescent="0.3">
      <c r="A1273" s="48">
        <v>1</v>
      </c>
      <c r="C1273" s="48">
        <f t="shared" si="172"/>
        <v>139</v>
      </c>
      <c r="D1273" s="48">
        <v>0</v>
      </c>
      <c r="E1273" s="48">
        <v>0</v>
      </c>
      <c r="F1273" s="48">
        <f t="shared" si="173"/>
        <v>815</v>
      </c>
      <c r="G1273" s="49" t="s">
        <v>733</v>
      </c>
      <c r="H1273" s="49"/>
    </row>
    <row r="1274" spans="1:9" x14ac:dyDescent="0.3">
      <c r="A1274" s="48">
        <v>1</v>
      </c>
      <c r="C1274" s="48">
        <f t="shared" si="172"/>
        <v>139</v>
      </c>
      <c r="D1274" s="48">
        <v>0</v>
      </c>
      <c r="E1274" s="48">
        <v>0</v>
      </c>
      <c r="F1274" s="48">
        <f t="shared" si="173"/>
        <v>816</v>
      </c>
      <c r="G1274" s="49" t="s">
        <v>734</v>
      </c>
    </row>
    <row r="1276" spans="1:9" x14ac:dyDescent="0.3">
      <c r="A1276" s="48">
        <v>1</v>
      </c>
      <c r="C1276" s="48">
        <f>C1259+1</f>
        <v>140</v>
      </c>
      <c r="D1276" s="48">
        <v>0</v>
      </c>
      <c r="E1276" s="48">
        <v>0</v>
      </c>
      <c r="F1276" s="48">
        <f>F1259+16</f>
        <v>817</v>
      </c>
      <c r="G1276" s="49" t="s">
        <v>719</v>
      </c>
      <c r="H1276" s="49" t="s">
        <v>471</v>
      </c>
      <c r="I1276" s="55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48">
        <v>1</v>
      </c>
      <c r="C1277" s="48">
        <f>C1276</f>
        <v>140</v>
      </c>
      <c r="D1277" s="48">
        <v>0</v>
      </c>
      <c r="E1277" s="48">
        <v>0</v>
      </c>
      <c r="F1277" s="48">
        <f>F1276+1</f>
        <v>818</v>
      </c>
      <c r="G1277" s="49" t="s">
        <v>720</v>
      </c>
      <c r="H1277" s="49" t="s">
        <v>472</v>
      </c>
      <c r="I1277" s="55" t="str">
        <f xml:space="preserve"> MID(I1276,1,16) &amp; "b1"</f>
        <v>ChuteStatus[25].b1</v>
      </c>
    </row>
    <row r="1278" spans="1:9" x14ac:dyDescent="0.3">
      <c r="A1278" s="48">
        <v>1</v>
      </c>
      <c r="C1278" s="48">
        <f t="shared" ref="C1278:C1291" si="174">C1277</f>
        <v>140</v>
      </c>
      <c r="D1278" s="48">
        <v>0</v>
      </c>
      <c r="E1278" s="48">
        <v>0</v>
      </c>
      <c r="F1278" s="48">
        <f t="shared" ref="F1278:F1291" si="175">F1277+1</f>
        <v>819</v>
      </c>
      <c r="G1278" s="49" t="s">
        <v>721</v>
      </c>
      <c r="H1278" s="49" t="s">
        <v>473</v>
      </c>
      <c r="I1278" s="55" t="str">
        <f xml:space="preserve"> MID(I1277,1,16) &amp; "b2"</f>
        <v>ChuteStatus[25].b2</v>
      </c>
    </row>
    <row r="1279" spans="1:9" x14ac:dyDescent="0.3">
      <c r="A1279" s="48">
        <v>1</v>
      </c>
      <c r="C1279" s="48">
        <f t="shared" si="174"/>
        <v>140</v>
      </c>
      <c r="D1279" s="48">
        <v>0</v>
      </c>
      <c r="E1279" s="48">
        <v>0</v>
      </c>
      <c r="F1279" s="48">
        <f t="shared" si="175"/>
        <v>820</v>
      </c>
      <c r="G1279" s="49" t="s">
        <v>722</v>
      </c>
      <c r="H1279" s="49" t="s">
        <v>685</v>
      </c>
      <c r="I1279" s="55" t="str">
        <f xml:space="preserve"> MID(I1278,1,16) &amp; "b3"</f>
        <v>ChuteStatus[25].b3</v>
      </c>
    </row>
    <row r="1280" spans="1:9" x14ac:dyDescent="0.3">
      <c r="A1280" s="48">
        <v>1</v>
      </c>
      <c r="C1280" s="48">
        <f t="shared" si="174"/>
        <v>140</v>
      </c>
      <c r="D1280" s="48">
        <v>0</v>
      </c>
      <c r="E1280" s="48">
        <v>0</v>
      </c>
      <c r="F1280" s="48">
        <f t="shared" si="175"/>
        <v>821</v>
      </c>
      <c r="G1280" s="49" t="s">
        <v>723</v>
      </c>
      <c r="H1280" s="49"/>
    </row>
    <row r="1281" spans="1:9" x14ac:dyDescent="0.3">
      <c r="A1281" s="48">
        <v>1</v>
      </c>
      <c r="C1281" s="48">
        <f t="shared" si="174"/>
        <v>140</v>
      </c>
      <c r="D1281" s="48">
        <v>0</v>
      </c>
      <c r="E1281" s="48">
        <v>0</v>
      </c>
      <c r="F1281" s="48">
        <f t="shared" si="175"/>
        <v>822</v>
      </c>
      <c r="G1281" s="49" t="s">
        <v>724</v>
      </c>
      <c r="H1281" s="49"/>
    </row>
    <row r="1282" spans="1:9" x14ac:dyDescent="0.3">
      <c r="A1282" s="48">
        <v>1</v>
      </c>
      <c r="C1282" s="48">
        <f t="shared" si="174"/>
        <v>140</v>
      </c>
      <c r="D1282" s="48">
        <v>0</v>
      </c>
      <c r="E1282" s="48">
        <v>0</v>
      </c>
      <c r="F1282" s="48">
        <f t="shared" si="175"/>
        <v>823</v>
      </c>
      <c r="G1282" s="49" t="s">
        <v>725</v>
      </c>
      <c r="H1282" s="49"/>
    </row>
    <row r="1283" spans="1:9" x14ac:dyDescent="0.3">
      <c r="A1283" s="48">
        <v>1</v>
      </c>
      <c r="C1283" s="48">
        <f t="shared" si="174"/>
        <v>140</v>
      </c>
      <c r="D1283" s="48">
        <v>0</v>
      </c>
      <c r="E1283" s="48">
        <v>0</v>
      </c>
      <c r="F1283" s="48">
        <f t="shared" si="175"/>
        <v>824</v>
      </c>
      <c r="G1283" s="49" t="s">
        <v>726</v>
      </c>
      <c r="H1283" s="49"/>
    </row>
    <row r="1284" spans="1:9" x14ac:dyDescent="0.3">
      <c r="A1284" s="48">
        <v>1</v>
      </c>
      <c r="C1284" s="48">
        <f t="shared" si="174"/>
        <v>140</v>
      </c>
      <c r="D1284" s="48">
        <v>0</v>
      </c>
      <c r="E1284" s="48">
        <v>0</v>
      </c>
      <c r="F1284" s="48">
        <f t="shared" si="175"/>
        <v>825</v>
      </c>
      <c r="G1284" s="49" t="s">
        <v>727</v>
      </c>
      <c r="H1284" s="49"/>
    </row>
    <row r="1285" spans="1:9" x14ac:dyDescent="0.3">
      <c r="A1285" s="48">
        <v>1</v>
      </c>
      <c r="C1285" s="48">
        <f t="shared" si="174"/>
        <v>140</v>
      </c>
      <c r="D1285" s="48">
        <v>0</v>
      </c>
      <c r="E1285" s="48">
        <v>0</v>
      </c>
      <c r="F1285" s="48">
        <f t="shared" si="175"/>
        <v>826</v>
      </c>
      <c r="G1285" s="49" t="s">
        <v>728</v>
      </c>
      <c r="H1285" s="49"/>
    </row>
    <row r="1286" spans="1:9" x14ac:dyDescent="0.3">
      <c r="A1286" s="48">
        <v>1</v>
      </c>
      <c r="C1286" s="48">
        <f t="shared" si="174"/>
        <v>140</v>
      </c>
      <c r="D1286" s="48">
        <v>0</v>
      </c>
      <c r="E1286" s="48">
        <v>0</v>
      </c>
      <c r="F1286" s="48">
        <f t="shared" si="175"/>
        <v>827</v>
      </c>
      <c r="G1286" s="49" t="s">
        <v>729</v>
      </c>
      <c r="H1286" s="49"/>
    </row>
    <row r="1287" spans="1:9" x14ac:dyDescent="0.3">
      <c r="A1287" s="48">
        <v>1</v>
      </c>
      <c r="C1287" s="48">
        <f t="shared" si="174"/>
        <v>140</v>
      </c>
      <c r="D1287" s="48">
        <v>0</v>
      </c>
      <c r="E1287" s="48">
        <v>0</v>
      </c>
      <c r="F1287" s="48">
        <f t="shared" si="175"/>
        <v>828</v>
      </c>
      <c r="G1287" s="49" t="s">
        <v>730</v>
      </c>
      <c r="H1287" s="49"/>
    </row>
    <row r="1288" spans="1:9" x14ac:dyDescent="0.3">
      <c r="A1288" s="48">
        <v>1</v>
      </c>
      <c r="C1288" s="48">
        <f t="shared" si="174"/>
        <v>140</v>
      </c>
      <c r="D1288" s="48">
        <v>0</v>
      </c>
      <c r="E1288" s="48">
        <v>0</v>
      </c>
      <c r="F1288" s="48">
        <f t="shared" si="175"/>
        <v>829</v>
      </c>
      <c r="G1288" s="49" t="s">
        <v>731</v>
      </c>
      <c r="H1288" s="49"/>
    </row>
    <row r="1289" spans="1:9" x14ac:dyDescent="0.3">
      <c r="A1289" s="48">
        <v>1</v>
      </c>
      <c r="C1289" s="48">
        <f t="shared" si="174"/>
        <v>140</v>
      </c>
      <c r="D1289" s="48">
        <v>0</v>
      </c>
      <c r="E1289" s="48">
        <v>0</v>
      </c>
      <c r="F1289" s="48">
        <f t="shared" si="175"/>
        <v>830</v>
      </c>
      <c r="G1289" s="49" t="s">
        <v>732</v>
      </c>
      <c r="H1289" s="49"/>
    </row>
    <row r="1290" spans="1:9" x14ac:dyDescent="0.3">
      <c r="A1290" s="48">
        <v>1</v>
      </c>
      <c r="C1290" s="48">
        <f t="shared" si="174"/>
        <v>140</v>
      </c>
      <c r="D1290" s="48">
        <v>0</v>
      </c>
      <c r="E1290" s="48">
        <v>0</v>
      </c>
      <c r="F1290" s="48">
        <f t="shared" si="175"/>
        <v>831</v>
      </c>
      <c r="G1290" s="49" t="s">
        <v>733</v>
      </c>
      <c r="H1290" s="49"/>
    </row>
    <row r="1291" spans="1:9" x14ac:dyDescent="0.3">
      <c r="A1291" s="48">
        <v>1</v>
      </c>
      <c r="C1291" s="48">
        <f t="shared" si="174"/>
        <v>140</v>
      </c>
      <c r="D1291" s="48">
        <v>0</v>
      </c>
      <c r="E1291" s="48">
        <v>0</v>
      </c>
      <c r="F1291" s="48">
        <f t="shared" si="175"/>
        <v>832</v>
      </c>
      <c r="G1291" s="49" t="s">
        <v>734</v>
      </c>
    </row>
    <row r="1293" spans="1:9" x14ac:dyDescent="0.3">
      <c r="A1293" s="48">
        <v>1</v>
      </c>
      <c r="C1293" s="48">
        <f>C1276+1</f>
        <v>141</v>
      </c>
      <c r="D1293" s="48">
        <v>0</v>
      </c>
      <c r="E1293" s="48">
        <v>0</v>
      </c>
      <c r="F1293" s="48">
        <f>F1276+16</f>
        <v>833</v>
      </c>
      <c r="G1293" s="49" t="s">
        <v>719</v>
      </c>
      <c r="H1293" s="49" t="s">
        <v>471</v>
      </c>
      <c r="I1293" s="55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48">
        <v>1</v>
      </c>
      <c r="C1294" s="48">
        <f>C1293</f>
        <v>141</v>
      </c>
      <c r="D1294" s="48">
        <v>0</v>
      </c>
      <c r="E1294" s="48">
        <v>0</v>
      </c>
      <c r="F1294" s="48">
        <f>F1293+1</f>
        <v>834</v>
      </c>
      <c r="G1294" s="49" t="s">
        <v>720</v>
      </c>
      <c r="H1294" s="49" t="s">
        <v>472</v>
      </c>
      <c r="I1294" s="55" t="str">
        <f xml:space="preserve"> MID(I1293,1,16) &amp; "b1"</f>
        <v>ChuteStatus[26].b1</v>
      </c>
    </row>
    <row r="1295" spans="1:9" x14ac:dyDescent="0.3">
      <c r="A1295" s="48">
        <v>1</v>
      </c>
      <c r="C1295" s="48">
        <f t="shared" ref="C1295:C1308" si="176">C1294</f>
        <v>141</v>
      </c>
      <c r="D1295" s="48">
        <v>0</v>
      </c>
      <c r="E1295" s="48">
        <v>0</v>
      </c>
      <c r="F1295" s="48">
        <f t="shared" ref="F1295:F1308" si="177">F1294+1</f>
        <v>835</v>
      </c>
      <c r="G1295" s="49" t="s">
        <v>721</v>
      </c>
      <c r="H1295" s="49" t="s">
        <v>473</v>
      </c>
      <c r="I1295" s="55" t="str">
        <f xml:space="preserve"> MID(I1294,1,16) &amp; "b2"</f>
        <v>ChuteStatus[26].b2</v>
      </c>
    </row>
    <row r="1296" spans="1:9" x14ac:dyDescent="0.3">
      <c r="A1296" s="48">
        <v>1</v>
      </c>
      <c r="C1296" s="48">
        <f t="shared" si="176"/>
        <v>141</v>
      </c>
      <c r="D1296" s="48">
        <v>0</v>
      </c>
      <c r="E1296" s="48">
        <v>0</v>
      </c>
      <c r="F1296" s="48">
        <f t="shared" si="177"/>
        <v>836</v>
      </c>
      <c r="G1296" s="49" t="s">
        <v>722</v>
      </c>
      <c r="H1296" s="49" t="s">
        <v>685</v>
      </c>
      <c r="I1296" s="55" t="str">
        <f xml:space="preserve"> MID(I1295,1,16) &amp; "b3"</f>
        <v>ChuteStatus[26].b3</v>
      </c>
    </row>
    <row r="1297" spans="1:8" x14ac:dyDescent="0.3">
      <c r="A1297" s="48">
        <v>1</v>
      </c>
      <c r="C1297" s="48">
        <f t="shared" si="176"/>
        <v>141</v>
      </c>
      <c r="D1297" s="48">
        <v>0</v>
      </c>
      <c r="E1297" s="48">
        <v>0</v>
      </c>
      <c r="F1297" s="48">
        <f t="shared" si="177"/>
        <v>837</v>
      </c>
      <c r="G1297" s="49" t="s">
        <v>723</v>
      </c>
      <c r="H1297" s="49"/>
    </row>
    <row r="1298" spans="1:8" x14ac:dyDescent="0.3">
      <c r="A1298" s="48">
        <v>1</v>
      </c>
      <c r="C1298" s="48">
        <f t="shared" si="176"/>
        <v>141</v>
      </c>
      <c r="D1298" s="48">
        <v>0</v>
      </c>
      <c r="E1298" s="48">
        <v>0</v>
      </c>
      <c r="F1298" s="48">
        <f t="shared" si="177"/>
        <v>838</v>
      </c>
      <c r="G1298" s="49" t="s">
        <v>724</v>
      </c>
      <c r="H1298" s="49"/>
    </row>
    <row r="1299" spans="1:8" x14ac:dyDescent="0.3">
      <c r="A1299" s="48">
        <v>1</v>
      </c>
      <c r="C1299" s="48">
        <f t="shared" si="176"/>
        <v>141</v>
      </c>
      <c r="D1299" s="48">
        <v>0</v>
      </c>
      <c r="E1299" s="48">
        <v>0</v>
      </c>
      <c r="F1299" s="48">
        <f t="shared" si="177"/>
        <v>839</v>
      </c>
      <c r="G1299" s="49" t="s">
        <v>725</v>
      </c>
      <c r="H1299" s="49"/>
    </row>
    <row r="1300" spans="1:8" x14ac:dyDescent="0.3">
      <c r="A1300" s="48">
        <v>1</v>
      </c>
      <c r="C1300" s="48">
        <f t="shared" si="176"/>
        <v>141</v>
      </c>
      <c r="D1300" s="48">
        <v>0</v>
      </c>
      <c r="E1300" s="48">
        <v>0</v>
      </c>
      <c r="F1300" s="48">
        <f t="shared" si="177"/>
        <v>840</v>
      </c>
      <c r="G1300" s="49" t="s">
        <v>726</v>
      </c>
      <c r="H1300" s="49"/>
    </row>
    <row r="1301" spans="1:8" x14ac:dyDescent="0.3">
      <c r="A1301" s="48">
        <v>1</v>
      </c>
      <c r="C1301" s="48">
        <f t="shared" si="176"/>
        <v>141</v>
      </c>
      <c r="D1301" s="48">
        <v>0</v>
      </c>
      <c r="E1301" s="48">
        <v>0</v>
      </c>
      <c r="F1301" s="48">
        <f t="shared" si="177"/>
        <v>841</v>
      </c>
      <c r="G1301" s="49" t="s">
        <v>727</v>
      </c>
      <c r="H1301" s="49"/>
    </row>
    <row r="1302" spans="1:8" x14ac:dyDescent="0.3">
      <c r="A1302" s="48">
        <v>1</v>
      </c>
      <c r="C1302" s="48">
        <f t="shared" si="176"/>
        <v>141</v>
      </c>
      <c r="D1302" s="48">
        <v>0</v>
      </c>
      <c r="E1302" s="48">
        <v>0</v>
      </c>
      <c r="F1302" s="48">
        <f t="shared" si="177"/>
        <v>842</v>
      </c>
      <c r="G1302" s="49" t="s">
        <v>728</v>
      </c>
      <c r="H1302" s="49"/>
    </row>
    <row r="1303" spans="1:8" x14ac:dyDescent="0.3">
      <c r="A1303" s="48">
        <v>1</v>
      </c>
      <c r="C1303" s="48">
        <f t="shared" si="176"/>
        <v>141</v>
      </c>
      <c r="D1303" s="48">
        <v>0</v>
      </c>
      <c r="E1303" s="48">
        <v>0</v>
      </c>
      <c r="F1303" s="48">
        <f t="shared" si="177"/>
        <v>843</v>
      </c>
      <c r="G1303" s="49" t="s">
        <v>729</v>
      </c>
      <c r="H1303" s="49"/>
    </row>
    <row r="1304" spans="1:8" x14ac:dyDescent="0.3">
      <c r="A1304" s="48">
        <v>1</v>
      </c>
      <c r="C1304" s="48">
        <f t="shared" si="176"/>
        <v>141</v>
      </c>
      <c r="D1304" s="48">
        <v>0</v>
      </c>
      <c r="E1304" s="48">
        <v>0</v>
      </c>
      <c r="F1304" s="48">
        <f t="shared" si="177"/>
        <v>844</v>
      </c>
      <c r="G1304" s="49" t="s">
        <v>730</v>
      </c>
      <c r="H1304" s="49"/>
    </row>
    <row r="1305" spans="1:8" x14ac:dyDescent="0.3">
      <c r="A1305" s="48">
        <v>1</v>
      </c>
      <c r="C1305" s="48">
        <f t="shared" si="176"/>
        <v>141</v>
      </c>
      <c r="D1305" s="48">
        <v>0</v>
      </c>
      <c r="E1305" s="48">
        <v>0</v>
      </c>
      <c r="F1305" s="48">
        <f t="shared" si="177"/>
        <v>845</v>
      </c>
      <c r="G1305" s="49" t="s">
        <v>731</v>
      </c>
      <c r="H1305" s="49"/>
    </row>
    <row r="1306" spans="1:8" x14ac:dyDescent="0.3">
      <c r="A1306" s="48">
        <v>1</v>
      </c>
      <c r="C1306" s="48">
        <f t="shared" si="176"/>
        <v>141</v>
      </c>
      <c r="D1306" s="48">
        <v>0</v>
      </c>
      <c r="E1306" s="48">
        <v>0</v>
      </c>
      <c r="F1306" s="48">
        <f t="shared" si="177"/>
        <v>846</v>
      </c>
      <c r="G1306" s="49" t="s">
        <v>732</v>
      </c>
      <c r="H1306" s="49"/>
    </row>
    <row r="1307" spans="1:8" x14ac:dyDescent="0.3">
      <c r="A1307" s="48">
        <v>1</v>
      </c>
      <c r="C1307" s="48">
        <f t="shared" si="176"/>
        <v>141</v>
      </c>
      <c r="D1307" s="48">
        <v>0</v>
      </c>
      <c r="E1307" s="48">
        <v>0</v>
      </c>
      <c r="F1307" s="48">
        <f t="shared" si="177"/>
        <v>847</v>
      </c>
      <c r="G1307" s="49" t="s">
        <v>733</v>
      </c>
      <c r="H1307" s="49"/>
    </row>
    <row r="1308" spans="1:8" x14ac:dyDescent="0.3">
      <c r="A1308" s="48">
        <v>1</v>
      </c>
      <c r="C1308" s="48">
        <f t="shared" si="176"/>
        <v>141</v>
      </c>
      <c r="D1308" s="48">
        <v>0</v>
      </c>
      <c r="E1308" s="48">
        <v>0</v>
      </c>
      <c r="F1308" s="48">
        <f t="shared" si="177"/>
        <v>848</v>
      </c>
      <c r="G1308" s="49" t="s">
        <v>734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7" sqref="E7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1391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1390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23" workbookViewId="0">
      <selection activeCell="O57" sqref="O5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5">
        <v>1</v>
      </c>
      <c r="B71" s="55">
        <f t="shared" si="0"/>
        <v>321</v>
      </c>
      <c r="E71" s="55">
        <v>1</v>
      </c>
      <c r="F71" s="55">
        <v>5</v>
      </c>
      <c r="G71" s="55" t="s">
        <v>1368</v>
      </c>
      <c r="J71" s="55" t="s">
        <v>75</v>
      </c>
      <c r="L71" s="55">
        <v>0</v>
      </c>
      <c r="M71" s="55">
        <v>5</v>
      </c>
      <c r="N71" s="55">
        <v>0</v>
      </c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1">
        <v>1</v>
      </c>
      <c r="B249" s="3">
        <f>B238+16</f>
        <v>737</v>
      </c>
      <c r="E249" s="3">
        <v>1</v>
      </c>
      <c r="F249" s="3">
        <v>0</v>
      </c>
      <c r="G249" s="20" t="s">
        <v>91</v>
      </c>
      <c r="I249" s="55" t="str">
        <f xml:space="preserve"> MID(I238,1,35) &amp; TEXT(MID(I238,36,2)+1,"00") &amp; "]" &amp; RIGHT(I238,LEN(I238)-FIND("]",I238))</f>
        <v xml:space="preserve"> From_ILOX_ChuteStatus.ChuteStatus[17].b2</v>
      </c>
      <c r="J249" s="55" t="str">
        <f xml:space="preserve"> MID(J238,1,7) &amp; TEXT(MID(J238,8,2)+1,"00")</f>
        <v>HAMPER 17</v>
      </c>
      <c r="K249" s="20">
        <v>105</v>
      </c>
      <c r="L249" s="3">
        <v>0</v>
      </c>
      <c r="M249" s="3">
        <v>4</v>
      </c>
      <c r="N249" s="3">
        <f>N238+1</f>
        <v>17</v>
      </c>
      <c r="O249" s="3">
        <v>0</v>
      </c>
    </row>
    <row r="250" spans="1:15" x14ac:dyDescent="0.3">
      <c r="A250" s="1">
        <v>1</v>
      </c>
      <c r="B250" s="3">
        <f>B249+1</f>
        <v>738</v>
      </c>
      <c r="E250" s="3">
        <v>1</v>
      </c>
      <c r="F250" s="3">
        <v>0</v>
      </c>
      <c r="G250" s="20" t="s">
        <v>92</v>
      </c>
      <c r="I250" s="55" t="str">
        <f xml:space="preserve"> MID(I249,1,39) &amp; "b3"</f>
        <v xml:space="preserve"> From_ILOX_ChuteStatus.ChuteStatus[17].b3</v>
      </c>
      <c r="J250" s="55" t="str">
        <f>J249</f>
        <v>HAMPER 17</v>
      </c>
      <c r="K250" s="20">
        <v>104</v>
      </c>
      <c r="L250" s="3">
        <v>0</v>
      </c>
      <c r="M250" s="3">
        <v>4</v>
      </c>
      <c r="N250" s="3">
        <f>N249</f>
        <v>17</v>
      </c>
      <c r="O250" s="3">
        <v>0</v>
      </c>
    </row>
    <row r="251" spans="1:15" x14ac:dyDescent="0.3">
      <c r="A251" s="1">
        <v>1</v>
      </c>
      <c r="B251" s="3">
        <f t="shared" ref="B251:B258" si="20">B250+1</f>
        <v>739</v>
      </c>
      <c r="E251" s="3">
        <v>1</v>
      </c>
      <c r="F251" s="3">
        <v>0</v>
      </c>
      <c r="G251" s="20" t="s">
        <v>93</v>
      </c>
      <c r="I251" s="55" t="str">
        <f xml:space="preserve"> MID(I250,1,39) &amp; "b4"</f>
        <v xml:space="preserve"> From_ILOX_ChuteStatus.ChuteStatus[17].b4</v>
      </c>
      <c r="J251" s="55" t="str">
        <f t="shared" ref="J251:J258" si="21">J250</f>
        <v>HAMPER 17</v>
      </c>
      <c r="K251" s="20">
        <v>103</v>
      </c>
      <c r="L251" s="3">
        <v>0</v>
      </c>
      <c r="M251" s="3">
        <v>4</v>
      </c>
      <c r="N251" s="3">
        <f t="shared" ref="N251:N258" si="22">N250</f>
        <v>17</v>
      </c>
      <c r="O251" s="3">
        <v>0</v>
      </c>
    </row>
    <row r="252" spans="1:15" x14ac:dyDescent="0.3">
      <c r="A252" s="1">
        <v>1</v>
      </c>
      <c r="B252" s="3">
        <f t="shared" si="20"/>
        <v>740</v>
      </c>
      <c r="E252" s="3">
        <v>1</v>
      </c>
      <c r="F252" s="3">
        <v>0</v>
      </c>
      <c r="G252" s="20" t="s">
        <v>94</v>
      </c>
      <c r="I252" s="55" t="str">
        <f xml:space="preserve"> MID(I251,1,39) &amp; "b5"</f>
        <v xml:space="preserve"> From_ILOX_ChuteStatus.ChuteStatus[17].b5</v>
      </c>
      <c r="J252" s="55" t="str">
        <f t="shared" si="21"/>
        <v>HAMPER 17</v>
      </c>
      <c r="K252" s="20">
        <v>102</v>
      </c>
      <c r="L252" s="3">
        <v>0</v>
      </c>
      <c r="M252" s="3">
        <v>4</v>
      </c>
      <c r="N252" s="3">
        <f t="shared" si="22"/>
        <v>17</v>
      </c>
      <c r="O252" s="3">
        <v>0</v>
      </c>
    </row>
    <row r="253" spans="1:15" x14ac:dyDescent="0.3">
      <c r="A253" s="1">
        <v>1</v>
      </c>
      <c r="B253" s="3">
        <f t="shared" si="20"/>
        <v>741</v>
      </c>
      <c r="E253" s="3">
        <v>1</v>
      </c>
      <c r="F253" s="3">
        <v>0</v>
      </c>
      <c r="G253" s="20" t="s">
        <v>85</v>
      </c>
      <c r="I253" s="55" t="str">
        <f xml:space="preserve"> MID(I252,1,39) &amp; "b6"</f>
        <v xml:space="preserve"> From_ILOX_ChuteStatus.ChuteStatus[17].b6</v>
      </c>
      <c r="J253" s="55" t="str">
        <f t="shared" si="21"/>
        <v>HAMPER 17</v>
      </c>
      <c r="K253" s="20">
        <v>101</v>
      </c>
      <c r="L253" s="3">
        <v>0</v>
      </c>
      <c r="M253" s="3">
        <v>4</v>
      </c>
      <c r="N253" s="3">
        <f t="shared" si="22"/>
        <v>17</v>
      </c>
      <c r="O253" s="3">
        <v>0</v>
      </c>
    </row>
    <row r="254" spans="1:15" x14ac:dyDescent="0.3">
      <c r="A254" s="1">
        <v>1</v>
      </c>
      <c r="B254" s="3">
        <f t="shared" si="20"/>
        <v>742</v>
      </c>
      <c r="E254" s="3">
        <v>1</v>
      </c>
      <c r="F254" s="3">
        <v>0</v>
      </c>
      <c r="G254" s="24" t="s">
        <v>252</v>
      </c>
      <c r="I254" s="55" t="str">
        <f xml:space="preserve"> MID(I253,1,39) &amp; "b7"</f>
        <v xml:space="preserve"> From_ILOX_ChuteStatus.ChuteStatus[17].b7</v>
      </c>
      <c r="J254" s="55" t="str">
        <f t="shared" si="21"/>
        <v>HAMPER 17</v>
      </c>
      <c r="K254" s="20">
        <v>110</v>
      </c>
      <c r="L254" s="3">
        <v>0</v>
      </c>
      <c r="M254" s="3">
        <v>4</v>
      </c>
      <c r="N254" s="3">
        <f t="shared" si="22"/>
        <v>17</v>
      </c>
      <c r="O254" s="3">
        <v>0</v>
      </c>
    </row>
    <row r="255" spans="1:15" x14ac:dyDescent="0.3">
      <c r="A255" s="1">
        <v>1</v>
      </c>
      <c r="B255" s="3">
        <f>B254+1</f>
        <v>743</v>
      </c>
      <c r="E255" s="3">
        <v>1</v>
      </c>
      <c r="F255" s="3">
        <v>0</v>
      </c>
      <c r="G255" s="20" t="s">
        <v>95</v>
      </c>
      <c r="I255" s="55" t="str">
        <f xml:space="preserve"> MID(I254,1,39) &amp; "b8"</f>
        <v xml:space="preserve"> From_ILOX_ChuteStatus.ChuteStatus[17].b8</v>
      </c>
      <c r="J255" s="55" t="str">
        <f t="shared" si="21"/>
        <v>HAMPER 17</v>
      </c>
      <c r="K255" s="20">
        <v>108</v>
      </c>
      <c r="L255" s="3">
        <v>0</v>
      </c>
      <c r="M255" s="3">
        <v>4</v>
      </c>
      <c r="N255" s="3">
        <f t="shared" si="22"/>
        <v>17</v>
      </c>
      <c r="O255" s="3">
        <v>0</v>
      </c>
    </row>
    <row r="256" spans="1:15" x14ac:dyDescent="0.3">
      <c r="A256" s="1">
        <v>1</v>
      </c>
      <c r="B256" s="3">
        <f t="shared" si="20"/>
        <v>744</v>
      </c>
      <c r="E256" s="3">
        <v>1</v>
      </c>
      <c r="F256" s="3">
        <v>0</v>
      </c>
      <c r="G256" s="20" t="s">
        <v>86</v>
      </c>
      <c r="I256" s="55" t="str">
        <f xml:space="preserve"> MID(I255,1,39) &amp; "b9"</f>
        <v xml:space="preserve"> From_ILOX_ChuteStatus.ChuteStatus[17].b9</v>
      </c>
      <c r="J256" s="55" t="str">
        <f t="shared" si="21"/>
        <v>HAMPER 17</v>
      </c>
      <c r="K256" s="20">
        <v>109</v>
      </c>
      <c r="L256" s="3">
        <v>0</v>
      </c>
      <c r="M256" s="3">
        <v>4</v>
      </c>
      <c r="N256" s="3">
        <f t="shared" si="22"/>
        <v>17</v>
      </c>
      <c r="O256" s="3">
        <v>0</v>
      </c>
    </row>
    <row r="257" spans="1:15" x14ac:dyDescent="0.3">
      <c r="A257" s="1">
        <v>1</v>
      </c>
      <c r="B257" s="3">
        <f t="shared" si="20"/>
        <v>745</v>
      </c>
      <c r="E257" s="3">
        <v>1</v>
      </c>
      <c r="F257" s="3">
        <v>0</v>
      </c>
      <c r="G257" s="20" t="s">
        <v>96</v>
      </c>
      <c r="I257" s="55" t="str">
        <f xml:space="preserve"> MID(I256,1,39) &amp; "b10"</f>
        <v xml:space="preserve"> From_ILOX_ChuteStatus.ChuteStatus[17].b10</v>
      </c>
      <c r="J257" s="55" t="str">
        <f t="shared" si="21"/>
        <v>HAMPER 17</v>
      </c>
      <c r="K257" s="20">
        <v>107</v>
      </c>
      <c r="L257" s="3">
        <v>0</v>
      </c>
      <c r="M257" s="3">
        <v>4</v>
      </c>
      <c r="N257" s="3">
        <f t="shared" si="22"/>
        <v>17</v>
      </c>
      <c r="O257" s="3">
        <v>0</v>
      </c>
    </row>
    <row r="258" spans="1:15" x14ac:dyDescent="0.3">
      <c r="A258" s="1">
        <v>1</v>
      </c>
      <c r="B258" s="3">
        <f t="shared" si="20"/>
        <v>746</v>
      </c>
      <c r="E258" s="3">
        <v>1</v>
      </c>
      <c r="F258" s="3">
        <v>0</v>
      </c>
      <c r="G258" s="55" t="s">
        <v>753</v>
      </c>
      <c r="I258" s="55" t="str">
        <f xml:space="preserve"> MID(I257,1,39) &amp; "b11"</f>
        <v xml:space="preserve"> From_ILOX_ChuteStatus.ChuteStatus[17].b11</v>
      </c>
      <c r="J258" s="55" t="str">
        <f t="shared" si="21"/>
        <v>HAMPER 17</v>
      </c>
      <c r="K258" s="20">
        <v>106</v>
      </c>
      <c r="L258" s="3">
        <v>0</v>
      </c>
      <c r="M258" s="3">
        <v>4</v>
      </c>
      <c r="N258" s="3">
        <f t="shared" si="22"/>
        <v>17</v>
      </c>
      <c r="O258" s="3">
        <v>0</v>
      </c>
    </row>
    <row r="260" spans="1:15" x14ac:dyDescent="0.3">
      <c r="A260" s="1">
        <v>1</v>
      </c>
      <c r="B260" s="3">
        <f>B249+16</f>
        <v>753</v>
      </c>
      <c r="E260" s="3">
        <v>1</v>
      </c>
      <c r="F260" s="3">
        <v>0</v>
      </c>
      <c r="G260" s="20" t="s">
        <v>91</v>
      </c>
      <c r="I260" s="55" t="str">
        <f xml:space="preserve"> MID(I249,1,35) &amp; TEXT(MID(I249,36,2)+1,"00") &amp; "]" &amp; RIGHT(I249,LEN(I249)-FIND("]",I249))</f>
        <v xml:space="preserve"> From_ILOX_ChuteStatus.ChuteStatus[18].b2</v>
      </c>
      <c r="J260" s="55" t="str">
        <f xml:space="preserve"> MID(J249,1,7) &amp; TEXT(MID(J249,8,2)+1,"00")</f>
        <v>HAMPER 18</v>
      </c>
      <c r="K260" s="20">
        <v>105</v>
      </c>
      <c r="L260" s="3">
        <v>0</v>
      </c>
      <c r="M260" s="3">
        <v>4</v>
      </c>
      <c r="N260" s="3">
        <f>N249+1</f>
        <v>18</v>
      </c>
      <c r="O260" s="3">
        <v>0</v>
      </c>
    </row>
    <row r="261" spans="1:15" x14ac:dyDescent="0.3">
      <c r="A261" s="1">
        <v>1</v>
      </c>
      <c r="B261" s="3">
        <f>B260+1</f>
        <v>754</v>
      </c>
      <c r="E261" s="3">
        <v>1</v>
      </c>
      <c r="F261" s="3">
        <v>0</v>
      </c>
      <c r="G261" s="20" t="s">
        <v>92</v>
      </c>
      <c r="I261" s="55" t="str">
        <f xml:space="preserve"> MID(I260,1,39) &amp; "b3"</f>
        <v xml:space="preserve"> From_ILOX_ChuteStatus.ChuteStatus[18].b3</v>
      </c>
      <c r="J261" s="55" t="str">
        <f>J260</f>
        <v>HAMPER 18</v>
      </c>
      <c r="K261" s="20">
        <v>104</v>
      </c>
      <c r="L261" s="3">
        <v>0</v>
      </c>
      <c r="M261" s="3">
        <v>4</v>
      </c>
      <c r="N261" s="3">
        <f>N260</f>
        <v>18</v>
      </c>
      <c r="O261" s="3">
        <v>0</v>
      </c>
    </row>
    <row r="262" spans="1:15" x14ac:dyDescent="0.3">
      <c r="A262" s="1">
        <v>1</v>
      </c>
      <c r="B262" s="3">
        <f t="shared" ref="B262:B269" si="23">B261+1</f>
        <v>755</v>
      </c>
      <c r="E262" s="3">
        <v>1</v>
      </c>
      <c r="F262" s="3">
        <v>0</v>
      </c>
      <c r="G262" s="20" t="s">
        <v>93</v>
      </c>
      <c r="I262" s="55" t="str">
        <f xml:space="preserve"> MID(I261,1,39) &amp; "b4"</f>
        <v xml:space="preserve"> From_ILOX_ChuteStatus.ChuteStatus[18].b4</v>
      </c>
      <c r="J262" s="55" t="str">
        <f t="shared" ref="J262:J269" si="24">J261</f>
        <v>HAMPER 18</v>
      </c>
      <c r="K262" s="20">
        <v>103</v>
      </c>
      <c r="L262" s="3">
        <v>0</v>
      </c>
      <c r="M262" s="3">
        <v>4</v>
      </c>
      <c r="N262" s="3">
        <f t="shared" ref="N262:N269" si="25">N261</f>
        <v>18</v>
      </c>
      <c r="O262" s="3">
        <v>0</v>
      </c>
    </row>
    <row r="263" spans="1:15" x14ac:dyDescent="0.3">
      <c r="A263" s="1">
        <v>1</v>
      </c>
      <c r="B263" s="3">
        <f t="shared" si="23"/>
        <v>756</v>
      </c>
      <c r="E263" s="3">
        <v>1</v>
      </c>
      <c r="F263" s="3">
        <v>0</v>
      </c>
      <c r="G263" s="20" t="s">
        <v>94</v>
      </c>
      <c r="I263" s="55" t="str">
        <f xml:space="preserve"> MID(I262,1,39) &amp; "b5"</f>
        <v xml:space="preserve"> From_ILOX_ChuteStatus.ChuteStatus[18].b5</v>
      </c>
      <c r="J263" s="55" t="str">
        <f t="shared" si="24"/>
        <v>HAMPER 18</v>
      </c>
      <c r="K263" s="20">
        <v>102</v>
      </c>
      <c r="L263" s="3">
        <v>0</v>
      </c>
      <c r="M263" s="3">
        <v>4</v>
      </c>
      <c r="N263" s="3">
        <f t="shared" si="25"/>
        <v>18</v>
      </c>
      <c r="O263" s="3">
        <v>0</v>
      </c>
    </row>
    <row r="264" spans="1:15" x14ac:dyDescent="0.3">
      <c r="A264" s="1">
        <v>1</v>
      </c>
      <c r="B264" s="3">
        <f t="shared" si="23"/>
        <v>757</v>
      </c>
      <c r="E264" s="3">
        <v>1</v>
      </c>
      <c r="F264" s="3">
        <v>0</v>
      </c>
      <c r="G264" s="20" t="s">
        <v>85</v>
      </c>
      <c r="I264" s="55" t="str">
        <f xml:space="preserve"> MID(I263,1,39) &amp; "b6"</f>
        <v xml:space="preserve"> From_ILOX_ChuteStatus.ChuteStatus[18].b6</v>
      </c>
      <c r="J264" s="55" t="str">
        <f t="shared" si="24"/>
        <v>HAMPER 18</v>
      </c>
      <c r="K264" s="20">
        <v>101</v>
      </c>
      <c r="L264" s="3">
        <v>0</v>
      </c>
      <c r="M264" s="3">
        <v>4</v>
      </c>
      <c r="N264" s="3">
        <f t="shared" si="25"/>
        <v>18</v>
      </c>
      <c r="O264" s="3">
        <v>0</v>
      </c>
    </row>
    <row r="265" spans="1:15" x14ac:dyDescent="0.3">
      <c r="A265" s="1">
        <v>1</v>
      </c>
      <c r="B265" s="3">
        <f t="shared" si="23"/>
        <v>758</v>
      </c>
      <c r="E265" s="3">
        <v>1</v>
      </c>
      <c r="F265" s="3">
        <v>0</v>
      </c>
      <c r="G265" s="24" t="s">
        <v>252</v>
      </c>
      <c r="I265" s="55" t="str">
        <f xml:space="preserve"> MID(I264,1,39) &amp; "b7"</f>
        <v xml:space="preserve"> From_ILOX_ChuteStatus.ChuteStatus[18].b7</v>
      </c>
      <c r="J265" s="55" t="str">
        <f t="shared" si="24"/>
        <v>HAMPER 18</v>
      </c>
      <c r="K265" s="20">
        <v>110</v>
      </c>
      <c r="L265" s="3">
        <v>0</v>
      </c>
      <c r="M265" s="3">
        <v>4</v>
      </c>
      <c r="N265" s="3">
        <f t="shared" si="25"/>
        <v>18</v>
      </c>
      <c r="O265" s="3">
        <v>0</v>
      </c>
    </row>
    <row r="266" spans="1:15" x14ac:dyDescent="0.3">
      <c r="A266" s="1">
        <v>1</v>
      </c>
      <c r="B266" s="3">
        <f>B265+1</f>
        <v>759</v>
      </c>
      <c r="E266" s="3">
        <v>1</v>
      </c>
      <c r="F266" s="3">
        <v>0</v>
      </c>
      <c r="G266" s="20" t="s">
        <v>95</v>
      </c>
      <c r="I266" s="55" t="str">
        <f xml:space="preserve"> MID(I265,1,39) &amp; "b8"</f>
        <v xml:space="preserve"> From_ILOX_ChuteStatus.ChuteStatus[18].b8</v>
      </c>
      <c r="J266" s="55" t="str">
        <f t="shared" si="24"/>
        <v>HAMPER 18</v>
      </c>
      <c r="K266" s="20">
        <v>108</v>
      </c>
      <c r="L266" s="3">
        <v>0</v>
      </c>
      <c r="M266" s="3">
        <v>4</v>
      </c>
      <c r="N266" s="3">
        <f t="shared" si="25"/>
        <v>18</v>
      </c>
      <c r="O266" s="3">
        <v>0</v>
      </c>
    </row>
    <row r="267" spans="1:15" x14ac:dyDescent="0.3">
      <c r="A267" s="1">
        <v>1</v>
      </c>
      <c r="B267" s="3">
        <f t="shared" si="23"/>
        <v>760</v>
      </c>
      <c r="E267" s="3">
        <v>1</v>
      </c>
      <c r="F267" s="3">
        <v>0</v>
      </c>
      <c r="G267" s="20" t="s">
        <v>86</v>
      </c>
      <c r="I267" s="55" t="str">
        <f xml:space="preserve"> MID(I266,1,39) &amp; "b9"</f>
        <v xml:space="preserve"> From_ILOX_ChuteStatus.ChuteStatus[18].b9</v>
      </c>
      <c r="J267" s="55" t="str">
        <f t="shared" si="24"/>
        <v>HAMPER 18</v>
      </c>
      <c r="K267" s="20">
        <v>109</v>
      </c>
      <c r="L267" s="3">
        <v>0</v>
      </c>
      <c r="M267" s="3">
        <v>4</v>
      </c>
      <c r="N267" s="3">
        <f t="shared" si="25"/>
        <v>18</v>
      </c>
      <c r="O267" s="3">
        <v>0</v>
      </c>
    </row>
    <row r="268" spans="1:15" x14ac:dyDescent="0.3">
      <c r="A268" s="1">
        <v>1</v>
      </c>
      <c r="B268" s="3">
        <f t="shared" si="23"/>
        <v>761</v>
      </c>
      <c r="E268" s="3">
        <v>1</v>
      </c>
      <c r="F268" s="3">
        <v>0</v>
      </c>
      <c r="G268" s="20" t="s">
        <v>96</v>
      </c>
      <c r="I268" s="55" t="str">
        <f xml:space="preserve"> MID(I267,1,39) &amp; "b10"</f>
        <v xml:space="preserve"> From_ILOX_ChuteStatus.ChuteStatus[18].b10</v>
      </c>
      <c r="J268" s="55" t="str">
        <f t="shared" si="24"/>
        <v>HAMPER 18</v>
      </c>
      <c r="K268" s="20">
        <v>107</v>
      </c>
      <c r="L268" s="3">
        <v>0</v>
      </c>
      <c r="M268" s="3">
        <v>4</v>
      </c>
      <c r="N268" s="3">
        <f t="shared" si="25"/>
        <v>18</v>
      </c>
      <c r="O268" s="3">
        <v>0</v>
      </c>
    </row>
    <row r="269" spans="1:15" x14ac:dyDescent="0.3">
      <c r="A269" s="1">
        <v>1</v>
      </c>
      <c r="B269" s="3">
        <f t="shared" si="23"/>
        <v>762</v>
      </c>
      <c r="E269" s="3">
        <v>1</v>
      </c>
      <c r="F269" s="3">
        <v>0</v>
      </c>
      <c r="G269" s="55" t="s">
        <v>753</v>
      </c>
      <c r="I269" s="55" t="str">
        <f xml:space="preserve"> MID(I268,1,39) &amp; "b11"</f>
        <v xml:space="preserve"> From_ILOX_ChuteStatus.ChuteStatus[18].b11</v>
      </c>
      <c r="J269" s="55" t="str">
        <f t="shared" si="24"/>
        <v>HAMPER 18</v>
      </c>
      <c r="K269" s="20">
        <v>106</v>
      </c>
      <c r="L269" s="3">
        <v>0</v>
      </c>
      <c r="M269" s="3">
        <v>4</v>
      </c>
      <c r="N269" s="3">
        <f t="shared" si="25"/>
        <v>18</v>
      </c>
      <c r="O269" s="3">
        <v>0</v>
      </c>
    </row>
    <row r="271" spans="1:15" x14ac:dyDescent="0.3">
      <c r="A271" s="1">
        <v>1</v>
      </c>
      <c r="B271" s="3">
        <f>B260+16</f>
        <v>769</v>
      </c>
      <c r="E271" s="3">
        <v>1</v>
      </c>
      <c r="F271" s="3">
        <v>0</v>
      </c>
      <c r="G271" s="20" t="s">
        <v>91</v>
      </c>
      <c r="I271" s="55" t="str">
        <f xml:space="preserve"> MID(I260,1,35) &amp; TEXT(MID(I260,36,2)+1,"00") &amp; "]" &amp; RIGHT(I260,LEN(I260)-FIND("]",I260))</f>
        <v xml:space="preserve"> From_ILOX_ChuteStatus.ChuteStatus[19].b2</v>
      </c>
      <c r="J271" s="55" t="str">
        <f xml:space="preserve"> MID(J260,1,7) &amp; TEXT(MID(J260,8,2)+1,"00")</f>
        <v>HAMPER 19</v>
      </c>
      <c r="K271" s="20">
        <v>105</v>
      </c>
      <c r="L271" s="3">
        <v>0</v>
      </c>
      <c r="M271" s="3">
        <v>4</v>
      </c>
      <c r="N271" s="3">
        <f>N260+1</f>
        <v>19</v>
      </c>
      <c r="O271" s="3">
        <v>0</v>
      </c>
    </row>
    <row r="272" spans="1:15" x14ac:dyDescent="0.3">
      <c r="A272" s="1">
        <v>1</v>
      </c>
      <c r="B272" s="3">
        <f>B271+1</f>
        <v>770</v>
      </c>
      <c r="E272" s="3">
        <v>1</v>
      </c>
      <c r="F272" s="3">
        <v>0</v>
      </c>
      <c r="G272" s="20" t="s">
        <v>92</v>
      </c>
      <c r="I272" s="55" t="str">
        <f xml:space="preserve"> MID(I271,1,39) &amp; "b3"</f>
        <v xml:space="preserve"> From_ILOX_ChuteStatus.ChuteStatus[19].b3</v>
      </c>
      <c r="J272" s="55" t="str">
        <f>J271</f>
        <v>HAMPER 19</v>
      </c>
      <c r="K272" s="20">
        <v>104</v>
      </c>
      <c r="L272" s="3">
        <v>0</v>
      </c>
      <c r="M272" s="3">
        <v>4</v>
      </c>
      <c r="N272" s="3">
        <f>N271</f>
        <v>19</v>
      </c>
      <c r="O272" s="3">
        <v>0</v>
      </c>
    </row>
    <row r="273" spans="1:15" x14ac:dyDescent="0.3">
      <c r="A273" s="1">
        <v>1</v>
      </c>
      <c r="B273" s="3">
        <f t="shared" ref="B273:B280" si="26">B272+1</f>
        <v>771</v>
      </c>
      <c r="E273" s="3">
        <v>1</v>
      </c>
      <c r="F273" s="3">
        <v>0</v>
      </c>
      <c r="G273" s="20" t="s">
        <v>93</v>
      </c>
      <c r="I273" s="55" t="str">
        <f xml:space="preserve"> MID(I272,1,39) &amp; "b4"</f>
        <v xml:space="preserve"> From_ILOX_ChuteStatus.ChuteStatus[19].b4</v>
      </c>
      <c r="J273" s="55" t="str">
        <f t="shared" ref="J273:J280" si="27">J272</f>
        <v>HAMPER 19</v>
      </c>
      <c r="K273" s="20">
        <v>103</v>
      </c>
      <c r="L273" s="3">
        <v>0</v>
      </c>
      <c r="M273" s="3">
        <v>4</v>
      </c>
      <c r="N273" s="3">
        <f t="shared" ref="N273:N280" si="28">N272</f>
        <v>19</v>
      </c>
      <c r="O273" s="3">
        <v>0</v>
      </c>
    </row>
    <row r="274" spans="1:15" x14ac:dyDescent="0.3">
      <c r="A274" s="1">
        <v>1</v>
      </c>
      <c r="B274" s="3">
        <f t="shared" si="26"/>
        <v>772</v>
      </c>
      <c r="E274" s="3">
        <v>1</v>
      </c>
      <c r="F274" s="3">
        <v>0</v>
      </c>
      <c r="G274" s="20" t="s">
        <v>94</v>
      </c>
      <c r="I274" s="55" t="str">
        <f xml:space="preserve"> MID(I273,1,39) &amp; "b5"</f>
        <v xml:space="preserve"> From_ILOX_ChuteStatus.ChuteStatus[19].b5</v>
      </c>
      <c r="J274" s="55" t="str">
        <f t="shared" si="27"/>
        <v>HAMPER 19</v>
      </c>
      <c r="K274" s="20">
        <v>102</v>
      </c>
      <c r="L274" s="3">
        <v>0</v>
      </c>
      <c r="M274" s="3">
        <v>4</v>
      </c>
      <c r="N274" s="3">
        <f t="shared" si="28"/>
        <v>19</v>
      </c>
      <c r="O274" s="3">
        <v>0</v>
      </c>
    </row>
    <row r="275" spans="1:15" x14ac:dyDescent="0.3">
      <c r="A275" s="1">
        <v>1</v>
      </c>
      <c r="B275" s="3">
        <f t="shared" si="26"/>
        <v>773</v>
      </c>
      <c r="E275" s="3">
        <v>1</v>
      </c>
      <c r="F275" s="3">
        <v>0</v>
      </c>
      <c r="G275" s="20" t="s">
        <v>85</v>
      </c>
      <c r="I275" s="55" t="str">
        <f xml:space="preserve"> MID(I274,1,39) &amp; "b6"</f>
        <v xml:space="preserve"> From_ILOX_ChuteStatus.ChuteStatus[19].b6</v>
      </c>
      <c r="J275" s="55" t="str">
        <f t="shared" si="27"/>
        <v>HAMPER 19</v>
      </c>
      <c r="K275" s="20">
        <v>101</v>
      </c>
      <c r="L275" s="3">
        <v>0</v>
      </c>
      <c r="M275" s="3">
        <v>4</v>
      </c>
      <c r="N275" s="3">
        <f t="shared" si="28"/>
        <v>19</v>
      </c>
      <c r="O275" s="3">
        <v>0</v>
      </c>
    </row>
    <row r="276" spans="1:15" x14ac:dyDescent="0.3">
      <c r="A276" s="1">
        <v>1</v>
      </c>
      <c r="B276" s="3">
        <f t="shared" si="26"/>
        <v>774</v>
      </c>
      <c r="E276" s="3">
        <v>1</v>
      </c>
      <c r="F276" s="3">
        <v>0</v>
      </c>
      <c r="G276" s="24" t="s">
        <v>252</v>
      </c>
      <c r="I276" s="55" t="str">
        <f xml:space="preserve"> MID(I275,1,39) &amp; "b7"</f>
        <v xml:space="preserve"> From_ILOX_ChuteStatus.ChuteStatus[19].b7</v>
      </c>
      <c r="J276" s="55" t="str">
        <f t="shared" si="27"/>
        <v>HAMPER 19</v>
      </c>
      <c r="K276" s="20">
        <v>110</v>
      </c>
      <c r="L276" s="3">
        <v>0</v>
      </c>
      <c r="M276" s="3">
        <v>4</v>
      </c>
      <c r="N276" s="3">
        <f t="shared" si="28"/>
        <v>19</v>
      </c>
      <c r="O276" s="3">
        <v>0</v>
      </c>
    </row>
    <row r="277" spans="1:15" x14ac:dyDescent="0.3">
      <c r="A277" s="1">
        <v>1</v>
      </c>
      <c r="B277" s="3">
        <f>B276+1</f>
        <v>775</v>
      </c>
      <c r="E277" s="3">
        <v>1</v>
      </c>
      <c r="F277" s="3">
        <v>0</v>
      </c>
      <c r="G277" s="20" t="s">
        <v>95</v>
      </c>
      <c r="I277" s="55" t="str">
        <f xml:space="preserve"> MID(I276,1,39) &amp; "b8"</f>
        <v xml:space="preserve"> From_ILOX_ChuteStatus.ChuteStatus[19].b8</v>
      </c>
      <c r="J277" s="55" t="str">
        <f t="shared" si="27"/>
        <v>HAMPER 19</v>
      </c>
      <c r="K277" s="20">
        <v>108</v>
      </c>
      <c r="L277" s="3">
        <v>0</v>
      </c>
      <c r="M277" s="3">
        <v>4</v>
      </c>
      <c r="N277" s="3">
        <f t="shared" si="28"/>
        <v>19</v>
      </c>
      <c r="O277" s="3">
        <v>0</v>
      </c>
    </row>
    <row r="278" spans="1:15" x14ac:dyDescent="0.3">
      <c r="A278" s="1">
        <v>1</v>
      </c>
      <c r="B278" s="3">
        <f t="shared" si="26"/>
        <v>776</v>
      </c>
      <c r="E278" s="3">
        <v>1</v>
      </c>
      <c r="F278" s="3">
        <v>0</v>
      </c>
      <c r="G278" s="20" t="s">
        <v>86</v>
      </c>
      <c r="I278" s="55" t="str">
        <f xml:space="preserve"> MID(I277,1,39) &amp; "b9"</f>
        <v xml:space="preserve"> From_ILOX_ChuteStatus.ChuteStatus[19].b9</v>
      </c>
      <c r="J278" s="55" t="str">
        <f t="shared" si="27"/>
        <v>HAMPER 19</v>
      </c>
      <c r="K278" s="20">
        <v>109</v>
      </c>
      <c r="L278" s="3">
        <v>0</v>
      </c>
      <c r="M278" s="3">
        <v>4</v>
      </c>
      <c r="N278" s="3">
        <f t="shared" si="28"/>
        <v>19</v>
      </c>
      <c r="O278" s="3">
        <v>0</v>
      </c>
    </row>
    <row r="279" spans="1:15" x14ac:dyDescent="0.3">
      <c r="A279" s="1">
        <v>1</v>
      </c>
      <c r="B279" s="3">
        <f t="shared" si="26"/>
        <v>777</v>
      </c>
      <c r="E279" s="3">
        <v>1</v>
      </c>
      <c r="F279" s="3">
        <v>0</v>
      </c>
      <c r="G279" s="20" t="s">
        <v>96</v>
      </c>
      <c r="I279" s="55" t="str">
        <f xml:space="preserve"> MID(I278,1,39) &amp; "b10"</f>
        <v xml:space="preserve"> From_ILOX_ChuteStatus.ChuteStatus[19].b10</v>
      </c>
      <c r="J279" s="55" t="str">
        <f t="shared" si="27"/>
        <v>HAMPER 19</v>
      </c>
      <c r="K279" s="20">
        <v>107</v>
      </c>
      <c r="L279" s="3">
        <v>0</v>
      </c>
      <c r="M279" s="3">
        <v>4</v>
      </c>
      <c r="N279" s="3">
        <f t="shared" si="28"/>
        <v>19</v>
      </c>
      <c r="O279" s="3">
        <v>0</v>
      </c>
    </row>
    <row r="280" spans="1:15" x14ac:dyDescent="0.3">
      <c r="A280" s="1">
        <v>1</v>
      </c>
      <c r="B280" s="3">
        <f t="shared" si="26"/>
        <v>778</v>
      </c>
      <c r="E280" s="3">
        <v>1</v>
      </c>
      <c r="F280" s="3">
        <v>0</v>
      </c>
      <c r="G280" s="55" t="s">
        <v>753</v>
      </c>
      <c r="I280" s="55" t="str">
        <f xml:space="preserve"> MID(I279,1,39) &amp; "b11"</f>
        <v xml:space="preserve"> From_ILOX_ChuteStatus.ChuteStatus[19].b11</v>
      </c>
      <c r="J280" s="55" t="str">
        <f t="shared" si="27"/>
        <v>HAMPER 19</v>
      </c>
      <c r="K280" s="20">
        <v>106</v>
      </c>
      <c r="L280" s="3">
        <v>0</v>
      </c>
      <c r="M280" s="3">
        <v>4</v>
      </c>
      <c r="N280" s="3">
        <f t="shared" si="28"/>
        <v>19</v>
      </c>
      <c r="O280" s="3">
        <v>0</v>
      </c>
    </row>
    <row r="282" spans="1:15" x14ac:dyDescent="0.3">
      <c r="A282" s="1">
        <v>1</v>
      </c>
      <c r="B282" s="3">
        <f>B271+16</f>
        <v>785</v>
      </c>
      <c r="E282" s="3">
        <v>1</v>
      </c>
      <c r="F282" s="3">
        <v>0</v>
      </c>
      <c r="G282" s="20" t="s">
        <v>91</v>
      </c>
      <c r="I282" s="55" t="str">
        <f xml:space="preserve"> MID(I271,1,35) &amp; TEXT(MID(I271,36,2)+1,"00") &amp; "]" &amp; RIGHT(I271,LEN(I271)-FIND("]",I271))</f>
        <v xml:space="preserve"> From_ILOX_ChuteStatus.ChuteStatus[20].b2</v>
      </c>
      <c r="J282" s="55" t="str">
        <f xml:space="preserve"> MID(J271,1,7) &amp; TEXT(MID(J271,8,2)+1,"00")</f>
        <v>HAMPER 20</v>
      </c>
      <c r="K282" s="20">
        <v>105</v>
      </c>
      <c r="L282" s="3">
        <v>0</v>
      </c>
      <c r="M282" s="3">
        <v>4</v>
      </c>
      <c r="N282" s="3">
        <f>N271+1</f>
        <v>20</v>
      </c>
      <c r="O282" s="3">
        <v>0</v>
      </c>
    </row>
    <row r="283" spans="1:15" x14ac:dyDescent="0.3">
      <c r="A283" s="1">
        <v>1</v>
      </c>
      <c r="B283" s="3">
        <f>B282+1</f>
        <v>786</v>
      </c>
      <c r="E283" s="3">
        <v>1</v>
      </c>
      <c r="F283" s="3">
        <v>0</v>
      </c>
      <c r="G283" s="20" t="s">
        <v>92</v>
      </c>
      <c r="I283" s="55" t="str">
        <f xml:space="preserve"> MID(I282,1,39) &amp; "b3"</f>
        <v xml:space="preserve"> From_ILOX_ChuteStatus.ChuteStatus[20].b3</v>
      </c>
      <c r="J283" s="55" t="str">
        <f>J282</f>
        <v>HAMPER 20</v>
      </c>
      <c r="K283" s="20">
        <v>104</v>
      </c>
      <c r="L283" s="3">
        <v>0</v>
      </c>
      <c r="M283" s="3">
        <v>4</v>
      </c>
      <c r="N283" s="3">
        <f>N282</f>
        <v>20</v>
      </c>
      <c r="O283" s="3">
        <v>0</v>
      </c>
    </row>
    <row r="284" spans="1:15" x14ac:dyDescent="0.3">
      <c r="A284" s="1">
        <v>1</v>
      </c>
      <c r="B284" s="3">
        <f t="shared" ref="B284:B291" si="29">B283+1</f>
        <v>787</v>
      </c>
      <c r="E284" s="3">
        <v>1</v>
      </c>
      <c r="F284" s="3">
        <v>0</v>
      </c>
      <c r="G284" s="20" t="s">
        <v>93</v>
      </c>
      <c r="I284" s="55" t="str">
        <f xml:space="preserve"> MID(I283,1,39) &amp; "b4"</f>
        <v xml:space="preserve"> From_ILOX_ChuteStatus.ChuteStatus[20].b4</v>
      </c>
      <c r="J284" s="55" t="str">
        <f t="shared" ref="J284:J291" si="30">J283</f>
        <v>HAMPER 20</v>
      </c>
      <c r="K284" s="20">
        <v>103</v>
      </c>
      <c r="L284" s="3">
        <v>0</v>
      </c>
      <c r="M284" s="3">
        <v>4</v>
      </c>
      <c r="N284" s="3">
        <f t="shared" ref="N284:N291" si="31">N283</f>
        <v>20</v>
      </c>
      <c r="O284" s="3">
        <v>0</v>
      </c>
    </row>
    <row r="285" spans="1:15" x14ac:dyDescent="0.3">
      <c r="A285" s="1">
        <v>1</v>
      </c>
      <c r="B285" s="3">
        <f t="shared" si="29"/>
        <v>788</v>
      </c>
      <c r="E285" s="3">
        <v>1</v>
      </c>
      <c r="F285" s="3">
        <v>0</v>
      </c>
      <c r="G285" s="20" t="s">
        <v>94</v>
      </c>
      <c r="I285" s="55" t="str">
        <f xml:space="preserve"> MID(I284,1,39) &amp; "b5"</f>
        <v xml:space="preserve"> From_ILOX_ChuteStatus.ChuteStatus[20].b5</v>
      </c>
      <c r="J285" s="55" t="str">
        <f t="shared" si="30"/>
        <v>HAMPER 20</v>
      </c>
      <c r="K285" s="20">
        <v>102</v>
      </c>
      <c r="L285" s="3">
        <v>0</v>
      </c>
      <c r="M285" s="3">
        <v>4</v>
      </c>
      <c r="N285" s="3">
        <f t="shared" si="31"/>
        <v>20</v>
      </c>
      <c r="O285" s="3">
        <v>0</v>
      </c>
    </row>
    <row r="286" spans="1:15" x14ac:dyDescent="0.3">
      <c r="A286" s="1">
        <v>1</v>
      </c>
      <c r="B286" s="3">
        <f t="shared" si="29"/>
        <v>789</v>
      </c>
      <c r="E286" s="3">
        <v>1</v>
      </c>
      <c r="F286" s="3">
        <v>0</v>
      </c>
      <c r="G286" s="20" t="s">
        <v>85</v>
      </c>
      <c r="I286" s="55" t="str">
        <f xml:space="preserve"> MID(I285,1,39) &amp; "b6"</f>
        <v xml:space="preserve"> From_ILOX_ChuteStatus.ChuteStatus[20].b6</v>
      </c>
      <c r="J286" s="55" t="str">
        <f t="shared" si="30"/>
        <v>HAMPER 20</v>
      </c>
      <c r="K286" s="20">
        <v>101</v>
      </c>
      <c r="L286" s="3">
        <v>0</v>
      </c>
      <c r="M286" s="3">
        <v>4</v>
      </c>
      <c r="N286" s="3">
        <f t="shared" si="31"/>
        <v>20</v>
      </c>
      <c r="O286" s="3">
        <v>0</v>
      </c>
    </row>
    <row r="287" spans="1:15" x14ac:dyDescent="0.3">
      <c r="A287" s="1">
        <v>1</v>
      </c>
      <c r="B287" s="3">
        <f t="shared" si="29"/>
        <v>790</v>
      </c>
      <c r="E287" s="3">
        <v>1</v>
      </c>
      <c r="F287" s="3">
        <v>0</v>
      </c>
      <c r="G287" s="24" t="s">
        <v>252</v>
      </c>
      <c r="I287" s="55" t="str">
        <f xml:space="preserve"> MID(I286,1,39) &amp; "b7"</f>
        <v xml:space="preserve"> From_ILOX_ChuteStatus.ChuteStatus[20].b7</v>
      </c>
      <c r="J287" s="55" t="str">
        <f t="shared" si="30"/>
        <v>HAMPER 20</v>
      </c>
      <c r="K287" s="20">
        <v>110</v>
      </c>
      <c r="L287" s="3">
        <v>0</v>
      </c>
      <c r="M287" s="3">
        <v>4</v>
      </c>
      <c r="N287" s="3">
        <f t="shared" si="31"/>
        <v>20</v>
      </c>
      <c r="O287" s="3">
        <v>0</v>
      </c>
    </row>
    <row r="288" spans="1:15" x14ac:dyDescent="0.3">
      <c r="A288" s="1">
        <v>1</v>
      </c>
      <c r="B288" s="3">
        <f>B287+1</f>
        <v>791</v>
      </c>
      <c r="E288" s="3">
        <v>1</v>
      </c>
      <c r="F288" s="3">
        <v>0</v>
      </c>
      <c r="G288" s="20" t="s">
        <v>95</v>
      </c>
      <c r="I288" s="55" t="str">
        <f xml:space="preserve"> MID(I287,1,39) &amp; "b8"</f>
        <v xml:space="preserve"> From_ILOX_ChuteStatus.ChuteStatus[20].b8</v>
      </c>
      <c r="J288" s="55" t="str">
        <f t="shared" si="30"/>
        <v>HAMPER 20</v>
      </c>
      <c r="K288" s="20">
        <v>108</v>
      </c>
      <c r="L288" s="3">
        <v>0</v>
      </c>
      <c r="M288" s="3">
        <v>4</v>
      </c>
      <c r="N288" s="3">
        <f t="shared" si="31"/>
        <v>20</v>
      </c>
      <c r="O288" s="3">
        <v>0</v>
      </c>
    </row>
    <row r="289" spans="1:15" x14ac:dyDescent="0.3">
      <c r="A289" s="1">
        <v>1</v>
      </c>
      <c r="B289" s="3">
        <f t="shared" si="29"/>
        <v>792</v>
      </c>
      <c r="E289" s="3">
        <v>1</v>
      </c>
      <c r="F289" s="3">
        <v>0</v>
      </c>
      <c r="G289" s="20" t="s">
        <v>86</v>
      </c>
      <c r="I289" s="55" t="str">
        <f xml:space="preserve"> MID(I288,1,39) &amp; "b9"</f>
        <v xml:space="preserve"> From_ILOX_ChuteStatus.ChuteStatus[20].b9</v>
      </c>
      <c r="J289" s="55" t="str">
        <f t="shared" si="30"/>
        <v>HAMPER 20</v>
      </c>
      <c r="K289" s="20">
        <v>109</v>
      </c>
      <c r="L289" s="3">
        <v>0</v>
      </c>
      <c r="M289" s="3">
        <v>4</v>
      </c>
      <c r="N289" s="3">
        <f t="shared" si="31"/>
        <v>20</v>
      </c>
      <c r="O289" s="3">
        <v>0</v>
      </c>
    </row>
    <row r="290" spans="1:15" x14ac:dyDescent="0.3">
      <c r="A290" s="1">
        <v>1</v>
      </c>
      <c r="B290" s="3">
        <f t="shared" si="29"/>
        <v>793</v>
      </c>
      <c r="E290" s="3">
        <v>1</v>
      </c>
      <c r="F290" s="3">
        <v>0</v>
      </c>
      <c r="G290" s="20" t="s">
        <v>96</v>
      </c>
      <c r="I290" s="55" t="str">
        <f xml:space="preserve"> MID(I289,1,39) &amp; "b10"</f>
        <v xml:space="preserve"> From_ILOX_ChuteStatus.ChuteStatus[20].b10</v>
      </c>
      <c r="J290" s="55" t="str">
        <f t="shared" si="30"/>
        <v>HAMPER 20</v>
      </c>
      <c r="K290" s="20">
        <v>107</v>
      </c>
      <c r="L290" s="3">
        <v>0</v>
      </c>
      <c r="M290" s="3">
        <v>4</v>
      </c>
      <c r="N290" s="3">
        <f t="shared" si="31"/>
        <v>20</v>
      </c>
      <c r="O290" s="3">
        <v>0</v>
      </c>
    </row>
    <row r="291" spans="1:15" x14ac:dyDescent="0.3">
      <c r="A291" s="1">
        <v>1</v>
      </c>
      <c r="B291" s="3">
        <f t="shared" si="29"/>
        <v>794</v>
      </c>
      <c r="E291" s="3">
        <v>1</v>
      </c>
      <c r="F291" s="3">
        <v>0</v>
      </c>
      <c r="G291" s="55" t="s">
        <v>753</v>
      </c>
      <c r="I291" s="55" t="str">
        <f xml:space="preserve"> MID(I290,1,39) &amp; "b11"</f>
        <v xml:space="preserve"> From_ILOX_ChuteStatus.ChuteStatus[20].b11</v>
      </c>
      <c r="J291" s="55" t="str">
        <f t="shared" si="30"/>
        <v>HAMPER 20</v>
      </c>
      <c r="K291" s="20">
        <v>106</v>
      </c>
      <c r="L291" s="3">
        <v>0</v>
      </c>
      <c r="M291" s="3">
        <v>4</v>
      </c>
      <c r="N291" s="3">
        <f t="shared" si="31"/>
        <v>20</v>
      </c>
      <c r="O291" s="3">
        <v>0</v>
      </c>
    </row>
    <row r="293" spans="1:15" x14ac:dyDescent="0.3">
      <c r="A293" s="1">
        <v>1</v>
      </c>
      <c r="B293" s="3">
        <f>B282+16</f>
        <v>801</v>
      </c>
      <c r="E293" s="3">
        <v>1</v>
      </c>
      <c r="F293" s="3">
        <v>0</v>
      </c>
      <c r="G293" s="20" t="s">
        <v>91</v>
      </c>
      <c r="I293" s="55" t="str">
        <f xml:space="preserve"> MID(I282,1,35) &amp; TEXT(MID(I282,36,2)+1,"00") &amp; "]" &amp; RIGHT(I282,LEN(I282)-FIND("]",I282))</f>
        <v xml:space="preserve"> From_ILOX_ChuteStatus.ChuteStatus[21].b2</v>
      </c>
      <c r="J293" s="55" t="str">
        <f xml:space="preserve"> MID(J282,1,7) &amp; TEXT(MID(J282,8,2)+1,"00")</f>
        <v>HAMPER 21</v>
      </c>
      <c r="K293" s="20">
        <v>105</v>
      </c>
      <c r="L293" s="3">
        <v>0</v>
      </c>
      <c r="M293" s="3">
        <v>4</v>
      </c>
      <c r="N293" s="3">
        <f>N282+1</f>
        <v>21</v>
      </c>
      <c r="O293" s="3">
        <v>0</v>
      </c>
    </row>
    <row r="294" spans="1:15" x14ac:dyDescent="0.3">
      <c r="A294" s="1">
        <v>1</v>
      </c>
      <c r="B294" s="3">
        <f>B293+1</f>
        <v>802</v>
      </c>
      <c r="E294" s="3">
        <v>1</v>
      </c>
      <c r="F294" s="3">
        <v>0</v>
      </c>
      <c r="G294" s="20" t="s">
        <v>92</v>
      </c>
      <c r="I294" s="55" t="str">
        <f xml:space="preserve"> MID(I293,1,39) &amp; "b3"</f>
        <v xml:space="preserve"> From_ILOX_ChuteStatus.ChuteStatus[21].b3</v>
      </c>
      <c r="J294" s="55" t="str">
        <f>J293</f>
        <v>HAMPER 21</v>
      </c>
      <c r="K294" s="20">
        <v>104</v>
      </c>
      <c r="L294" s="3">
        <v>0</v>
      </c>
      <c r="M294" s="3">
        <v>4</v>
      </c>
      <c r="N294" s="3">
        <f>N293</f>
        <v>21</v>
      </c>
      <c r="O294" s="3">
        <v>0</v>
      </c>
    </row>
    <row r="295" spans="1:15" x14ac:dyDescent="0.3">
      <c r="A295" s="1">
        <v>1</v>
      </c>
      <c r="B295" s="3">
        <f t="shared" ref="B295:B302" si="32">B294+1</f>
        <v>803</v>
      </c>
      <c r="E295" s="3">
        <v>1</v>
      </c>
      <c r="F295" s="3">
        <v>0</v>
      </c>
      <c r="G295" s="20" t="s">
        <v>93</v>
      </c>
      <c r="I295" s="55" t="str">
        <f xml:space="preserve"> MID(I294,1,39) &amp; "b4"</f>
        <v xml:space="preserve"> From_ILOX_ChuteStatus.ChuteStatus[21].b4</v>
      </c>
      <c r="J295" s="55" t="str">
        <f t="shared" ref="J295:J302" si="33">J294</f>
        <v>HAMPER 21</v>
      </c>
      <c r="K295" s="20">
        <v>103</v>
      </c>
      <c r="L295" s="3">
        <v>0</v>
      </c>
      <c r="M295" s="3">
        <v>4</v>
      </c>
      <c r="N295" s="3">
        <f t="shared" ref="N295:N302" si="34">N294</f>
        <v>21</v>
      </c>
      <c r="O295" s="3">
        <v>0</v>
      </c>
    </row>
    <row r="296" spans="1:15" x14ac:dyDescent="0.3">
      <c r="A296" s="1">
        <v>1</v>
      </c>
      <c r="B296" s="3">
        <f t="shared" si="32"/>
        <v>804</v>
      </c>
      <c r="E296" s="3">
        <v>1</v>
      </c>
      <c r="F296" s="3">
        <v>0</v>
      </c>
      <c r="G296" s="20" t="s">
        <v>94</v>
      </c>
      <c r="I296" s="55" t="str">
        <f xml:space="preserve"> MID(I295,1,39) &amp; "b5"</f>
        <v xml:space="preserve"> From_ILOX_ChuteStatus.ChuteStatus[21].b5</v>
      </c>
      <c r="J296" s="55" t="str">
        <f t="shared" si="33"/>
        <v>HAMPER 21</v>
      </c>
      <c r="K296" s="20">
        <v>102</v>
      </c>
      <c r="L296" s="3">
        <v>0</v>
      </c>
      <c r="M296" s="3">
        <v>4</v>
      </c>
      <c r="N296" s="3">
        <f t="shared" si="34"/>
        <v>21</v>
      </c>
      <c r="O296" s="3">
        <v>0</v>
      </c>
    </row>
    <row r="297" spans="1:15" x14ac:dyDescent="0.3">
      <c r="A297" s="1">
        <v>1</v>
      </c>
      <c r="B297" s="3">
        <f t="shared" si="32"/>
        <v>805</v>
      </c>
      <c r="E297" s="3">
        <v>1</v>
      </c>
      <c r="F297" s="3">
        <v>0</v>
      </c>
      <c r="G297" s="20" t="s">
        <v>85</v>
      </c>
      <c r="I297" s="55" t="str">
        <f xml:space="preserve"> MID(I296,1,39) &amp; "b6"</f>
        <v xml:space="preserve"> From_ILOX_ChuteStatus.ChuteStatus[21].b6</v>
      </c>
      <c r="J297" s="55" t="str">
        <f t="shared" si="33"/>
        <v>HAMPER 21</v>
      </c>
      <c r="K297" s="20">
        <v>101</v>
      </c>
      <c r="L297" s="3">
        <v>0</v>
      </c>
      <c r="M297" s="3">
        <v>4</v>
      </c>
      <c r="N297" s="3">
        <f t="shared" si="34"/>
        <v>21</v>
      </c>
      <c r="O297" s="3">
        <v>0</v>
      </c>
    </row>
    <row r="298" spans="1:15" x14ac:dyDescent="0.3">
      <c r="A298" s="1">
        <v>1</v>
      </c>
      <c r="B298" s="3">
        <f t="shared" si="32"/>
        <v>806</v>
      </c>
      <c r="E298" s="3">
        <v>1</v>
      </c>
      <c r="F298" s="3">
        <v>0</v>
      </c>
      <c r="G298" s="24" t="s">
        <v>252</v>
      </c>
      <c r="I298" s="55" t="str">
        <f xml:space="preserve"> MID(I297,1,39) &amp; "b7"</f>
        <v xml:space="preserve"> From_ILOX_ChuteStatus.ChuteStatus[21].b7</v>
      </c>
      <c r="J298" s="55" t="str">
        <f t="shared" si="33"/>
        <v>HAMPER 21</v>
      </c>
      <c r="K298" s="20">
        <v>110</v>
      </c>
      <c r="L298" s="3">
        <v>0</v>
      </c>
      <c r="M298" s="3">
        <v>4</v>
      </c>
      <c r="N298" s="3">
        <f t="shared" si="34"/>
        <v>21</v>
      </c>
      <c r="O298" s="3">
        <v>0</v>
      </c>
    </row>
    <row r="299" spans="1:15" x14ac:dyDescent="0.3">
      <c r="A299" s="1">
        <v>1</v>
      </c>
      <c r="B299" s="3">
        <f>B298+1</f>
        <v>807</v>
      </c>
      <c r="E299" s="3">
        <v>1</v>
      </c>
      <c r="F299" s="3">
        <v>0</v>
      </c>
      <c r="G299" s="20" t="s">
        <v>95</v>
      </c>
      <c r="I299" s="55" t="str">
        <f xml:space="preserve"> MID(I298,1,39) &amp; "b8"</f>
        <v xml:space="preserve"> From_ILOX_ChuteStatus.ChuteStatus[21].b8</v>
      </c>
      <c r="J299" s="55" t="str">
        <f t="shared" si="33"/>
        <v>HAMPER 21</v>
      </c>
      <c r="K299" s="20">
        <v>108</v>
      </c>
      <c r="L299" s="3">
        <v>0</v>
      </c>
      <c r="M299" s="3">
        <v>4</v>
      </c>
      <c r="N299" s="3">
        <f t="shared" si="34"/>
        <v>21</v>
      </c>
      <c r="O299" s="3">
        <v>0</v>
      </c>
    </row>
    <row r="300" spans="1:15" x14ac:dyDescent="0.3">
      <c r="A300" s="1">
        <v>1</v>
      </c>
      <c r="B300" s="3">
        <f t="shared" si="32"/>
        <v>808</v>
      </c>
      <c r="E300" s="3">
        <v>1</v>
      </c>
      <c r="F300" s="3">
        <v>0</v>
      </c>
      <c r="G300" s="20" t="s">
        <v>86</v>
      </c>
      <c r="I300" s="55" t="str">
        <f xml:space="preserve"> MID(I299,1,39) &amp; "b9"</f>
        <v xml:space="preserve"> From_ILOX_ChuteStatus.ChuteStatus[21].b9</v>
      </c>
      <c r="J300" s="55" t="str">
        <f t="shared" si="33"/>
        <v>HAMPER 21</v>
      </c>
      <c r="K300" s="20">
        <v>109</v>
      </c>
      <c r="L300" s="3">
        <v>0</v>
      </c>
      <c r="M300" s="3">
        <v>4</v>
      </c>
      <c r="N300" s="3">
        <f t="shared" si="34"/>
        <v>21</v>
      </c>
      <c r="O300" s="3">
        <v>0</v>
      </c>
    </row>
    <row r="301" spans="1:15" x14ac:dyDescent="0.3">
      <c r="A301" s="1">
        <v>1</v>
      </c>
      <c r="B301" s="3">
        <f t="shared" si="32"/>
        <v>809</v>
      </c>
      <c r="E301" s="3">
        <v>1</v>
      </c>
      <c r="F301" s="3">
        <v>0</v>
      </c>
      <c r="G301" s="20" t="s">
        <v>96</v>
      </c>
      <c r="I301" s="55" t="str">
        <f xml:space="preserve"> MID(I300,1,39) &amp; "b10"</f>
        <v xml:space="preserve"> From_ILOX_ChuteStatus.ChuteStatus[21].b10</v>
      </c>
      <c r="J301" s="55" t="str">
        <f t="shared" si="33"/>
        <v>HAMPER 21</v>
      </c>
      <c r="K301" s="20">
        <v>107</v>
      </c>
      <c r="L301" s="3">
        <v>0</v>
      </c>
      <c r="M301" s="3">
        <v>4</v>
      </c>
      <c r="N301" s="3">
        <f t="shared" si="34"/>
        <v>21</v>
      </c>
      <c r="O301" s="3">
        <v>0</v>
      </c>
    </row>
    <row r="302" spans="1:15" x14ac:dyDescent="0.3">
      <c r="A302" s="1">
        <v>1</v>
      </c>
      <c r="B302" s="3">
        <f t="shared" si="32"/>
        <v>810</v>
      </c>
      <c r="E302" s="3">
        <v>1</v>
      </c>
      <c r="F302" s="3">
        <v>0</v>
      </c>
      <c r="G302" s="55" t="s">
        <v>753</v>
      </c>
      <c r="I302" s="55" t="str">
        <f xml:space="preserve"> MID(I301,1,39) &amp; "b11"</f>
        <v xml:space="preserve"> From_ILOX_ChuteStatus.ChuteStatus[21].b11</v>
      </c>
      <c r="J302" s="55" t="str">
        <f t="shared" si="33"/>
        <v>HAMPER 21</v>
      </c>
      <c r="K302" s="20">
        <v>106</v>
      </c>
      <c r="L302" s="3">
        <v>0</v>
      </c>
      <c r="M302" s="3">
        <v>4</v>
      </c>
      <c r="N302" s="3">
        <f t="shared" si="34"/>
        <v>21</v>
      </c>
      <c r="O302" s="3">
        <v>0</v>
      </c>
    </row>
    <row r="304" spans="1:15" x14ac:dyDescent="0.3">
      <c r="A304" s="1">
        <v>1</v>
      </c>
      <c r="B304" s="3">
        <f>B293+16</f>
        <v>817</v>
      </c>
      <c r="E304" s="3">
        <v>1</v>
      </c>
      <c r="F304" s="3">
        <v>0</v>
      </c>
      <c r="G304" s="20" t="s">
        <v>91</v>
      </c>
      <c r="I304" s="55" t="str">
        <f xml:space="preserve"> MID(I293,1,35) &amp; TEXT(MID(I293,36,2)+1,"00") &amp; "]" &amp; RIGHT(I293,LEN(I293)-FIND("]",I293))</f>
        <v xml:space="preserve"> From_ILOX_ChuteStatus.ChuteStatus[22].b2</v>
      </c>
      <c r="J304" s="55" t="str">
        <f xml:space="preserve"> MID(J293,1,7) &amp; TEXT(MID(J293,8,2)+1,"00")</f>
        <v>HAMPER 22</v>
      </c>
      <c r="K304" s="20">
        <v>105</v>
      </c>
      <c r="L304" s="3">
        <v>0</v>
      </c>
      <c r="M304" s="3">
        <v>4</v>
      </c>
      <c r="N304" s="3">
        <f>N293+1</f>
        <v>22</v>
      </c>
      <c r="O304" s="3">
        <v>0</v>
      </c>
    </row>
    <row r="305" spans="1:15" x14ac:dyDescent="0.3">
      <c r="A305" s="1">
        <v>1</v>
      </c>
      <c r="B305" s="3">
        <f>B304+1</f>
        <v>818</v>
      </c>
      <c r="E305" s="3">
        <v>1</v>
      </c>
      <c r="F305" s="3">
        <v>0</v>
      </c>
      <c r="G305" s="20" t="s">
        <v>92</v>
      </c>
      <c r="I305" s="55" t="str">
        <f xml:space="preserve"> MID(I304,1,39) &amp; "b3"</f>
        <v xml:space="preserve"> From_ILOX_ChuteStatus.ChuteStatus[22].b3</v>
      </c>
      <c r="J305" s="55" t="str">
        <f>J304</f>
        <v>HAMPER 22</v>
      </c>
      <c r="K305" s="20">
        <v>104</v>
      </c>
      <c r="L305" s="3">
        <v>0</v>
      </c>
      <c r="M305" s="3">
        <v>4</v>
      </c>
      <c r="N305" s="3">
        <f>N304</f>
        <v>22</v>
      </c>
      <c r="O305" s="3">
        <v>0</v>
      </c>
    </row>
    <row r="306" spans="1:15" x14ac:dyDescent="0.3">
      <c r="A306" s="1">
        <v>1</v>
      </c>
      <c r="B306" s="3">
        <f t="shared" ref="B306:B313" si="35">B305+1</f>
        <v>819</v>
      </c>
      <c r="E306" s="3">
        <v>1</v>
      </c>
      <c r="F306" s="3">
        <v>0</v>
      </c>
      <c r="G306" s="20" t="s">
        <v>93</v>
      </c>
      <c r="I306" s="55" t="str">
        <f xml:space="preserve"> MID(I305,1,39) &amp; "b4"</f>
        <v xml:space="preserve"> From_ILOX_ChuteStatus.ChuteStatus[22].b4</v>
      </c>
      <c r="J306" s="55" t="str">
        <f t="shared" ref="J306:J313" si="36">J305</f>
        <v>HAMPER 22</v>
      </c>
      <c r="K306" s="20">
        <v>103</v>
      </c>
      <c r="L306" s="3">
        <v>0</v>
      </c>
      <c r="M306" s="3">
        <v>4</v>
      </c>
      <c r="N306" s="3">
        <f t="shared" ref="N306:N313" si="37">N305</f>
        <v>22</v>
      </c>
      <c r="O306" s="3">
        <v>0</v>
      </c>
    </row>
    <row r="307" spans="1:15" x14ac:dyDescent="0.3">
      <c r="A307" s="1">
        <v>1</v>
      </c>
      <c r="B307" s="3">
        <f t="shared" si="35"/>
        <v>820</v>
      </c>
      <c r="E307" s="3">
        <v>1</v>
      </c>
      <c r="F307" s="3">
        <v>0</v>
      </c>
      <c r="G307" s="20" t="s">
        <v>94</v>
      </c>
      <c r="I307" s="55" t="str">
        <f xml:space="preserve"> MID(I306,1,39) &amp; "b5"</f>
        <v xml:space="preserve"> From_ILOX_ChuteStatus.ChuteStatus[22].b5</v>
      </c>
      <c r="J307" s="55" t="str">
        <f t="shared" si="36"/>
        <v>HAMPER 22</v>
      </c>
      <c r="K307" s="20">
        <v>102</v>
      </c>
      <c r="L307" s="3">
        <v>0</v>
      </c>
      <c r="M307" s="3">
        <v>4</v>
      </c>
      <c r="N307" s="3">
        <f t="shared" si="37"/>
        <v>22</v>
      </c>
      <c r="O307" s="3">
        <v>0</v>
      </c>
    </row>
    <row r="308" spans="1:15" x14ac:dyDescent="0.3">
      <c r="A308" s="1">
        <v>1</v>
      </c>
      <c r="B308" s="3">
        <f t="shared" si="35"/>
        <v>821</v>
      </c>
      <c r="E308" s="3">
        <v>1</v>
      </c>
      <c r="F308" s="3">
        <v>0</v>
      </c>
      <c r="G308" s="20" t="s">
        <v>85</v>
      </c>
      <c r="I308" s="55" t="str">
        <f xml:space="preserve"> MID(I307,1,39) &amp; "b6"</f>
        <v xml:space="preserve"> From_ILOX_ChuteStatus.ChuteStatus[22].b6</v>
      </c>
      <c r="J308" s="55" t="str">
        <f t="shared" si="36"/>
        <v>HAMPER 22</v>
      </c>
      <c r="K308" s="20">
        <v>101</v>
      </c>
      <c r="L308" s="3">
        <v>0</v>
      </c>
      <c r="M308" s="3">
        <v>4</v>
      </c>
      <c r="N308" s="3">
        <f t="shared" si="37"/>
        <v>22</v>
      </c>
      <c r="O308" s="3">
        <v>0</v>
      </c>
    </row>
    <row r="309" spans="1:15" x14ac:dyDescent="0.3">
      <c r="A309" s="1">
        <v>1</v>
      </c>
      <c r="B309" s="3">
        <f t="shared" si="35"/>
        <v>822</v>
      </c>
      <c r="E309" s="3">
        <v>1</v>
      </c>
      <c r="F309" s="3">
        <v>0</v>
      </c>
      <c r="G309" s="24" t="s">
        <v>252</v>
      </c>
      <c r="I309" s="55" t="str">
        <f xml:space="preserve"> MID(I308,1,39) &amp; "b7"</f>
        <v xml:space="preserve"> From_ILOX_ChuteStatus.ChuteStatus[22].b7</v>
      </c>
      <c r="J309" s="55" t="str">
        <f t="shared" si="36"/>
        <v>HAMPER 22</v>
      </c>
      <c r="K309" s="20">
        <v>110</v>
      </c>
      <c r="L309" s="3">
        <v>0</v>
      </c>
      <c r="M309" s="3">
        <v>4</v>
      </c>
      <c r="N309" s="3">
        <f t="shared" si="37"/>
        <v>22</v>
      </c>
      <c r="O309" s="3">
        <v>0</v>
      </c>
    </row>
    <row r="310" spans="1:15" x14ac:dyDescent="0.3">
      <c r="A310" s="1">
        <v>1</v>
      </c>
      <c r="B310" s="3">
        <f>B309+1</f>
        <v>823</v>
      </c>
      <c r="E310" s="3">
        <v>1</v>
      </c>
      <c r="F310" s="3">
        <v>0</v>
      </c>
      <c r="G310" s="20" t="s">
        <v>95</v>
      </c>
      <c r="I310" s="55" t="str">
        <f xml:space="preserve"> MID(I309,1,39) &amp; "b8"</f>
        <v xml:space="preserve"> From_ILOX_ChuteStatus.ChuteStatus[22].b8</v>
      </c>
      <c r="J310" s="55" t="str">
        <f t="shared" si="36"/>
        <v>HAMPER 22</v>
      </c>
      <c r="K310" s="20">
        <v>108</v>
      </c>
      <c r="L310" s="3">
        <v>0</v>
      </c>
      <c r="M310" s="3">
        <v>4</v>
      </c>
      <c r="N310" s="3">
        <f t="shared" si="37"/>
        <v>22</v>
      </c>
      <c r="O310" s="3">
        <v>0</v>
      </c>
    </row>
    <row r="311" spans="1:15" x14ac:dyDescent="0.3">
      <c r="A311" s="1">
        <v>1</v>
      </c>
      <c r="B311" s="3">
        <f t="shared" si="35"/>
        <v>824</v>
      </c>
      <c r="E311" s="3">
        <v>1</v>
      </c>
      <c r="F311" s="3">
        <v>0</v>
      </c>
      <c r="G311" s="20" t="s">
        <v>86</v>
      </c>
      <c r="I311" s="55" t="str">
        <f xml:space="preserve"> MID(I310,1,39) &amp; "b9"</f>
        <v xml:space="preserve"> From_ILOX_ChuteStatus.ChuteStatus[22].b9</v>
      </c>
      <c r="J311" s="55" t="str">
        <f t="shared" si="36"/>
        <v>HAMPER 22</v>
      </c>
      <c r="K311" s="20">
        <v>109</v>
      </c>
      <c r="L311" s="3">
        <v>0</v>
      </c>
      <c r="M311" s="3">
        <v>4</v>
      </c>
      <c r="N311" s="3">
        <f t="shared" si="37"/>
        <v>22</v>
      </c>
      <c r="O311" s="3">
        <v>0</v>
      </c>
    </row>
    <row r="312" spans="1:15" x14ac:dyDescent="0.3">
      <c r="A312" s="1">
        <v>1</v>
      </c>
      <c r="B312" s="3">
        <f t="shared" si="35"/>
        <v>825</v>
      </c>
      <c r="E312" s="3">
        <v>1</v>
      </c>
      <c r="F312" s="3">
        <v>0</v>
      </c>
      <c r="G312" s="20" t="s">
        <v>96</v>
      </c>
      <c r="I312" s="55" t="str">
        <f xml:space="preserve"> MID(I311,1,39) &amp; "b10"</f>
        <v xml:space="preserve"> From_ILOX_ChuteStatus.ChuteStatus[22].b10</v>
      </c>
      <c r="J312" s="55" t="str">
        <f t="shared" si="36"/>
        <v>HAMPER 22</v>
      </c>
      <c r="K312" s="20">
        <v>107</v>
      </c>
      <c r="L312" s="3">
        <v>0</v>
      </c>
      <c r="M312" s="3">
        <v>4</v>
      </c>
      <c r="N312" s="3">
        <f t="shared" si="37"/>
        <v>22</v>
      </c>
      <c r="O312" s="3">
        <v>0</v>
      </c>
    </row>
    <row r="313" spans="1:15" x14ac:dyDescent="0.3">
      <c r="A313" s="1">
        <v>1</v>
      </c>
      <c r="B313" s="3">
        <f t="shared" si="35"/>
        <v>826</v>
      </c>
      <c r="E313" s="3">
        <v>1</v>
      </c>
      <c r="F313" s="3">
        <v>0</v>
      </c>
      <c r="G313" s="55" t="s">
        <v>753</v>
      </c>
      <c r="I313" s="55" t="str">
        <f xml:space="preserve"> MID(I312,1,39) &amp; "b11"</f>
        <v xml:space="preserve"> From_ILOX_ChuteStatus.ChuteStatus[22].b11</v>
      </c>
      <c r="J313" s="55" t="str">
        <f t="shared" si="36"/>
        <v>HAMPER 22</v>
      </c>
      <c r="K313" s="20">
        <v>106</v>
      </c>
      <c r="L313" s="3">
        <v>0</v>
      </c>
      <c r="M313" s="3">
        <v>4</v>
      </c>
      <c r="N313" s="3">
        <f t="shared" si="37"/>
        <v>22</v>
      </c>
      <c r="O313" s="3">
        <v>0</v>
      </c>
    </row>
    <row r="315" spans="1:15" x14ac:dyDescent="0.3">
      <c r="A315" s="1">
        <v>1</v>
      </c>
      <c r="B315" s="3">
        <f>B304+16</f>
        <v>833</v>
      </c>
      <c r="E315" s="3">
        <v>1</v>
      </c>
      <c r="F315" s="3">
        <v>0</v>
      </c>
      <c r="G315" s="20" t="s">
        <v>91</v>
      </c>
      <c r="I315" s="55" t="str">
        <f xml:space="preserve"> MID(I304,1,35) &amp; TEXT(MID(I304,36,2)+1,"00") &amp; "]" &amp; RIGHT(I304,LEN(I304)-FIND("]",I304))</f>
        <v xml:space="preserve"> From_ILOX_ChuteStatus.ChuteStatus[23].b2</v>
      </c>
      <c r="J315" s="55" t="str">
        <f xml:space="preserve"> MID(J304,1,7) &amp; TEXT(MID(J304,8,2)+1,"00")</f>
        <v>HAMPER 23</v>
      </c>
      <c r="K315" s="20">
        <v>105</v>
      </c>
      <c r="L315" s="3">
        <v>0</v>
      </c>
      <c r="M315" s="3">
        <v>4</v>
      </c>
      <c r="N315" s="3">
        <f>N304+1</f>
        <v>23</v>
      </c>
      <c r="O315" s="3">
        <v>0</v>
      </c>
    </row>
    <row r="316" spans="1:15" x14ac:dyDescent="0.3">
      <c r="A316" s="1">
        <v>1</v>
      </c>
      <c r="B316" s="3">
        <f>B315+1</f>
        <v>834</v>
      </c>
      <c r="E316" s="3">
        <v>1</v>
      </c>
      <c r="F316" s="3">
        <v>0</v>
      </c>
      <c r="G316" s="20" t="s">
        <v>92</v>
      </c>
      <c r="I316" s="55" t="str">
        <f xml:space="preserve"> MID(I315,1,39) &amp; "b3"</f>
        <v xml:space="preserve"> From_ILOX_ChuteStatus.ChuteStatus[23].b3</v>
      </c>
      <c r="J316" s="55" t="str">
        <f>J315</f>
        <v>HAMPER 23</v>
      </c>
      <c r="K316" s="20">
        <v>104</v>
      </c>
      <c r="L316" s="3">
        <v>0</v>
      </c>
      <c r="M316" s="3">
        <v>4</v>
      </c>
      <c r="N316" s="3">
        <f>N315</f>
        <v>23</v>
      </c>
      <c r="O316" s="3">
        <v>0</v>
      </c>
    </row>
    <row r="317" spans="1:15" x14ac:dyDescent="0.3">
      <c r="A317" s="1">
        <v>1</v>
      </c>
      <c r="B317" s="3">
        <f t="shared" ref="B317:B324" si="38">B316+1</f>
        <v>835</v>
      </c>
      <c r="E317" s="3">
        <v>1</v>
      </c>
      <c r="F317" s="3">
        <v>0</v>
      </c>
      <c r="G317" s="20" t="s">
        <v>93</v>
      </c>
      <c r="I317" s="55" t="str">
        <f xml:space="preserve"> MID(I316,1,39) &amp; "b4"</f>
        <v xml:space="preserve"> From_ILOX_ChuteStatus.ChuteStatus[23].b4</v>
      </c>
      <c r="J317" s="55" t="str">
        <f t="shared" ref="J317:J324" si="39">J316</f>
        <v>HAMPER 23</v>
      </c>
      <c r="K317" s="20">
        <v>103</v>
      </c>
      <c r="L317" s="3">
        <v>0</v>
      </c>
      <c r="M317" s="3">
        <v>4</v>
      </c>
      <c r="N317" s="3">
        <f t="shared" ref="N317:N324" si="40">N316</f>
        <v>23</v>
      </c>
      <c r="O317" s="3">
        <v>0</v>
      </c>
    </row>
    <row r="318" spans="1:15" x14ac:dyDescent="0.3">
      <c r="A318" s="1">
        <v>1</v>
      </c>
      <c r="B318" s="3">
        <f t="shared" si="38"/>
        <v>836</v>
      </c>
      <c r="E318" s="3">
        <v>1</v>
      </c>
      <c r="F318" s="3">
        <v>0</v>
      </c>
      <c r="G318" s="20" t="s">
        <v>94</v>
      </c>
      <c r="I318" s="55" t="str">
        <f xml:space="preserve"> MID(I317,1,39) &amp; "b5"</f>
        <v xml:space="preserve"> From_ILOX_ChuteStatus.ChuteStatus[23].b5</v>
      </c>
      <c r="J318" s="55" t="str">
        <f t="shared" si="39"/>
        <v>HAMPER 23</v>
      </c>
      <c r="K318" s="20">
        <v>102</v>
      </c>
      <c r="L318" s="3">
        <v>0</v>
      </c>
      <c r="M318" s="3">
        <v>4</v>
      </c>
      <c r="N318" s="3">
        <f t="shared" si="40"/>
        <v>23</v>
      </c>
      <c r="O318" s="3">
        <v>0</v>
      </c>
    </row>
    <row r="319" spans="1:15" x14ac:dyDescent="0.3">
      <c r="A319" s="1">
        <v>1</v>
      </c>
      <c r="B319" s="3">
        <f t="shared" si="38"/>
        <v>837</v>
      </c>
      <c r="E319" s="3">
        <v>1</v>
      </c>
      <c r="F319" s="3">
        <v>0</v>
      </c>
      <c r="G319" s="20" t="s">
        <v>85</v>
      </c>
      <c r="I319" s="55" t="str">
        <f xml:space="preserve"> MID(I318,1,39) &amp; "b6"</f>
        <v xml:space="preserve"> From_ILOX_ChuteStatus.ChuteStatus[23].b6</v>
      </c>
      <c r="J319" s="55" t="str">
        <f t="shared" si="39"/>
        <v>HAMPER 23</v>
      </c>
      <c r="K319" s="20">
        <v>101</v>
      </c>
      <c r="L319" s="3">
        <v>0</v>
      </c>
      <c r="M319" s="3">
        <v>4</v>
      </c>
      <c r="N319" s="3">
        <f t="shared" si="40"/>
        <v>23</v>
      </c>
      <c r="O319" s="3">
        <v>0</v>
      </c>
    </row>
    <row r="320" spans="1:15" x14ac:dyDescent="0.3">
      <c r="A320" s="1">
        <v>1</v>
      </c>
      <c r="B320" s="3">
        <f t="shared" si="38"/>
        <v>838</v>
      </c>
      <c r="E320" s="3">
        <v>1</v>
      </c>
      <c r="F320" s="3">
        <v>0</v>
      </c>
      <c r="G320" s="24" t="s">
        <v>252</v>
      </c>
      <c r="I320" s="55" t="str">
        <f xml:space="preserve"> MID(I319,1,39) &amp; "b7"</f>
        <v xml:space="preserve"> From_ILOX_ChuteStatus.ChuteStatus[23].b7</v>
      </c>
      <c r="J320" s="55" t="str">
        <f t="shared" si="39"/>
        <v>HAMPER 23</v>
      </c>
      <c r="K320" s="20">
        <v>110</v>
      </c>
      <c r="L320" s="3">
        <v>0</v>
      </c>
      <c r="M320" s="3">
        <v>4</v>
      </c>
      <c r="N320" s="3">
        <f t="shared" si="40"/>
        <v>23</v>
      </c>
      <c r="O320" s="3">
        <v>0</v>
      </c>
    </row>
    <row r="321" spans="1:15" x14ac:dyDescent="0.3">
      <c r="A321" s="1">
        <v>1</v>
      </c>
      <c r="B321" s="3">
        <f>B320+1</f>
        <v>839</v>
      </c>
      <c r="E321" s="3">
        <v>1</v>
      </c>
      <c r="F321" s="3">
        <v>0</v>
      </c>
      <c r="G321" s="20" t="s">
        <v>95</v>
      </c>
      <c r="I321" s="55" t="str">
        <f xml:space="preserve"> MID(I320,1,39) &amp; "b8"</f>
        <v xml:space="preserve"> From_ILOX_ChuteStatus.ChuteStatus[23].b8</v>
      </c>
      <c r="J321" s="55" t="str">
        <f t="shared" si="39"/>
        <v>HAMPER 23</v>
      </c>
      <c r="K321" s="20">
        <v>108</v>
      </c>
      <c r="L321" s="3">
        <v>0</v>
      </c>
      <c r="M321" s="3">
        <v>4</v>
      </c>
      <c r="N321" s="3">
        <f t="shared" si="40"/>
        <v>23</v>
      </c>
      <c r="O321" s="3">
        <v>0</v>
      </c>
    </row>
    <row r="322" spans="1:15" x14ac:dyDescent="0.3">
      <c r="A322" s="1">
        <v>1</v>
      </c>
      <c r="B322" s="3">
        <f t="shared" si="38"/>
        <v>840</v>
      </c>
      <c r="E322" s="3">
        <v>1</v>
      </c>
      <c r="F322" s="3">
        <v>0</v>
      </c>
      <c r="G322" s="20" t="s">
        <v>86</v>
      </c>
      <c r="I322" s="55" t="str">
        <f xml:space="preserve"> MID(I321,1,39) &amp; "b9"</f>
        <v xml:space="preserve"> From_ILOX_ChuteStatus.ChuteStatus[23].b9</v>
      </c>
      <c r="J322" s="55" t="str">
        <f t="shared" si="39"/>
        <v>HAMPER 23</v>
      </c>
      <c r="K322" s="20">
        <v>109</v>
      </c>
      <c r="L322" s="3">
        <v>0</v>
      </c>
      <c r="M322" s="3">
        <v>4</v>
      </c>
      <c r="N322" s="3">
        <f t="shared" si="40"/>
        <v>23</v>
      </c>
      <c r="O322" s="3">
        <v>0</v>
      </c>
    </row>
    <row r="323" spans="1:15" x14ac:dyDescent="0.3">
      <c r="A323" s="1">
        <v>1</v>
      </c>
      <c r="B323" s="3">
        <f t="shared" si="38"/>
        <v>841</v>
      </c>
      <c r="E323" s="3">
        <v>1</v>
      </c>
      <c r="F323" s="3">
        <v>0</v>
      </c>
      <c r="G323" s="20" t="s">
        <v>96</v>
      </c>
      <c r="I323" s="55" t="str">
        <f xml:space="preserve"> MID(I322,1,39) &amp; "b10"</f>
        <v xml:space="preserve"> From_ILOX_ChuteStatus.ChuteStatus[23].b10</v>
      </c>
      <c r="J323" s="55" t="str">
        <f t="shared" si="39"/>
        <v>HAMPER 23</v>
      </c>
      <c r="K323" s="20">
        <v>107</v>
      </c>
      <c r="L323" s="3">
        <v>0</v>
      </c>
      <c r="M323" s="3">
        <v>4</v>
      </c>
      <c r="N323" s="3">
        <f t="shared" si="40"/>
        <v>23</v>
      </c>
      <c r="O323" s="3">
        <v>0</v>
      </c>
    </row>
    <row r="324" spans="1:15" x14ac:dyDescent="0.3">
      <c r="A324" s="1">
        <v>1</v>
      </c>
      <c r="B324" s="3">
        <f t="shared" si="38"/>
        <v>842</v>
      </c>
      <c r="E324" s="3">
        <v>1</v>
      </c>
      <c r="F324" s="3">
        <v>0</v>
      </c>
      <c r="G324" s="55" t="s">
        <v>753</v>
      </c>
      <c r="I324" s="55" t="str">
        <f xml:space="preserve"> MID(I323,1,39) &amp; "b11"</f>
        <v xml:space="preserve"> From_ILOX_ChuteStatus.ChuteStatus[23].b11</v>
      </c>
      <c r="J324" s="55" t="str">
        <f t="shared" si="39"/>
        <v>HAMPER 23</v>
      </c>
      <c r="K324" s="20">
        <v>106</v>
      </c>
      <c r="L324" s="3">
        <v>0</v>
      </c>
      <c r="M324" s="3">
        <v>4</v>
      </c>
      <c r="N324" s="3">
        <f t="shared" si="40"/>
        <v>23</v>
      </c>
      <c r="O324" s="3">
        <v>0</v>
      </c>
    </row>
    <row r="326" spans="1:15" x14ac:dyDescent="0.3">
      <c r="A326" s="1">
        <v>1</v>
      </c>
      <c r="B326" s="3">
        <f>B315+16</f>
        <v>849</v>
      </c>
      <c r="E326" s="3">
        <v>1</v>
      </c>
      <c r="F326" s="3">
        <v>0</v>
      </c>
      <c r="G326" s="20" t="s">
        <v>91</v>
      </c>
      <c r="I326" s="55" t="str">
        <f xml:space="preserve"> MID(I315,1,35) &amp; TEXT(MID(I315,36,2)+1,"00") &amp; "]" &amp; RIGHT(I315,LEN(I315)-FIND("]",I315))</f>
        <v xml:space="preserve"> From_ILOX_ChuteStatus.ChuteStatus[24].b2</v>
      </c>
      <c r="J326" s="55" t="str">
        <f xml:space="preserve"> MID(J315,1,7) &amp; TEXT(MID(J315,8,2)+1,"00")</f>
        <v>HAMPER 24</v>
      </c>
      <c r="K326" s="20">
        <v>105</v>
      </c>
      <c r="L326" s="3">
        <v>0</v>
      </c>
      <c r="M326" s="3">
        <v>4</v>
      </c>
      <c r="N326" s="3">
        <f>N315+1</f>
        <v>24</v>
      </c>
      <c r="O326" s="3">
        <v>0</v>
      </c>
    </row>
    <row r="327" spans="1:15" x14ac:dyDescent="0.3">
      <c r="A327" s="1">
        <v>1</v>
      </c>
      <c r="B327" s="3">
        <f>B326+1</f>
        <v>850</v>
      </c>
      <c r="E327" s="3">
        <v>1</v>
      </c>
      <c r="F327" s="3">
        <v>0</v>
      </c>
      <c r="G327" s="20" t="s">
        <v>92</v>
      </c>
      <c r="I327" s="55" t="str">
        <f xml:space="preserve"> MID(I326,1,39) &amp; "b3"</f>
        <v xml:space="preserve"> From_ILOX_ChuteStatus.ChuteStatus[24].b3</v>
      </c>
      <c r="J327" s="55" t="str">
        <f>J326</f>
        <v>HAMPER 24</v>
      </c>
      <c r="K327" s="20">
        <v>104</v>
      </c>
      <c r="L327" s="3">
        <v>0</v>
      </c>
      <c r="M327" s="3">
        <v>4</v>
      </c>
      <c r="N327" s="3">
        <f>N326</f>
        <v>24</v>
      </c>
      <c r="O327" s="3">
        <v>0</v>
      </c>
    </row>
    <row r="328" spans="1:15" x14ac:dyDescent="0.3">
      <c r="A328" s="1">
        <v>1</v>
      </c>
      <c r="B328" s="3">
        <f t="shared" ref="B328:B335" si="41">B327+1</f>
        <v>851</v>
      </c>
      <c r="E328" s="3">
        <v>1</v>
      </c>
      <c r="F328" s="3">
        <v>0</v>
      </c>
      <c r="G328" s="20" t="s">
        <v>93</v>
      </c>
      <c r="I328" s="55" t="str">
        <f xml:space="preserve"> MID(I327,1,39) &amp; "b4"</f>
        <v xml:space="preserve"> From_ILOX_ChuteStatus.ChuteStatus[24].b4</v>
      </c>
      <c r="J328" s="55" t="str">
        <f t="shared" ref="J328:J335" si="42">J327</f>
        <v>HAMPER 24</v>
      </c>
      <c r="K328" s="20">
        <v>103</v>
      </c>
      <c r="L328" s="3">
        <v>0</v>
      </c>
      <c r="M328" s="3">
        <v>4</v>
      </c>
      <c r="N328" s="3">
        <f t="shared" ref="N328:N335" si="43">N327</f>
        <v>24</v>
      </c>
      <c r="O328" s="3">
        <v>0</v>
      </c>
    </row>
    <row r="329" spans="1:15" x14ac:dyDescent="0.3">
      <c r="A329" s="1">
        <v>1</v>
      </c>
      <c r="B329" s="3">
        <f t="shared" si="41"/>
        <v>852</v>
      </c>
      <c r="E329" s="3">
        <v>1</v>
      </c>
      <c r="F329" s="3">
        <v>0</v>
      </c>
      <c r="G329" s="20" t="s">
        <v>94</v>
      </c>
      <c r="I329" s="55" t="str">
        <f xml:space="preserve"> MID(I328,1,39) &amp; "b5"</f>
        <v xml:space="preserve"> From_ILOX_ChuteStatus.ChuteStatus[24].b5</v>
      </c>
      <c r="J329" s="55" t="str">
        <f t="shared" si="42"/>
        <v>HAMPER 24</v>
      </c>
      <c r="K329" s="20">
        <v>102</v>
      </c>
      <c r="L329" s="3">
        <v>0</v>
      </c>
      <c r="M329" s="3">
        <v>4</v>
      </c>
      <c r="N329" s="3">
        <f t="shared" si="43"/>
        <v>24</v>
      </c>
      <c r="O329" s="3">
        <v>0</v>
      </c>
    </row>
    <row r="330" spans="1:15" x14ac:dyDescent="0.3">
      <c r="A330" s="1">
        <v>1</v>
      </c>
      <c r="B330" s="3">
        <f t="shared" si="41"/>
        <v>853</v>
      </c>
      <c r="E330" s="3">
        <v>1</v>
      </c>
      <c r="F330" s="3">
        <v>0</v>
      </c>
      <c r="G330" s="20" t="s">
        <v>85</v>
      </c>
      <c r="I330" s="55" t="str">
        <f xml:space="preserve"> MID(I329,1,39) &amp; "b6"</f>
        <v xml:space="preserve"> From_ILOX_ChuteStatus.ChuteStatus[24].b6</v>
      </c>
      <c r="J330" s="55" t="str">
        <f t="shared" si="42"/>
        <v>HAMPER 24</v>
      </c>
      <c r="K330" s="20">
        <v>101</v>
      </c>
      <c r="L330" s="3">
        <v>0</v>
      </c>
      <c r="M330" s="3">
        <v>4</v>
      </c>
      <c r="N330" s="3">
        <f t="shared" si="43"/>
        <v>24</v>
      </c>
      <c r="O330" s="3">
        <v>0</v>
      </c>
    </row>
    <row r="331" spans="1:15" x14ac:dyDescent="0.3">
      <c r="A331" s="1">
        <v>1</v>
      </c>
      <c r="B331" s="3">
        <f t="shared" si="41"/>
        <v>854</v>
      </c>
      <c r="E331" s="3">
        <v>1</v>
      </c>
      <c r="F331" s="3">
        <v>0</v>
      </c>
      <c r="G331" s="24" t="s">
        <v>252</v>
      </c>
      <c r="I331" s="55" t="str">
        <f xml:space="preserve"> MID(I330,1,39) &amp; "b7"</f>
        <v xml:space="preserve"> From_ILOX_ChuteStatus.ChuteStatus[24].b7</v>
      </c>
      <c r="J331" s="55" t="str">
        <f t="shared" si="42"/>
        <v>HAMPER 24</v>
      </c>
      <c r="K331" s="20">
        <v>110</v>
      </c>
      <c r="L331" s="3">
        <v>0</v>
      </c>
      <c r="M331" s="3">
        <v>4</v>
      </c>
      <c r="N331" s="3">
        <f t="shared" si="43"/>
        <v>24</v>
      </c>
      <c r="O331" s="3">
        <v>0</v>
      </c>
    </row>
    <row r="332" spans="1:15" x14ac:dyDescent="0.3">
      <c r="A332" s="1">
        <v>1</v>
      </c>
      <c r="B332" s="3">
        <f>B331+1</f>
        <v>855</v>
      </c>
      <c r="E332" s="3">
        <v>1</v>
      </c>
      <c r="F332" s="3">
        <v>0</v>
      </c>
      <c r="G332" s="20" t="s">
        <v>95</v>
      </c>
      <c r="I332" s="55" t="str">
        <f xml:space="preserve"> MID(I331,1,39) &amp; "b8"</f>
        <v xml:space="preserve"> From_ILOX_ChuteStatus.ChuteStatus[24].b8</v>
      </c>
      <c r="J332" s="55" t="str">
        <f t="shared" si="42"/>
        <v>HAMPER 24</v>
      </c>
      <c r="K332" s="20">
        <v>108</v>
      </c>
      <c r="L332" s="3">
        <v>0</v>
      </c>
      <c r="M332" s="3">
        <v>4</v>
      </c>
      <c r="N332" s="3">
        <f t="shared" si="43"/>
        <v>24</v>
      </c>
      <c r="O332" s="3">
        <v>0</v>
      </c>
    </row>
    <row r="333" spans="1:15" x14ac:dyDescent="0.3">
      <c r="A333" s="1">
        <v>1</v>
      </c>
      <c r="B333" s="3">
        <f t="shared" si="41"/>
        <v>856</v>
      </c>
      <c r="E333" s="3">
        <v>1</v>
      </c>
      <c r="F333" s="3">
        <v>0</v>
      </c>
      <c r="G333" s="20" t="s">
        <v>86</v>
      </c>
      <c r="I333" s="55" t="str">
        <f xml:space="preserve"> MID(I332,1,39) &amp; "b9"</f>
        <v xml:space="preserve"> From_ILOX_ChuteStatus.ChuteStatus[24].b9</v>
      </c>
      <c r="J333" s="55" t="str">
        <f t="shared" si="42"/>
        <v>HAMPER 24</v>
      </c>
      <c r="K333" s="20">
        <v>109</v>
      </c>
      <c r="L333" s="3">
        <v>0</v>
      </c>
      <c r="M333" s="3">
        <v>4</v>
      </c>
      <c r="N333" s="3">
        <f t="shared" si="43"/>
        <v>24</v>
      </c>
      <c r="O333" s="3">
        <v>0</v>
      </c>
    </row>
    <row r="334" spans="1:15" x14ac:dyDescent="0.3">
      <c r="A334" s="1">
        <v>1</v>
      </c>
      <c r="B334" s="3">
        <f t="shared" si="41"/>
        <v>857</v>
      </c>
      <c r="E334" s="3">
        <v>1</v>
      </c>
      <c r="F334" s="3">
        <v>0</v>
      </c>
      <c r="G334" s="20" t="s">
        <v>96</v>
      </c>
      <c r="I334" s="55" t="str">
        <f xml:space="preserve"> MID(I333,1,39) &amp; "b10"</f>
        <v xml:space="preserve"> From_ILOX_ChuteStatus.ChuteStatus[24].b10</v>
      </c>
      <c r="J334" s="55" t="str">
        <f t="shared" si="42"/>
        <v>HAMPER 24</v>
      </c>
      <c r="K334" s="20">
        <v>107</v>
      </c>
      <c r="L334" s="3">
        <v>0</v>
      </c>
      <c r="M334" s="3">
        <v>4</v>
      </c>
      <c r="N334" s="3">
        <f t="shared" si="43"/>
        <v>24</v>
      </c>
      <c r="O334" s="3">
        <v>0</v>
      </c>
    </row>
    <row r="335" spans="1:15" x14ac:dyDescent="0.3">
      <c r="A335" s="1">
        <v>1</v>
      </c>
      <c r="B335" s="3">
        <f t="shared" si="41"/>
        <v>858</v>
      </c>
      <c r="E335" s="3">
        <v>1</v>
      </c>
      <c r="F335" s="3">
        <v>0</v>
      </c>
      <c r="G335" s="55" t="s">
        <v>753</v>
      </c>
      <c r="I335" s="55" t="str">
        <f xml:space="preserve"> MID(I334,1,39) &amp; "b11"</f>
        <v xml:space="preserve"> From_ILOX_ChuteStatus.ChuteStatus[24].b11</v>
      </c>
      <c r="J335" s="55" t="str">
        <f t="shared" si="42"/>
        <v>HAMPER 24</v>
      </c>
      <c r="K335" s="20">
        <v>106</v>
      </c>
      <c r="L335" s="3">
        <v>0</v>
      </c>
      <c r="M335" s="3">
        <v>4</v>
      </c>
      <c r="N335" s="3">
        <f t="shared" si="43"/>
        <v>24</v>
      </c>
      <c r="O335" s="3">
        <v>0</v>
      </c>
    </row>
    <row r="337" spans="1:15" x14ac:dyDescent="0.3">
      <c r="A337" s="1">
        <v>1</v>
      </c>
      <c r="B337" s="3">
        <f>B326+16</f>
        <v>865</v>
      </c>
      <c r="E337" s="3">
        <v>1</v>
      </c>
      <c r="F337" s="3">
        <v>0</v>
      </c>
      <c r="G337" s="20" t="s">
        <v>91</v>
      </c>
      <c r="I337" s="55" t="str">
        <f xml:space="preserve"> MID(I326,1,35) &amp; TEXT(MID(I326,36,2)+1,"00") &amp; "]" &amp; RIGHT(I326,LEN(I326)-FIND("]",I326))</f>
        <v xml:space="preserve"> From_ILOX_ChuteStatus.ChuteStatus[25].b2</v>
      </c>
      <c r="J337" s="55" t="str">
        <f xml:space="preserve"> MID(J326,1,7) &amp; TEXT(MID(J326,8,2)+1,"00")</f>
        <v>HAMPER 25</v>
      </c>
      <c r="K337" s="20">
        <v>105</v>
      </c>
      <c r="L337" s="3">
        <v>0</v>
      </c>
      <c r="M337" s="3">
        <v>4</v>
      </c>
      <c r="N337" s="3">
        <f>N326+1</f>
        <v>25</v>
      </c>
      <c r="O337" s="3">
        <v>0</v>
      </c>
    </row>
    <row r="338" spans="1:15" x14ac:dyDescent="0.3">
      <c r="A338" s="1">
        <v>1</v>
      </c>
      <c r="B338" s="3">
        <f>B337+1</f>
        <v>866</v>
      </c>
      <c r="E338" s="3">
        <v>1</v>
      </c>
      <c r="F338" s="3">
        <v>0</v>
      </c>
      <c r="G338" s="20" t="s">
        <v>92</v>
      </c>
      <c r="I338" s="55" t="str">
        <f xml:space="preserve"> MID(I337,1,39) &amp; "b3"</f>
        <v xml:space="preserve"> From_ILOX_ChuteStatus.ChuteStatus[25].b3</v>
      </c>
      <c r="J338" s="55" t="str">
        <f>J337</f>
        <v>HAMPER 25</v>
      </c>
      <c r="K338" s="20">
        <v>104</v>
      </c>
      <c r="L338" s="3">
        <v>0</v>
      </c>
      <c r="M338" s="3">
        <v>4</v>
      </c>
      <c r="N338" s="3">
        <f>N337</f>
        <v>25</v>
      </c>
      <c r="O338" s="3">
        <v>0</v>
      </c>
    </row>
    <row r="339" spans="1:15" x14ac:dyDescent="0.3">
      <c r="A339" s="1">
        <v>1</v>
      </c>
      <c r="B339" s="3">
        <f t="shared" ref="B339:B346" si="44">B338+1</f>
        <v>867</v>
      </c>
      <c r="E339" s="3">
        <v>1</v>
      </c>
      <c r="F339" s="3">
        <v>0</v>
      </c>
      <c r="G339" s="20" t="s">
        <v>93</v>
      </c>
      <c r="I339" s="55" t="str">
        <f xml:space="preserve"> MID(I338,1,39) &amp; "b4"</f>
        <v xml:space="preserve"> From_ILOX_ChuteStatus.ChuteStatus[25].b4</v>
      </c>
      <c r="J339" s="55" t="str">
        <f t="shared" ref="J339:J346" si="45">J338</f>
        <v>HAMPER 25</v>
      </c>
      <c r="K339" s="20">
        <v>103</v>
      </c>
      <c r="L339" s="3">
        <v>0</v>
      </c>
      <c r="M339" s="3">
        <v>4</v>
      </c>
      <c r="N339" s="3">
        <f t="shared" ref="N339:N346" si="46">N338</f>
        <v>25</v>
      </c>
      <c r="O339" s="3">
        <v>0</v>
      </c>
    </row>
    <row r="340" spans="1:15" x14ac:dyDescent="0.3">
      <c r="A340" s="1">
        <v>1</v>
      </c>
      <c r="B340" s="3">
        <f t="shared" si="44"/>
        <v>868</v>
      </c>
      <c r="E340" s="3">
        <v>1</v>
      </c>
      <c r="F340" s="3">
        <v>0</v>
      </c>
      <c r="G340" s="20" t="s">
        <v>94</v>
      </c>
      <c r="I340" s="55" t="str">
        <f xml:space="preserve"> MID(I339,1,39) &amp; "b5"</f>
        <v xml:space="preserve"> From_ILOX_ChuteStatus.ChuteStatus[25].b5</v>
      </c>
      <c r="J340" s="55" t="str">
        <f t="shared" si="45"/>
        <v>HAMPER 25</v>
      </c>
      <c r="K340" s="20">
        <v>102</v>
      </c>
      <c r="L340" s="3">
        <v>0</v>
      </c>
      <c r="M340" s="3">
        <v>4</v>
      </c>
      <c r="N340" s="3">
        <f t="shared" si="46"/>
        <v>25</v>
      </c>
      <c r="O340" s="3">
        <v>0</v>
      </c>
    </row>
    <row r="341" spans="1:15" x14ac:dyDescent="0.3">
      <c r="A341" s="1">
        <v>1</v>
      </c>
      <c r="B341" s="3">
        <f t="shared" si="44"/>
        <v>869</v>
      </c>
      <c r="E341" s="3">
        <v>1</v>
      </c>
      <c r="F341" s="3">
        <v>0</v>
      </c>
      <c r="G341" s="20" t="s">
        <v>85</v>
      </c>
      <c r="I341" s="55" t="str">
        <f xml:space="preserve"> MID(I340,1,39) &amp; "b6"</f>
        <v xml:space="preserve"> From_ILOX_ChuteStatus.ChuteStatus[25].b6</v>
      </c>
      <c r="J341" s="55" t="str">
        <f t="shared" si="45"/>
        <v>HAMPER 25</v>
      </c>
      <c r="K341" s="20">
        <v>101</v>
      </c>
      <c r="L341" s="3">
        <v>0</v>
      </c>
      <c r="M341" s="3">
        <v>4</v>
      </c>
      <c r="N341" s="3">
        <f t="shared" si="46"/>
        <v>25</v>
      </c>
      <c r="O341" s="3">
        <v>0</v>
      </c>
    </row>
    <row r="342" spans="1:15" x14ac:dyDescent="0.3">
      <c r="A342" s="1">
        <v>1</v>
      </c>
      <c r="B342" s="3">
        <f t="shared" si="44"/>
        <v>870</v>
      </c>
      <c r="E342" s="3">
        <v>1</v>
      </c>
      <c r="F342" s="3">
        <v>0</v>
      </c>
      <c r="G342" s="24" t="s">
        <v>252</v>
      </c>
      <c r="I342" s="55" t="str">
        <f xml:space="preserve"> MID(I341,1,39) &amp; "b7"</f>
        <v xml:space="preserve"> From_ILOX_ChuteStatus.ChuteStatus[25].b7</v>
      </c>
      <c r="J342" s="55" t="str">
        <f t="shared" si="45"/>
        <v>HAMPER 25</v>
      </c>
      <c r="K342" s="20">
        <v>110</v>
      </c>
      <c r="L342" s="3">
        <v>0</v>
      </c>
      <c r="M342" s="3">
        <v>4</v>
      </c>
      <c r="N342" s="3">
        <f t="shared" si="46"/>
        <v>25</v>
      </c>
      <c r="O342" s="3">
        <v>0</v>
      </c>
    </row>
    <row r="343" spans="1:15" x14ac:dyDescent="0.3">
      <c r="A343" s="1">
        <v>1</v>
      </c>
      <c r="B343" s="3">
        <f>B342+1</f>
        <v>871</v>
      </c>
      <c r="E343" s="3">
        <v>1</v>
      </c>
      <c r="F343" s="3">
        <v>0</v>
      </c>
      <c r="G343" s="20" t="s">
        <v>95</v>
      </c>
      <c r="I343" s="55" t="str">
        <f xml:space="preserve"> MID(I342,1,39) &amp; "b8"</f>
        <v xml:space="preserve"> From_ILOX_ChuteStatus.ChuteStatus[25].b8</v>
      </c>
      <c r="J343" s="55" t="str">
        <f t="shared" si="45"/>
        <v>HAMPER 25</v>
      </c>
      <c r="K343" s="20">
        <v>108</v>
      </c>
      <c r="L343" s="3">
        <v>0</v>
      </c>
      <c r="M343" s="3">
        <v>4</v>
      </c>
      <c r="N343" s="3">
        <f t="shared" si="46"/>
        <v>25</v>
      </c>
      <c r="O343" s="3">
        <v>0</v>
      </c>
    </row>
    <row r="344" spans="1:15" x14ac:dyDescent="0.3">
      <c r="A344" s="1">
        <v>1</v>
      </c>
      <c r="B344" s="3">
        <f t="shared" si="44"/>
        <v>872</v>
      </c>
      <c r="E344" s="3">
        <v>1</v>
      </c>
      <c r="F344" s="3">
        <v>0</v>
      </c>
      <c r="G344" s="20" t="s">
        <v>86</v>
      </c>
      <c r="I344" s="55" t="str">
        <f xml:space="preserve"> MID(I343,1,39) &amp; "b9"</f>
        <v xml:space="preserve"> From_ILOX_ChuteStatus.ChuteStatus[25].b9</v>
      </c>
      <c r="J344" s="55" t="str">
        <f t="shared" si="45"/>
        <v>HAMPER 25</v>
      </c>
      <c r="K344" s="20">
        <v>109</v>
      </c>
      <c r="L344" s="3">
        <v>0</v>
      </c>
      <c r="M344" s="3">
        <v>4</v>
      </c>
      <c r="N344" s="3">
        <f t="shared" si="46"/>
        <v>25</v>
      </c>
      <c r="O344" s="3">
        <v>0</v>
      </c>
    </row>
    <row r="345" spans="1:15" x14ac:dyDescent="0.3">
      <c r="A345" s="1">
        <v>1</v>
      </c>
      <c r="B345" s="3">
        <f t="shared" si="44"/>
        <v>873</v>
      </c>
      <c r="E345" s="3">
        <v>1</v>
      </c>
      <c r="F345" s="3">
        <v>0</v>
      </c>
      <c r="G345" s="20" t="s">
        <v>96</v>
      </c>
      <c r="I345" s="55" t="str">
        <f xml:space="preserve"> MID(I344,1,39) &amp; "b10"</f>
        <v xml:space="preserve"> From_ILOX_ChuteStatus.ChuteStatus[25].b10</v>
      </c>
      <c r="J345" s="55" t="str">
        <f t="shared" si="45"/>
        <v>HAMPER 25</v>
      </c>
      <c r="K345" s="20">
        <v>107</v>
      </c>
      <c r="L345" s="3">
        <v>0</v>
      </c>
      <c r="M345" s="3">
        <v>4</v>
      </c>
      <c r="N345" s="3">
        <f t="shared" si="46"/>
        <v>25</v>
      </c>
      <c r="O345" s="3">
        <v>0</v>
      </c>
    </row>
    <row r="346" spans="1:15" x14ac:dyDescent="0.3">
      <c r="A346" s="1">
        <v>1</v>
      </c>
      <c r="B346" s="3">
        <f t="shared" si="44"/>
        <v>874</v>
      </c>
      <c r="E346" s="3">
        <v>1</v>
      </c>
      <c r="F346" s="3">
        <v>0</v>
      </c>
      <c r="G346" s="55" t="s">
        <v>753</v>
      </c>
      <c r="I346" s="55" t="str">
        <f xml:space="preserve"> MID(I345,1,39) &amp; "b11"</f>
        <v xml:space="preserve"> From_ILOX_ChuteStatus.ChuteStatus[25].b11</v>
      </c>
      <c r="J346" s="55" t="str">
        <f t="shared" si="45"/>
        <v>HAMPER 25</v>
      </c>
      <c r="K346" s="20">
        <v>106</v>
      </c>
      <c r="L346" s="3">
        <v>0</v>
      </c>
      <c r="M346" s="3">
        <v>4</v>
      </c>
      <c r="N346" s="3">
        <f t="shared" si="46"/>
        <v>25</v>
      </c>
      <c r="O346" s="3">
        <v>0</v>
      </c>
    </row>
    <row r="348" spans="1:15" x14ac:dyDescent="0.3">
      <c r="A348" s="1">
        <v>1</v>
      </c>
      <c r="B348" s="3">
        <f>B337+16</f>
        <v>881</v>
      </c>
      <c r="E348" s="3">
        <v>1</v>
      </c>
      <c r="F348" s="3">
        <v>0</v>
      </c>
      <c r="G348" s="20" t="s">
        <v>91</v>
      </c>
      <c r="I348" s="55" t="str">
        <f xml:space="preserve"> MID(I337,1,35) &amp; TEXT(MID(I337,36,2)+1,"00") &amp; "]" &amp; RIGHT(I337,LEN(I337)-FIND("]",I337))</f>
        <v xml:space="preserve"> From_ILOX_ChuteStatus.ChuteStatus[26].b2</v>
      </c>
      <c r="J348" s="55" t="str">
        <f xml:space="preserve"> MID(J337,1,7) &amp; TEXT(MID(J337,8,2)+1,"00")</f>
        <v>HAMPER 26</v>
      </c>
      <c r="K348" s="20">
        <v>105</v>
      </c>
      <c r="L348" s="3">
        <v>0</v>
      </c>
      <c r="M348" s="3">
        <v>4</v>
      </c>
      <c r="N348" s="3">
        <f>N337+1</f>
        <v>26</v>
      </c>
      <c r="O348" s="3">
        <v>0</v>
      </c>
    </row>
    <row r="349" spans="1:15" x14ac:dyDescent="0.3">
      <c r="A349" s="1">
        <v>1</v>
      </c>
      <c r="B349" s="3">
        <f>B348+1</f>
        <v>882</v>
      </c>
      <c r="E349" s="3">
        <v>1</v>
      </c>
      <c r="F349" s="3">
        <v>0</v>
      </c>
      <c r="G349" s="20" t="s">
        <v>92</v>
      </c>
      <c r="I349" s="55" t="str">
        <f xml:space="preserve"> MID(I348,1,39) &amp; "b3"</f>
        <v xml:space="preserve"> From_ILOX_ChuteStatus.ChuteStatus[26].b3</v>
      </c>
      <c r="J349" s="55" t="str">
        <f>J348</f>
        <v>HAMPER 26</v>
      </c>
      <c r="K349" s="20">
        <v>104</v>
      </c>
      <c r="L349" s="3">
        <v>0</v>
      </c>
      <c r="M349" s="3">
        <v>4</v>
      </c>
      <c r="N349" s="3">
        <f>N348</f>
        <v>26</v>
      </c>
      <c r="O349" s="3">
        <v>0</v>
      </c>
    </row>
    <row r="350" spans="1:15" x14ac:dyDescent="0.3">
      <c r="A350" s="1">
        <v>1</v>
      </c>
      <c r="B350" s="3">
        <f t="shared" ref="B350:B357" si="47">B349+1</f>
        <v>883</v>
      </c>
      <c r="E350" s="3">
        <v>1</v>
      </c>
      <c r="F350" s="3">
        <v>0</v>
      </c>
      <c r="G350" s="20" t="s">
        <v>93</v>
      </c>
      <c r="I350" s="55" t="str">
        <f xml:space="preserve"> MID(I349,1,39) &amp; "b4"</f>
        <v xml:space="preserve"> From_ILOX_ChuteStatus.ChuteStatus[26].b4</v>
      </c>
      <c r="J350" s="55" t="str">
        <f t="shared" ref="J350:J357" si="48">J349</f>
        <v>HAMPER 26</v>
      </c>
      <c r="K350" s="20">
        <v>103</v>
      </c>
      <c r="L350" s="3">
        <v>0</v>
      </c>
      <c r="M350" s="3">
        <v>4</v>
      </c>
      <c r="N350" s="3">
        <f t="shared" ref="N350:N357" si="49">N349</f>
        <v>26</v>
      </c>
      <c r="O350" s="3">
        <v>0</v>
      </c>
    </row>
    <row r="351" spans="1:15" x14ac:dyDescent="0.3">
      <c r="A351" s="1">
        <v>1</v>
      </c>
      <c r="B351" s="3">
        <f t="shared" si="47"/>
        <v>884</v>
      </c>
      <c r="E351" s="3">
        <v>1</v>
      </c>
      <c r="F351" s="3">
        <v>0</v>
      </c>
      <c r="G351" s="20" t="s">
        <v>94</v>
      </c>
      <c r="I351" s="55" t="str">
        <f xml:space="preserve"> MID(I350,1,39) &amp; "b5"</f>
        <v xml:space="preserve"> From_ILOX_ChuteStatus.ChuteStatus[26].b5</v>
      </c>
      <c r="J351" s="55" t="str">
        <f t="shared" si="48"/>
        <v>HAMPER 26</v>
      </c>
      <c r="K351" s="20">
        <v>102</v>
      </c>
      <c r="L351" s="3">
        <v>0</v>
      </c>
      <c r="M351" s="3">
        <v>4</v>
      </c>
      <c r="N351" s="3">
        <f t="shared" si="49"/>
        <v>26</v>
      </c>
      <c r="O351" s="3">
        <v>0</v>
      </c>
    </row>
    <row r="352" spans="1:15" x14ac:dyDescent="0.3">
      <c r="A352" s="1">
        <v>1</v>
      </c>
      <c r="B352" s="3">
        <f t="shared" si="47"/>
        <v>885</v>
      </c>
      <c r="E352" s="3">
        <v>1</v>
      </c>
      <c r="F352" s="3">
        <v>0</v>
      </c>
      <c r="G352" s="20" t="s">
        <v>85</v>
      </c>
      <c r="I352" s="55" t="str">
        <f xml:space="preserve"> MID(I351,1,39) &amp; "b6"</f>
        <v xml:space="preserve"> From_ILOX_ChuteStatus.ChuteStatus[26].b6</v>
      </c>
      <c r="J352" s="55" t="str">
        <f t="shared" si="48"/>
        <v>HAMPER 26</v>
      </c>
      <c r="K352" s="20">
        <v>101</v>
      </c>
      <c r="L352" s="3">
        <v>0</v>
      </c>
      <c r="M352" s="3">
        <v>4</v>
      </c>
      <c r="N352" s="3">
        <f t="shared" si="49"/>
        <v>26</v>
      </c>
      <c r="O352" s="3">
        <v>0</v>
      </c>
    </row>
    <row r="353" spans="1:15" x14ac:dyDescent="0.3">
      <c r="A353" s="1">
        <v>1</v>
      </c>
      <c r="B353" s="3">
        <f t="shared" si="47"/>
        <v>886</v>
      </c>
      <c r="E353" s="3">
        <v>1</v>
      </c>
      <c r="F353" s="3">
        <v>0</v>
      </c>
      <c r="G353" s="24" t="s">
        <v>252</v>
      </c>
      <c r="I353" s="55" t="str">
        <f xml:space="preserve"> MID(I352,1,39) &amp; "b7"</f>
        <v xml:space="preserve"> From_ILOX_ChuteStatus.ChuteStatus[26].b7</v>
      </c>
      <c r="J353" s="55" t="str">
        <f t="shared" si="48"/>
        <v>HAMPER 26</v>
      </c>
      <c r="K353" s="20">
        <v>110</v>
      </c>
      <c r="L353" s="3">
        <v>0</v>
      </c>
      <c r="M353" s="3">
        <v>4</v>
      </c>
      <c r="N353" s="3">
        <f t="shared" si="49"/>
        <v>26</v>
      </c>
      <c r="O353" s="3">
        <v>0</v>
      </c>
    </row>
    <row r="354" spans="1:15" x14ac:dyDescent="0.3">
      <c r="A354" s="1">
        <v>1</v>
      </c>
      <c r="B354" s="3">
        <f>B353+1</f>
        <v>887</v>
      </c>
      <c r="E354" s="3">
        <v>1</v>
      </c>
      <c r="F354" s="3">
        <v>0</v>
      </c>
      <c r="G354" s="20" t="s">
        <v>95</v>
      </c>
      <c r="I354" s="55" t="str">
        <f xml:space="preserve"> MID(I353,1,39) &amp; "b8"</f>
        <v xml:space="preserve"> From_ILOX_ChuteStatus.ChuteStatus[26].b8</v>
      </c>
      <c r="J354" s="55" t="str">
        <f t="shared" si="48"/>
        <v>HAMPER 26</v>
      </c>
      <c r="K354" s="20">
        <v>108</v>
      </c>
      <c r="L354" s="3">
        <v>0</v>
      </c>
      <c r="M354" s="3">
        <v>4</v>
      </c>
      <c r="N354" s="3">
        <f t="shared" si="49"/>
        <v>26</v>
      </c>
      <c r="O354" s="3">
        <v>0</v>
      </c>
    </row>
    <row r="355" spans="1:15" x14ac:dyDescent="0.3">
      <c r="A355" s="1">
        <v>1</v>
      </c>
      <c r="B355" s="3">
        <f t="shared" si="47"/>
        <v>888</v>
      </c>
      <c r="E355" s="3">
        <v>1</v>
      </c>
      <c r="F355" s="3">
        <v>0</v>
      </c>
      <c r="G355" s="20" t="s">
        <v>86</v>
      </c>
      <c r="I355" s="55" t="str">
        <f xml:space="preserve"> MID(I354,1,39) &amp; "b9"</f>
        <v xml:space="preserve"> From_ILOX_ChuteStatus.ChuteStatus[26].b9</v>
      </c>
      <c r="J355" s="55" t="str">
        <f t="shared" si="48"/>
        <v>HAMPER 26</v>
      </c>
      <c r="K355" s="20">
        <v>109</v>
      </c>
      <c r="L355" s="3">
        <v>0</v>
      </c>
      <c r="M355" s="3">
        <v>4</v>
      </c>
      <c r="N355" s="3">
        <f t="shared" si="49"/>
        <v>26</v>
      </c>
      <c r="O355" s="3">
        <v>0</v>
      </c>
    </row>
    <row r="356" spans="1:15" x14ac:dyDescent="0.3">
      <c r="A356" s="1">
        <v>1</v>
      </c>
      <c r="B356" s="3">
        <f t="shared" si="47"/>
        <v>889</v>
      </c>
      <c r="E356" s="3">
        <v>1</v>
      </c>
      <c r="F356" s="3">
        <v>0</v>
      </c>
      <c r="G356" s="20" t="s">
        <v>96</v>
      </c>
      <c r="I356" s="55" t="str">
        <f xml:space="preserve"> MID(I355,1,39) &amp; "b10"</f>
        <v xml:space="preserve"> From_ILOX_ChuteStatus.ChuteStatus[26].b10</v>
      </c>
      <c r="J356" s="55" t="str">
        <f t="shared" si="48"/>
        <v>HAMPER 26</v>
      </c>
      <c r="K356" s="20">
        <v>107</v>
      </c>
      <c r="L356" s="3">
        <v>0</v>
      </c>
      <c r="M356" s="3">
        <v>4</v>
      </c>
      <c r="N356" s="3">
        <f t="shared" si="49"/>
        <v>26</v>
      </c>
      <c r="O356" s="3">
        <v>0</v>
      </c>
    </row>
    <row r="357" spans="1:15" x14ac:dyDescent="0.3">
      <c r="A357" s="1">
        <v>1</v>
      </c>
      <c r="B357" s="3">
        <f t="shared" si="47"/>
        <v>890</v>
      </c>
      <c r="E357" s="3">
        <v>1</v>
      </c>
      <c r="F357" s="3">
        <v>0</v>
      </c>
      <c r="G357" s="55" t="s">
        <v>753</v>
      </c>
      <c r="I357" s="55" t="str">
        <f xml:space="preserve"> MID(I356,1,39) &amp; "b11"</f>
        <v xml:space="preserve"> From_ILOX_ChuteStatus.ChuteStatus[26].b11</v>
      </c>
      <c r="J357" s="55" t="str">
        <f t="shared" si="48"/>
        <v>HAMPER 26</v>
      </c>
      <c r="K357" s="20">
        <v>106</v>
      </c>
      <c r="L357" s="3">
        <v>0</v>
      </c>
      <c r="M357" s="3">
        <v>4</v>
      </c>
      <c r="N357" s="3">
        <f t="shared" si="49"/>
        <v>26</v>
      </c>
      <c r="O357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1374</v>
      </c>
      <c r="C4" s="55" t="s">
        <v>1348</v>
      </c>
      <c r="D4" s="55">
        <v>6910</v>
      </c>
      <c r="E4" s="58" t="s">
        <v>1375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O55" sqref="O5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71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71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71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71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71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71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71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71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71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71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71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71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71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71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71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71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71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71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71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71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71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71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71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71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71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71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71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71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71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71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71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71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19">
        <v>1</v>
      </c>
      <c r="B37" s="19">
        <v>45</v>
      </c>
      <c r="C37" s="19">
        <v>1</v>
      </c>
      <c r="D37" s="55" t="s">
        <v>1363</v>
      </c>
      <c r="F37" s="55" t="s">
        <v>297</v>
      </c>
      <c r="G37" s="55" t="s">
        <v>1364</v>
      </c>
      <c r="H37" s="71">
        <v>33</v>
      </c>
      <c r="I37" s="19">
        <v>0</v>
      </c>
      <c r="J37" s="19">
        <v>321</v>
      </c>
      <c r="K37" s="19">
        <v>90</v>
      </c>
      <c r="L37" s="19">
        <v>0</v>
      </c>
      <c r="M37" s="19">
        <v>1500</v>
      </c>
      <c r="N37" s="19">
        <v>0</v>
      </c>
      <c r="O37" s="19">
        <v>300</v>
      </c>
      <c r="P37" s="19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2024-09-23T06:58:31Z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