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rowseNotes" sheetId="1" r:id="rId4"/>
    <sheet state="visible" name="LoanStats" sheetId="2" r:id="rId5"/>
    <sheet state="hidden" name="Sheet1" sheetId="3" r:id="rId6"/>
    <sheet state="hidden" name="Sheet2" sheetId="4" r:id="rId7"/>
    <sheet state="visible" name="RejectStats" sheetId="5" r:id="rId8"/>
  </sheets>
  <definedNames>
    <definedName hidden="1" localSheetId="0" name="_xlnm._FilterDatabase">browseNotes!$A$1:$B$89</definedName>
    <definedName hidden="1" localSheetId="1" name="_xlnm._FilterDatabase">LoanStats!$A$1:$A$1000</definedName>
    <definedName hidden="1" localSheetId="4" name="_xlnm._FilterDatabase">RejectStats!$A$1:$B$10</definedName>
    <definedName hidden="1" localSheetId="1" name="Z_5AB20944_3F70_45B9_BD31_5E5E0A3F4331_.wvu.FilterData">LoanStats!$A$1:$A$1000</definedName>
  </definedNames>
  <calcPr/>
  <customWorkbookViews>
    <customWorkbookView activeSheetId="0" maximized="1" windowHeight="0" windowWidth="0" guid="{5AB20944-3F70-45B9-BD31-5E5E0A3F4331}" name="Filter 1"/>
  </customWorkbookViews>
  <extLst>
    <ext uri="GoogleSheetsCustomDataVersion1">
      <go:sheetsCustomData xmlns:go="http://customooxmlschemas.google.com/" r:id="rId9" roundtripDataSignature="AMtx7mg9ojp2apPTJpzqIr9jYP5w3il6OQ=="/>
    </ext>
  </extLst>
</workbook>
</file>

<file path=xl/sharedStrings.xml><?xml version="1.0" encoding="utf-8"?>
<sst xmlns="http://schemas.openxmlformats.org/spreadsheetml/2006/main" count="395" uniqueCount="296">
  <si>
    <t>mmmmm</t>
  </si>
  <si>
    <t>Description</t>
  </si>
  <si>
    <t>Translate</t>
  </si>
  <si>
    <t>acceptD</t>
  </si>
  <si>
    <t>The date which the borrower accepted  the offer</t>
  </si>
  <si>
    <t>accNowDelinq</t>
  </si>
  <si>
    <t>The number of accounts on which the borrower is now delinquent.</t>
  </si>
  <si>
    <t>accOpenPast24Mths</t>
  </si>
  <si>
    <t>Number of trades opened in past 24 months.</t>
  </si>
  <si>
    <t>addrState</t>
  </si>
  <si>
    <t>The state provided by the borrower in the loan application</t>
  </si>
  <si>
    <t>annual_inc_joint</t>
  </si>
  <si>
    <t>The combined self-reported annual income provided by the co-borrowers during registration</t>
  </si>
  <si>
    <t>annualInc</t>
  </si>
  <si>
    <t>The self-reported annual income provided by the borrower during registration.</t>
  </si>
  <si>
    <t>application_type</t>
  </si>
  <si>
    <t>Indicates whether the loan is an individual application or a joint application with two co-borrowers</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</si>
  <si>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</si>
  <si>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</si>
  <si>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</si>
  <si>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</si>
  <si>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</si>
  <si>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</si>
  <si>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</si>
  <si>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</si>
  <si>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collections_12_mths_ex_med</t>
  </si>
  <si>
    <t>Number of collections in 12 months excluding medical collections</t>
  </si>
  <si>
    <t>creditPullD</t>
  </si>
  <si>
    <t>The date LC pulled credit for this loan</t>
  </si>
  <si>
    <t>delinq2Yrs</t>
  </si>
  <si>
    <t>The number of 30+ days past-due incidences of delinquency in the borrower's credit file for the past 2 years</t>
  </si>
  <si>
    <t>delinqAmnt</t>
  </si>
  <si>
    <t>The past-due amount owed for the accounts on which the borrower is now delinquent.</t>
  </si>
  <si>
    <t>desc</t>
  </si>
  <si>
    <t>Loan description provided by the borrower</t>
  </si>
  <si>
    <t>dti</t>
  </si>
  <si>
    <t>A ratio calculated using the borrower’s total monthly debt payments on the total debt obligations, excluding mortgage and the requested LC loan, divided by the borrower’s self-reported monthly income.</t>
  </si>
  <si>
    <t>dti_joint</t>
  </si>
  <si>
    <t>A ratio calculated using the co-borrowers' total monthly payments on the total debt obligations, excluding mortgages and the requested LC loan, divided by the co-borrowers' combined self-reported monthly income</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</si>
  <si>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</si>
  <si>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</si>
  <si>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</si>
  <si>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</si>
  <si>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emp_title</t>
  </si>
  <si>
    <t>The job title supplied by the Borrower when applying for the loan.*</t>
  </si>
  <si>
    <t>empLength</t>
  </si>
  <si>
    <t>Employment length in years. Possible values are between 0 and 10 where 0 means less than one year and 10 means ten or more years.</t>
  </si>
  <si>
    <t>expD</t>
  </si>
  <si>
    <t>The date the listing will expire</t>
  </si>
  <si>
    <t>expDefaultRate</t>
  </si>
  <si>
    <t>The expected default rate of the loan.</t>
  </si>
  <si>
    <t>ficoRangeHigh</t>
  </si>
  <si>
    <t>The upper boundary range the borrower’s FICO at loan origination belongs to.</t>
  </si>
  <si>
    <t>ficoRangeLow</t>
  </si>
  <si>
    <t>The lower boundary range the borrower’s FICO at loan origination belongs to.</t>
  </si>
  <si>
    <t>fundedAmnt</t>
  </si>
  <si>
    <t>The total amount committed to that loan at that point in time.</t>
  </si>
  <si>
    <t>grade</t>
  </si>
  <si>
    <t>LC assigned loan grade</t>
  </si>
  <si>
    <t>homeOwnership</t>
  </si>
  <si>
    <t>The home ownership status provided by the borrower during registration. Our values are: RENT, OWN, MORTGAGE, OTHER.</t>
  </si>
  <si>
    <t>id</t>
  </si>
  <si>
    <t>A unique LC assigned ID for the loan listing.</t>
  </si>
  <si>
    <t>ils_exp_d</t>
  </si>
  <si>
    <t>wholeloan platform expiration date</t>
  </si>
  <si>
    <t>initialListStatus</t>
  </si>
  <si>
    <t>The initial listing status of the loan. Possible values are – W, F</t>
  </si>
  <si>
    <t>inqLast6Mths</t>
  </si>
  <si>
    <t>The number of inquiries in past 6 months (excluding auto and mortgage inquiries)</t>
  </si>
  <si>
    <t>installment</t>
  </si>
  <si>
    <t>The monthly payment owed by the borrower if the loan originates.</t>
  </si>
  <si>
    <t>intRate</t>
  </si>
  <si>
    <t>Interest Rate on the loan</t>
  </si>
  <si>
    <t>isIncV</t>
  </si>
  <si>
    <t>Indicates if income was verified by LC, not verified, or if the income source was verified</t>
  </si>
  <si>
    <t>listD</t>
  </si>
  <si>
    <t>The date which the borrower's application was listed on the platform.</t>
  </si>
  <si>
    <t>loanAmnt</t>
  </si>
  <si>
    <t>The listed amount of the loan applied for by the borrower. If at some point in time, the credit department reduces the loan amount, then it will be reflected in this value.</t>
  </si>
  <si>
    <t>memberId</t>
  </si>
  <si>
    <t>A unique LC assigned Id for the borrower member.</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</si>
  <si>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</si>
  <si>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</si>
  <si>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</si>
  <si>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</si>
  <si>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</si>
  <si>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</si>
  <si>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</si>
  <si>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</si>
  <si>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</si>
  <si>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</si>
  <si>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mths_since_last_major_derog</t>
  </si>
  <si>
    <t>Months since most recent 90-day or worse rating</t>
  </si>
  <si>
    <t>mths_since_oldest_il_open</t>
  </si>
  <si>
    <t>Months since oldest bank installment account opened</t>
  </si>
  <si>
    <t>mthsSinceLastDelinq</t>
  </si>
  <si>
    <t>The number of months since the borrower's last delinquency.</t>
  </si>
  <si>
    <t>mthsSinceLastRecord</t>
  </si>
  <si>
    <t>The number of months since the last public 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</si>
  <si>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</si>
  <si>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</si>
  <si>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</si>
  <si>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</si>
  <si>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</si>
  <si>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</si>
  <si>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</si>
  <si>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</si>
  <si>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</si>
  <si>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</si>
  <si>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</si>
  <si>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</si>
  <si>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</si>
  <si>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</si>
  <si>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</si>
  <si>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</si>
  <si>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</si>
  <si>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</si>
  <si>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</si>
  <si>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</si>
  <si>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</si>
  <si>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</si>
  <si>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</si>
  <si>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</si>
  <si>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</si>
  <si>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</si>
  <si>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</si>
  <si>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</si>
  <si>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</si>
  <si>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</si>
  <si>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</si>
  <si>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</si>
  <si>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</si>
  <si>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</si>
  <si>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</si>
  <si>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</si>
  <si>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openAcc</t>
  </si>
  <si>
    <t>The number of open credit lines in the borrower's credit file.</t>
  </si>
  <si>
    <t>pct_tl_nvr_dlq</t>
  </si>
  <si>
    <t>Percent of trades never delinquent</t>
  </si>
  <si>
    <t>percentBcGt75</t>
  </si>
  <si>
    <t>Percentage of all bankcard accounts &gt; 75% of limit.</t>
  </si>
  <si>
    <t>pub_rec_bankruptcies</t>
  </si>
  <si>
    <t>Number of public record bankruptcies</t>
  </si>
  <si>
    <t>pubRec</t>
  </si>
  <si>
    <t>Number of derogatory public records</t>
  </si>
  <si>
    <t>purpose</t>
  </si>
  <si>
    <t xml:space="preserve">A category provided by the borrower for the loan request. </t>
  </si>
  <si>
    <t>reviewStatus</t>
  </si>
  <si>
    <t>The status of the loan during the listing period. Values: APPROVED, NOT_APPROVED.</t>
  </si>
  <si>
    <t>reviewStatusD</t>
  </si>
  <si>
    <t>The date the loan application was reviewed by LC</t>
  </si>
  <si>
    <t>revolBal</t>
  </si>
  <si>
    <t>Total credit revolving balance</t>
  </si>
  <si>
    <t>revolUtil</t>
  </si>
  <si>
    <t>Revolving line utilization rate, or the amount of credit the borrower is using relative to all available revolving credit.</t>
  </si>
  <si>
    <t>serviceFeeRate</t>
  </si>
  <si>
    <t>Service fee rate paid by the investor for this loan.</t>
  </si>
  <si>
    <t>subGrade</t>
  </si>
  <si>
    <t>LC assigned loan subgrade</t>
  </si>
  <si>
    <t>tax_liens</t>
  </si>
  <si>
    <t>Number of tax liens</t>
  </si>
  <si>
    <t>term</t>
  </si>
  <si>
    <t>The number of payments on the loan. Values are in months and can be either 36 or 60.</t>
  </si>
  <si>
    <t>title</t>
  </si>
  <si>
    <t>The loan title provided by the borrower</t>
  </si>
  <si>
    <t>tot_coll_amt</t>
  </si>
  <si>
    <t>Total collection amounts ever owed</t>
  </si>
  <si>
    <t>tot_cur_bal</t>
  </si>
  <si>
    <t>Total current balance of all accounts</t>
  </si>
  <si>
    <t>tot_hi_cred_lim</t>
  </si>
  <si>
    <t>Total high credit/credit limit</t>
  </si>
  <si>
    <t>total_il_high_credit_limit</t>
  </si>
  <si>
    <t>Total installment high credit/credit limit</t>
  </si>
  <si>
    <t>total_rev_hi_lim  </t>
  </si>
  <si>
    <t>Total revolving high credit/credit limit</t>
  </si>
  <si>
    <t>totalAcc</t>
  </si>
  <si>
    <t>The total number of credit lines currently in the borrower's credit file</t>
  </si>
  <si>
    <t>totalBalExMort</t>
  </si>
  <si>
    <t>Total credit balance excluding mortgage</t>
  </si>
  <si>
    <t>totalBcLimit</t>
  </si>
  <si>
    <t>Total bankcard high credit/credit limit</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</si>
  <si>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</si>
  <si>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</si>
  <si>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</si>
  <si>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</si>
  <si>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</si>
  <si>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</si>
  <si>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</si>
  <si>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</si>
  <si>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</si>
  <si>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</si>
  <si>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</si>
  <si>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</si>
  <si>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</si>
  <si>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</si>
  <si>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</si>
  <si>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</si>
  <si>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</si>
  <si>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</si>
  <si>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</si>
  <si>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</si>
  <si>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</si>
  <si>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</si>
  <si>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</si>
  <si>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</si>
  <si>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</si>
  <si>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</si>
  <si>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</si>
  <si>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</si>
  <si>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</si>
  <si>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</si>
  <si>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total_cu_tl</t>
  </si>
  <si>
    <t>Number of finance trades</t>
  </si>
  <si>
    <t>inq_last_12m</t>
  </si>
  <si>
    <t>Number of credit inquiries in past 12 months</t>
  </si>
  <si>
    <t>* Employer Title replaces Employer Name for all loans listed after 9/23/2013</t>
  </si>
  <si>
    <t>addr_state</t>
  </si>
  <si>
    <t>annual_inc</t>
  </si>
  <si>
    <t>collection_recovery_fee</t>
  </si>
  <si>
    <t>post charge off collection fee</t>
  </si>
  <si>
    <t>delinq_2yrs</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</si>
  <si>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</si>
  <si>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</si>
  <si>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</si>
  <si>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</si>
  <si>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fico_range_high</t>
  </si>
  <si>
    <t>fico_range_low</t>
  </si>
  <si>
    <t>funded_amnt</t>
  </si>
  <si>
    <t>funded_amnt_inv</t>
  </si>
  <si>
    <t>The total amount committed by investors for that loan at that point in time.</t>
  </si>
  <si>
    <t>home_ownership</t>
  </si>
  <si>
    <t>initial_list_status</t>
  </si>
  <si>
    <t>inq_last_6mths</t>
  </si>
  <si>
    <t>int_rate</t>
  </si>
  <si>
    <t>Interest Rate on the loan</t>
  </si>
  <si>
    <t>is_inc_v</t>
  </si>
  <si>
    <t>issue_d</t>
  </si>
  <si>
    <t>The month which the loan was funded</t>
  </si>
  <si>
    <t>last_credit_pull_d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</si>
  <si>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</si>
  <si>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</si>
  <si>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</si>
  <si>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</si>
  <si>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</si>
  <si>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</si>
  <si>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</si>
  <si>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</si>
  <si>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</si>
  <si>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</si>
  <si>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loan_status</t>
  </si>
  <si>
    <t>Current status of the loan</t>
  </si>
  <si>
    <t>member_id</t>
  </si>
  <si>
    <t>mths_since_last_delinq</t>
  </si>
  <si>
    <t>mths_since_last_record</t>
  </si>
  <si>
    <t>next_pymnt_d</t>
  </si>
  <si>
    <t>Next scheduled payment date</t>
  </si>
  <si>
    <t>open_acc</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</si>
  <si>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</si>
  <si>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</si>
  <si>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</si>
  <si>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</si>
  <si>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</si>
  <si>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</si>
  <si>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</si>
  <si>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pymnt_plan</t>
  </si>
  <si>
    <t>Indicates if a payment plan has been put in place for the loan</t>
  </si>
  <si>
    <t>recoveries</t>
  </si>
  <si>
    <t>post charge off gross recovery</t>
  </si>
  <si>
    <t>revol_bal</t>
  </si>
  <si>
    <t>revol_util</t>
  </si>
  <si>
    <t>sub_grade</t>
  </si>
  <si>
    <t>total_acc</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</si>
  <si>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</si>
  <si>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</si>
  <si>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</si>
  <si>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</si>
  <si>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</si>
  <si>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</si>
  <si>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</si>
  <si>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</si>
  <si>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</si>
  <si>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</si>
  <si>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acc_now_delinq</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</si>
  <si>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</si>
  <si>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</si>
  <si>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</si>
  <si>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</si>
  <si>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</si>
  <si>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</si>
  <si>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</si>
  <si>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</si>
  <si>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</si>
  <si>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</si>
  <si>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</si>
  <si>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</si>
  <si>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Policy Code</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</si>
</sst>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2.0"/>
      <color rgb="FFFFFFFF"/>
      <name val="Calibri"/>
    </font>
    <font>
      <color theme="1"/>
      <name val="Calibri"/>
      <scheme val="minor"/>
    </font>
    <font>
      <sz val="11.0"/>
      <color theme="1"/>
      <name val="Calibri"/>
    </font>
    <font>
      <sz val="12.0"/>
      <color theme="1"/>
      <name val="Arial"/>
    </font>
    <font>
      <sz val="11.0"/>
      <color rgb="FF222222"/>
      <name val="Calibri"/>
    </font>
    <font>
      <sz val="11.0"/>
      <color rgb="FF000000"/>
      <name val="Calibri"/>
    </font>
    <font>
      <b/>
      <sz val="12.0"/>
      <color theme="0"/>
      <name val="Calibri"/>
    </font>
    <font>
      <sz val="12.0"/>
      <color theme="1"/>
      <name val="Calibri"/>
    </font>
    <font>
      <b/>
      <sz val="11.0"/>
      <color theme="1"/>
      <name val="Calibri"/>
    </font>
    <font>
      <b/>
      <sz val="12.0"/>
      <color theme="1"/>
      <name val="Calibri"/>
    </font>
    <font>
      <b/>
      <color theme="1"/>
      <name val="Calibri"/>
      <scheme val="minor"/>
    </font>
    <font>
      <b/>
      <sz val="11.0"/>
      <color theme="0"/>
      <name val="Calibri"/>
    </font>
  </fonts>
  <fills count="4">
    <fill>
      <patternFill patternType="none"/>
    </fill>
    <fill>
      <patternFill patternType="lightGray"/>
    </fill>
    <fill>
      <patternFill patternType="solid">
        <fgColor rgb="FF244061"/>
        <bgColor rgb="FF244061"/>
      </patternFill>
    </fill>
    <fill>
      <patternFill patternType="solid">
        <fgColor theme="0"/>
        <bgColor theme="0"/>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Alignment="1" applyFont="1">
      <alignment readingOrder="0" shrinkToFit="0" wrapText="1"/>
    </xf>
    <xf borderId="0" fillId="3" fontId="2" numFmtId="0" xfId="0" applyFill="1" applyFont="1"/>
    <xf borderId="1" fillId="0" fontId="3" numFmtId="0" xfId="0" applyBorder="1" applyFont="1"/>
    <xf borderId="0" fillId="3" fontId="4" numFmtId="0" xfId="0" applyAlignment="1" applyFont="1">
      <alignment horizontal="left" shrinkToFit="0" wrapText="1"/>
    </xf>
    <xf borderId="2" fillId="0" fontId="3" numFmtId="0" xfId="0" applyBorder="1" applyFont="1"/>
    <xf borderId="0" fillId="0" fontId="2" numFmtId="0" xfId="0" applyFont="1"/>
    <xf borderId="1" fillId="0" fontId="5" numFmtId="0" xfId="0" applyBorder="1" applyFont="1"/>
    <xf borderId="1" fillId="0" fontId="3" numFmtId="0" xfId="0" applyAlignment="1" applyBorder="1" applyFont="1">
      <alignment shrinkToFit="0" wrapText="1"/>
    </xf>
    <xf borderId="1" fillId="0" fontId="3" numFmtId="0" xfId="0" applyAlignment="1" applyBorder="1" applyFont="1">
      <alignment shrinkToFit="0" vertical="center" wrapText="1"/>
    </xf>
    <xf borderId="1" fillId="0" fontId="6" numFmtId="0" xfId="0" applyBorder="1" applyFont="1"/>
    <xf borderId="0" fillId="0" fontId="2" numFmtId="0" xfId="0" applyAlignment="1" applyFont="1">
      <alignment shrinkToFit="0" wrapText="1"/>
    </xf>
    <xf borderId="0" fillId="0" fontId="3" numFmtId="0" xfId="0" applyAlignment="1" applyFont="1">
      <alignment shrinkToFit="0" wrapText="1"/>
    </xf>
    <xf borderId="3" fillId="0" fontId="1" numFmtId="0" xfId="0" applyAlignment="1" applyBorder="1" applyFont="1">
      <alignment readingOrder="0"/>
    </xf>
    <xf borderId="3" fillId="2" fontId="7" numFmtId="0" xfId="0" applyAlignment="1" applyBorder="1" applyFont="1">
      <alignment shrinkToFit="0" wrapText="1"/>
    </xf>
    <xf borderId="0" fillId="0" fontId="2" numFmtId="0" xfId="0" applyAlignment="1" applyFont="1">
      <alignment readingOrder="0"/>
    </xf>
    <xf borderId="1" fillId="3" fontId="8" numFmtId="0" xfId="0" applyAlignment="1" applyBorder="1" applyFont="1">
      <alignment horizontal="left"/>
    </xf>
    <xf borderId="1" fillId="0" fontId="9" numFmtId="0" xfId="0" applyBorder="1" applyFont="1"/>
    <xf borderId="1" fillId="0" fontId="9" numFmtId="0" xfId="0" applyAlignment="1" applyBorder="1" applyFont="1">
      <alignment shrinkToFit="0" wrapText="1"/>
    </xf>
    <xf borderId="1" fillId="3" fontId="10" numFmtId="0" xfId="0" applyAlignment="1" applyBorder="1" applyFont="1">
      <alignment horizontal="left"/>
    </xf>
    <xf borderId="0" fillId="0" fontId="11" numFmtId="0" xfId="0" applyFont="1"/>
    <xf borderId="1" fillId="2" fontId="1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2.71"/>
    <col customWidth="1" min="2" max="2" width="83.71"/>
    <col customWidth="1" min="3" max="3" width="79.14"/>
    <col customWidth="1" min="4" max="5" width="8.71"/>
    <col customWidth="1" min="6" max="6" width="235.43"/>
    <col customWidth="1" min="7" max="26" width="8.71"/>
  </cols>
  <sheetData>
    <row r="1" ht="14.25" customHeight="1">
      <c r="A1" s="1" t="s">
        <v>0</v>
      </c>
      <c r="B1" s="1" t="s">
        <v>1</v>
      </c>
      <c r="C1" s="2" t="s">
        <v>2</v>
      </c>
      <c r="F1" s="3"/>
    </row>
    <row r="2" ht="14.25" customHeight="1">
      <c r="A2" s="4" t="s">
        <v>3</v>
      </c>
      <c r="B2" s="4" t="s">
        <v>4</v>
      </c>
      <c r="C2" s="5" t="str">
        <f>IFERROR(__xludf.DUMMYFUNCTION("GOOGLETRANSLATE(B2, ""en"", ""id"")"),"Tanggal di mana peminjam menerima tawaran itu")</f>
        <v>Tanggal di mana peminjam menerima tawaran itu</v>
      </c>
    </row>
    <row r="3" ht="14.25" customHeight="1">
      <c r="A3" s="4" t="s">
        <v>5</v>
      </c>
      <c r="B3" s="4" t="s">
        <v>6</v>
      </c>
      <c r="C3" s="5" t="str">
        <f>IFERROR(__xludf.DUMMYFUNCTION("GOOGLETRANSLATE(B3, ""en"", ""id"")"),"Jumlah akun di mana peminjam sekarang nakal.")</f>
        <v>Jumlah akun di mana peminjam sekarang nakal.</v>
      </c>
    </row>
    <row r="4" ht="14.25" customHeight="1">
      <c r="A4" s="4" t="s">
        <v>7</v>
      </c>
      <c r="B4" s="4" t="s">
        <v>8</v>
      </c>
      <c r="C4" s="5" t="str">
        <f>IFERROR(__xludf.DUMMYFUNCTION("GOOGLETRANSLATE(B4, ""en"", ""id"")"),"Jumlah perdagangan dibuka dalam 24 bulan terakhir.")</f>
        <v>Jumlah perdagangan dibuka dalam 24 bulan terakhir.</v>
      </c>
    </row>
    <row r="5" ht="14.25" customHeight="1">
      <c r="A5" s="4" t="s">
        <v>9</v>
      </c>
      <c r="B5" s="6" t="s">
        <v>10</v>
      </c>
      <c r="C5" s="5" t="str">
        <f>IFERROR(__xludf.DUMMYFUNCTION("GOOGLETRANSLATE(B5, ""en"", ""id"")"),"Negara yang disediakan oleh peminjam dalam aplikasi pinjaman")</f>
        <v>Negara yang disediakan oleh peminjam dalam aplikasi pinjaman</v>
      </c>
    </row>
    <row r="6" ht="14.25" customHeight="1">
      <c r="A6" s="4" t="s">
        <v>11</v>
      </c>
      <c r="B6" s="4" t="s">
        <v>12</v>
      </c>
      <c r="C6" s="5" t="str">
        <f>IFERROR(__xludf.DUMMYFUNCTION("GOOGLETRANSLATE(B6, ""en"", ""id"")"),"Penghasilan tahunan yang dilaporkan sendiri gabungan yang disediakan oleh co-peminjam selama pendaftaran")</f>
        <v>Penghasilan tahunan yang dilaporkan sendiri gabungan yang disediakan oleh co-peminjam selama pendaftaran</v>
      </c>
    </row>
    <row r="7" ht="14.25" customHeight="1">
      <c r="A7" s="4" t="s">
        <v>13</v>
      </c>
      <c r="B7" s="4" t="s">
        <v>14</v>
      </c>
      <c r="C7" s="5" t="str">
        <f>IFERROR(__xludf.DUMMYFUNCTION("GOOGLETRANSLATE(B7, ""en"", ""id"")"),"Penghasilan tahunan yang dilaporkan sendiri yang disediakan oleh peminjam selama pendaftaran.")</f>
        <v>Penghasilan tahunan yang dilaporkan sendiri yang disediakan oleh peminjam selama pendaftaran.</v>
      </c>
    </row>
    <row r="8" ht="14.25" customHeight="1">
      <c r="A8" s="4" t="s">
        <v>15</v>
      </c>
      <c r="B8" s="4" t="s">
        <v>16</v>
      </c>
      <c r="C8" s="5" t="str">
        <f>IFERROR(__xludf.DUMMYFUNCTION("GOOGLETRANSLATE(B8, ""en"", ""id"")"),"Menunjukkan apakah pinjaman adalah aplikasi individu atau aplikasi bersama dengan dua peminjam bersama")</f>
        <v>Menunjukkan apakah pinjaman adalah aplikasi individu atau aplikasi bersama dengan dua peminjam bersama</v>
      </c>
    </row>
    <row r="9" ht="14.25" customHeight="1">
      <c r="A9" s="4" t="s">
        <v>17</v>
      </c>
      <c r="B9" s="4" t="s">
        <v>18</v>
      </c>
      <c r="C9" s="5" t="str">
        <f>IFERROR(__xludf.DUMMYFUNCTION("GOOGLETRANSLATE(B9, ""en"", ""id"")"),"Saldo rata -rata saat ini dari semua akun")</f>
        <v>Saldo rata -rata saat ini dari semua akun</v>
      </c>
    </row>
    <row r="10" ht="14.25" customHeight="1">
      <c r="A10" s="4" t="s">
        <v>19</v>
      </c>
      <c r="B10" s="4" t="s">
        <v>20</v>
      </c>
      <c r="C10" s="5" t="str">
        <f>IFERROR(__xludf.DUMMYFUNCTION("GOOGLETRANSLATE(B10, ""en"", ""id"")"),"Total terbuka untuk dibeli dengan kartu bank revolving.")</f>
        <v>Total terbuka untuk dibeli dengan kartu bank revolving.</v>
      </c>
    </row>
    <row r="11" ht="14.25" customHeight="1">
      <c r="A11" s="4" t="s">
        <v>21</v>
      </c>
      <c r="B11" s="4" t="s">
        <v>22</v>
      </c>
      <c r="C11" s="5" t="str">
        <f>IFERROR(__xludf.DUMMYFUNCTION("GOOGLETRANSLATE(B11, ""en"", ""id"")"),"Rasio total saldo saat ini dengan batas kredit/kredit tinggi untuk semua akun BankCard.")</f>
        <v>Rasio total saldo saat ini dengan batas kredit/kredit tinggi untuk semua akun BankCard.</v>
      </c>
    </row>
    <row r="12" ht="14.25" customHeight="1">
      <c r="A12" s="4" t="s">
        <v>23</v>
      </c>
      <c r="B12" s="4" t="s">
        <v>24</v>
      </c>
      <c r="C12" s="5" t="str">
        <f>IFERROR(__xludf.DUMMYFUNCTION("GOOGLETRANSLATE(B12, ""en"", ""id"")"),"Jumlah biaya dalam waktu 12 bulan")</f>
        <v>Jumlah biaya dalam waktu 12 bulan</v>
      </c>
    </row>
    <row r="13" ht="14.25" customHeight="1">
      <c r="A13" s="4" t="s">
        <v>25</v>
      </c>
      <c r="B13" s="4" t="s">
        <v>26</v>
      </c>
      <c r="C13" s="5" t="str">
        <f>IFERROR(__xludf.DUMMYFUNCTION("GOOGLETRANSLATE(B13, ""en"", ""id"")"),"Jumlah koleksi dalam 12 bulan tidak termasuk koleksi medis")</f>
        <v>Jumlah koleksi dalam 12 bulan tidak termasuk koleksi medis</v>
      </c>
    </row>
    <row r="14" ht="14.25" customHeight="1">
      <c r="A14" s="4" t="s">
        <v>27</v>
      </c>
      <c r="B14" s="4" t="s">
        <v>28</v>
      </c>
      <c r="C14" s="5" t="str">
        <f>IFERROR(__xludf.DUMMYFUNCTION("GOOGLETRANSLATE(B14, ""en"", ""id"")"),"Tanggal LC menarik kredit untuk pinjaman ini")</f>
        <v>Tanggal LC menarik kredit untuk pinjaman ini</v>
      </c>
    </row>
    <row r="15" ht="14.25" customHeight="1">
      <c r="A15" s="4" t="s">
        <v>29</v>
      </c>
      <c r="B15" s="4" t="s">
        <v>30</v>
      </c>
      <c r="C15" s="5" t="str">
        <f>IFERROR(__xludf.DUMMYFUNCTION("GOOGLETRANSLATE(B15, ""en"", ""id"")"),"Jumlah 30+ hari insiden kenakalan yang lewat dalam file kredit peminjam selama 2 tahun terakhir")</f>
        <v>Jumlah 30+ hari insiden kenakalan yang lewat dalam file kredit peminjam selama 2 tahun terakhir</v>
      </c>
    </row>
    <row r="16" ht="14.25" customHeight="1">
      <c r="A16" s="4" t="s">
        <v>31</v>
      </c>
      <c r="B16" s="4" t="s">
        <v>32</v>
      </c>
      <c r="C16" s="5" t="str">
        <f>IFERROR(__xludf.DUMMYFUNCTION("GOOGLETRANSLATE(B16, ""en"", ""id"")"),"Jumlah yang lalu-due berutang untuk akun di mana peminjam sekarang nakal.")</f>
        <v>Jumlah yang lalu-due berutang untuk akun di mana peminjam sekarang nakal.</v>
      </c>
    </row>
    <row r="17" ht="14.25" customHeight="1">
      <c r="A17" s="4" t="s">
        <v>33</v>
      </c>
      <c r="B17" s="4" t="s">
        <v>34</v>
      </c>
      <c r="C17" s="5" t="str">
        <f>IFERROR(__xludf.DUMMYFUNCTION("GOOGLETRANSLATE(B17, ""en"", ""id"")"),"Deskripsi pinjaman yang disediakan oleh peminjam")</f>
        <v>Deskripsi pinjaman yang disediakan oleh peminjam</v>
      </c>
    </row>
    <row r="18" ht="14.25" customHeight="1">
      <c r="A18" s="4" t="s">
        <v>35</v>
      </c>
      <c r="B18" s="4" t="s">
        <v>36</v>
      </c>
      <c r="C18" s="5" t="str">
        <f>IFERROR(__xludf.DUMMYFUNCTION("GOOGLETRANSLATE(B18, ""en"", ""id"")"),"Rasio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19" ht="14.25" customHeight="1">
      <c r="A19" s="4" t="s">
        <v>37</v>
      </c>
      <c r="B19" s="7" t="s">
        <v>38</v>
      </c>
      <c r="C19" s="5" t="str">
        <f>IFERROR(__xludf.DUMMYFUNCTION("GOOGLETRANSLATE(B19, ""en"", ""id"")"),"Rasio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20" ht="14.25" customHeight="1">
      <c r="A20" s="4" t="s">
        <v>39</v>
      </c>
      <c r="B20" s="4" t="s">
        <v>40</v>
      </c>
      <c r="C20" s="5" t="str">
        <f>IFERROR(__xludf.DUMMYFUNCTION("GOOGLETRANSLATE(B20, ""en"", ""id"")"),"Tanggal jalur kredit yang paling awal dilaporkan peminjam dibuka")</f>
        <v>Tanggal jalur kredit yang paling awal dilaporkan peminjam dibuka</v>
      </c>
    </row>
    <row r="21" ht="14.25" customHeight="1">
      <c r="A21" s="4" t="s">
        <v>41</v>
      </c>
      <c r="B21" s="8" t="s">
        <v>42</v>
      </c>
      <c r="C21" s="5" t="str">
        <f>IFERROR(__xludf.DUMMYFUNCTION("GOOGLETRANSLATE(B21, ""en"", ""id"")"),"Suku bunga efektif sama dengan suku bunga pada catatan yang dikurangi dengan estimasi pinjaman klub tentang dampak bunga yang tidak terkumpul sebelum ditagih.")</f>
        <v>Suku bunga efektif sama dengan suku bunga pada catatan yang dikurangi dengan estimasi pinjaman klub tentang dampak bunga yang tidak terkumpul sebelum ditagih.</v>
      </c>
    </row>
    <row r="22" ht="14.25" customHeight="1">
      <c r="A22" s="4" t="s">
        <v>43</v>
      </c>
      <c r="B22" s="8" t="s">
        <v>44</v>
      </c>
      <c r="C22" s="5" t="str">
        <f>IFERROR(__xludf.DUMMYFUNCTION("GOOGLETRANSLATE(B22, ""en"", ""id"")"),"Judul pekerjaan yang disediakan oleh peminjam saat mengajukan pinjaman.*")</f>
        <v>Judul pekerjaan yang disediakan oleh peminjam saat mengajukan pinjaman.*</v>
      </c>
    </row>
    <row r="23" ht="14.25" customHeight="1">
      <c r="A23" s="4" t="s">
        <v>45</v>
      </c>
      <c r="B23" s="4" t="s">
        <v>46</v>
      </c>
      <c r="C23" s="5" t="str">
        <f>IFERROR(__xludf.DUMMYFUNCTION("GOOGLETRANSLATE(B23, ""en"", ""id"")"),"Panjang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24" ht="14.25" customHeight="1">
      <c r="A24" s="4" t="s">
        <v>47</v>
      </c>
      <c r="B24" s="4" t="s">
        <v>48</v>
      </c>
      <c r="C24" s="5" t="str">
        <f>IFERROR(__xludf.DUMMYFUNCTION("GOOGLETRANSLATE(B24, ""en"", ""id"")"),"Tanggal daftar akan berakhir")</f>
        <v>Tanggal daftar akan berakhir</v>
      </c>
    </row>
    <row r="25" ht="14.25" customHeight="1">
      <c r="A25" s="4" t="s">
        <v>49</v>
      </c>
      <c r="B25" s="4" t="s">
        <v>50</v>
      </c>
      <c r="C25" s="5" t="str">
        <f>IFERROR(__xludf.DUMMYFUNCTION("GOOGLETRANSLATE(B25, ""en"", ""id"")"),"Tingkat default pinjaman yang diharapkan.")</f>
        <v>Tingkat default pinjaman yang diharapkan.</v>
      </c>
    </row>
    <row r="26" ht="14.25" customHeight="1">
      <c r="A26" s="4" t="s">
        <v>51</v>
      </c>
      <c r="B26" s="4" t="s">
        <v>52</v>
      </c>
      <c r="C26" s="5" t="str">
        <f>IFERROR(__xludf.DUMMYFUNCTION("GOOGLETRANSLATE(B26, ""en"", ""id"")"),"Kisaran batas atas fico peminjam pada awal pinjaman.")</f>
        <v>Kisaran batas atas fico peminjam pada awal pinjaman.</v>
      </c>
    </row>
    <row r="27" ht="14.25" customHeight="1">
      <c r="A27" s="4" t="s">
        <v>53</v>
      </c>
      <c r="B27" s="4" t="s">
        <v>54</v>
      </c>
      <c r="C27" s="5" t="str">
        <f>IFERROR(__xludf.DUMMYFUNCTION("GOOGLETRANSLATE(B27, ""en"", ""id"")"),"Kisaran batas bawah fico peminjam pada awal pinjaman.")</f>
        <v>Kisaran batas bawah fico peminjam pada awal pinjaman.</v>
      </c>
    </row>
    <row r="28" ht="14.25" customHeight="1">
      <c r="A28" s="4" t="s">
        <v>55</v>
      </c>
      <c r="B28" s="4" t="s">
        <v>56</v>
      </c>
      <c r="C28" s="5" t="str">
        <f>IFERROR(__xludf.DUMMYFUNCTION("GOOGLETRANSLATE(B28, ""en"", ""id"")"),"Jumlah total yang berkomitmen untuk pinjaman itu pada saat itu.")</f>
        <v>Jumlah total yang berkomitmen untuk pinjaman itu pada saat itu.</v>
      </c>
    </row>
    <row r="29" ht="14.25" customHeight="1">
      <c r="A29" s="4" t="s">
        <v>57</v>
      </c>
      <c r="B29" s="4" t="s">
        <v>58</v>
      </c>
      <c r="C29" s="5" t="str">
        <f>IFERROR(__xludf.DUMMYFUNCTION("GOOGLETRANSLATE(B29, ""en"", ""id"")"),"LC menugaskan nilai pinjaman")</f>
        <v>LC menugaskan nilai pinjaman</v>
      </c>
    </row>
    <row r="30" ht="14.25" customHeight="1">
      <c r="A30" s="4" t="s">
        <v>59</v>
      </c>
      <c r="B30" s="4" t="s">
        <v>60</v>
      </c>
      <c r="C30" s="5" t="str">
        <f>IFERROR(__xludf.DUMMYFUNCTION("GOOGLETRANSLATE(B30, ""en"", ""id"")"),"Status kepemilikan rumah yang disediakan oleh peminjam selama pendaftaran. Nilai -nilai kami adalah: sewa, sendiri, hipotek, lainnya.")</f>
        <v>Status kepemilikan rumah yang disediakan oleh peminjam selama pendaftaran. Nilai -nilai kami adalah: sewa, sendiri, hipotek, lainnya.</v>
      </c>
    </row>
    <row r="31" ht="14.25" customHeight="1">
      <c r="A31" s="4" t="s">
        <v>61</v>
      </c>
      <c r="B31" s="4" t="s">
        <v>62</v>
      </c>
      <c r="C31" s="5" t="str">
        <f>IFERROR(__xludf.DUMMYFUNCTION("GOOGLETRANSLATE(B31, ""en"", ""id"")"),"ID yang ditugaskan LC yang unik untuk daftar pinjaman.")</f>
        <v>ID yang ditugaskan LC yang unik untuk daftar pinjaman.</v>
      </c>
    </row>
    <row r="32" ht="14.25" customHeight="1">
      <c r="A32" s="4" t="s">
        <v>63</v>
      </c>
      <c r="B32" s="4" t="s">
        <v>64</v>
      </c>
      <c r="C32" s="5" t="str">
        <f>IFERROR(__xludf.DUMMYFUNCTION("GOOGLETRANSLATE(B32, ""en"", ""id"")"),"Tanggal kedaluwarsa platform Wholeloan")</f>
        <v>Tanggal kedaluwarsa platform Wholeloan</v>
      </c>
    </row>
    <row r="33" ht="14.25" customHeight="1">
      <c r="A33" s="4" t="s">
        <v>65</v>
      </c>
      <c r="B33" s="4" t="s">
        <v>66</v>
      </c>
      <c r="C33" s="5" t="str">
        <f>IFERROR(__xludf.DUMMYFUNCTION("GOOGLETRANSLATE(B33, ""en"", ""id"")"),"Status daftar awal pinjaman. Nilai yang mungkin adalah - w, f")</f>
        <v>Status daftar awal pinjaman. Nilai yang mungkin adalah - w, f</v>
      </c>
    </row>
    <row r="34" ht="14.25" customHeight="1">
      <c r="A34" s="4" t="s">
        <v>67</v>
      </c>
      <c r="B34" s="7" t="s">
        <v>68</v>
      </c>
      <c r="C34" s="5" t="str">
        <f>IFERROR(__xludf.DUMMYFUNCTION("GOOGLETRANSLATE(B34, ""en"", ""id"")"),"Jumlah pertanyaan dalam 6 bulan terakhir (tidak termasuk pertanyaan otomatis dan hipotek)")</f>
        <v>Jumlah pertanyaan dalam 6 bulan terakhir (tidak termasuk pertanyaan otomatis dan hipotek)</v>
      </c>
    </row>
    <row r="35" ht="14.25" customHeight="1">
      <c r="A35" s="4" t="s">
        <v>69</v>
      </c>
      <c r="B35" s="4" t="s">
        <v>70</v>
      </c>
      <c r="C35" s="5" t="str">
        <f>IFERROR(__xludf.DUMMYFUNCTION("GOOGLETRANSLATE(B35, ""en"", ""id"")"),"Pembayaran bulanan yang terutang oleh peminjam jika pinjaman berasal.")</f>
        <v>Pembayaran bulanan yang terutang oleh peminjam jika pinjaman berasal.</v>
      </c>
    </row>
    <row r="36" ht="14.25" customHeight="1">
      <c r="A36" s="4" t="s">
        <v>71</v>
      </c>
      <c r="B36" s="4" t="s">
        <v>72</v>
      </c>
      <c r="C36" s="5" t="str">
        <f>IFERROR(__xludf.DUMMYFUNCTION("GOOGLETRANSLATE(B36, ""en"", ""id"")"),"Suku bunga pinjaman")</f>
        <v>Suku bunga pinjaman</v>
      </c>
    </row>
    <row r="37" ht="14.25" customHeight="1">
      <c r="A37" s="4" t="s">
        <v>73</v>
      </c>
      <c r="B37" s="9" t="s">
        <v>74</v>
      </c>
      <c r="C37" s="5" t="str">
        <f>IFERROR(__xludf.DUMMYFUNCTION("GOOGLETRANSLATE(B37, ""en"", ""id"")"),"Menunjukkan jika pendapatan diverifikasi oleh LC, tidak diverifikasi, atau jika sumber pendapatan diverifikasi")</f>
        <v>Menunjukkan jika pendapatan diverifikasi oleh LC, tidak diverifikasi, atau jika sumber pendapatan diverifikasi</v>
      </c>
    </row>
    <row r="38" ht="14.25" customHeight="1">
      <c r="A38" s="4" t="s">
        <v>75</v>
      </c>
      <c r="B38" s="4" t="s">
        <v>76</v>
      </c>
      <c r="C38" s="5" t="str">
        <f>IFERROR(__xludf.DUMMYFUNCTION("GOOGLETRANSLATE(B38, ""en"", ""id"")"),"Tanggal di mana aplikasi peminjam terdaftar di platform.")</f>
        <v>Tanggal di mana aplikasi peminjam terdaftar di platform.</v>
      </c>
    </row>
    <row r="39" ht="14.25" customHeight="1">
      <c r="A39" s="4" t="s">
        <v>77</v>
      </c>
      <c r="B39" s="10" t="s">
        <v>78</v>
      </c>
      <c r="C39" s="5" t="str">
        <f>IFERROR(__xludf.DUMMYFUNCTION("GOOGLETRANSLATE(B39, ""en"", ""id"")"),"Jumlah pinjaman yang terdaftar yang diterapkan oleh peminjam. Jika pada suatu titik waktu, departemen kredit mengurangi jumlah pinjaman, maka itu akan tercermin dalam nilai ini.")</f>
        <v>Jumlah pinjaman yang terdaftar yang diterapkan oleh peminjam. Jika pada suatu titik waktu, departemen kredit mengurangi jumlah pinjaman, maka itu akan tercermin dalam nilai ini.</v>
      </c>
    </row>
    <row r="40" ht="14.25" customHeight="1">
      <c r="A40" s="4" t="s">
        <v>79</v>
      </c>
      <c r="B40" s="4" t="s">
        <v>80</v>
      </c>
      <c r="C40" s="5" t="str">
        <f>IFERROR(__xludf.DUMMYFUNCTION("GOOGLETRANSLATE(B40, ""en"", ""id"")"),"ID yang ditugaskan LC yang unik untuk anggota peminjam.")</f>
        <v>ID yang ditugaskan LC yang unik untuk anggota peminjam.</v>
      </c>
    </row>
    <row r="41" ht="14.25" customHeight="1">
      <c r="A41" s="4" t="s">
        <v>81</v>
      </c>
      <c r="B41" s="4" t="s">
        <v>82</v>
      </c>
      <c r="C41" s="5" t="str">
        <f>IFERROR(__xludf.DUMMYFUNCTION("GOOGLETRANSLATE(B41, ""en"", ""id"")"),"Bulan sejak akun putar tertua dibuka")</f>
        <v>Bulan sejak akun putar tertua dibuka</v>
      </c>
    </row>
    <row r="42" ht="14.25" customHeight="1">
      <c r="A42" s="4" t="s">
        <v>83</v>
      </c>
      <c r="B42" s="4" t="s">
        <v>84</v>
      </c>
      <c r="C42" s="5" t="str">
        <f>IFERROR(__xludf.DUMMYFUNCTION("GOOGLETRANSLATE(B42, ""en"", ""id"")"),"Bulan sejak akun putar terbaru dibuka")</f>
        <v>Bulan sejak akun putar terbaru dibuka</v>
      </c>
    </row>
    <row r="43" ht="14.25" customHeight="1">
      <c r="A43" s="4" t="s">
        <v>85</v>
      </c>
      <c r="B43" s="4" t="s">
        <v>86</v>
      </c>
      <c r="C43" s="5" t="str">
        <f>IFERROR(__xludf.DUMMYFUNCTION("GOOGLETRANSLATE(B43, ""en"", ""id"")"),"Bulan sejak akun terbaru dibuka")</f>
        <v>Bulan sejak akun terbaru dibuka</v>
      </c>
    </row>
    <row r="44" ht="14.25" customHeight="1">
      <c r="A44" s="4" t="s">
        <v>87</v>
      </c>
      <c r="B44" s="4" t="s">
        <v>88</v>
      </c>
      <c r="C44" s="5" t="str">
        <f>IFERROR(__xludf.DUMMYFUNCTION("GOOGLETRANSLATE(B44, ""en"", ""id"")"),"Jumlah akun hipotek.")</f>
        <v>Jumlah akun hipotek.</v>
      </c>
    </row>
    <row r="45" ht="14.25" customHeight="1">
      <c r="A45" s="4" t="s">
        <v>89</v>
      </c>
      <c r="B45" s="4" t="s">
        <v>90</v>
      </c>
      <c r="C45" s="5" t="str">
        <f>IFERROR(__xludf.DUMMYFUNCTION("GOOGLETRANSLATE(B45, ""en"", ""id"")"),"Area statistik metropolitan peminjam.")</f>
        <v>Area statistik metropolitan peminjam.</v>
      </c>
    </row>
    <row r="46" ht="14.25" customHeight="1">
      <c r="A46" s="4" t="s">
        <v>91</v>
      </c>
      <c r="B46" s="4" t="s">
        <v>92</v>
      </c>
      <c r="C46" s="5" t="str">
        <f>IFERROR(__xludf.DUMMYFUNCTION("GOOGLETRANSLATE(B46, ""en"", ""id"")"),"Bulan sejak peringkat 90 hari atau lebih buruk terakhir")</f>
        <v>Bulan sejak peringkat 90 hari atau lebih buruk terakhir</v>
      </c>
    </row>
    <row r="47" ht="14.25" customHeight="1">
      <c r="A47" s="4" t="s">
        <v>93</v>
      </c>
      <c r="B47" s="4" t="s">
        <v>94</v>
      </c>
      <c r="C47" s="5" t="str">
        <f>IFERROR(__xludf.DUMMYFUNCTION("GOOGLETRANSLATE(B47, ""en"", ""id"")"),"Bulan sejak rekening angsuran bank tertua dibuka")</f>
        <v>Bulan sejak rekening angsuran bank tertua dibuka</v>
      </c>
    </row>
    <row r="48" ht="14.25" customHeight="1">
      <c r="A48" s="4" t="s">
        <v>95</v>
      </c>
      <c r="B48" s="4" t="s">
        <v>96</v>
      </c>
      <c r="C48" s="5" t="str">
        <f>IFERROR(__xludf.DUMMYFUNCTION("GOOGLETRANSLATE(B48, ""en"", ""id"")"),"Jumlah bulan sejak kenakalan terakhir peminjam.")</f>
        <v>Jumlah bulan sejak kenakalan terakhir peminjam.</v>
      </c>
    </row>
    <row r="49" ht="14.25" customHeight="1">
      <c r="A49" s="4" t="s">
        <v>97</v>
      </c>
      <c r="B49" s="4" t="s">
        <v>98</v>
      </c>
      <c r="C49" s="5" t="str">
        <f>IFERROR(__xludf.DUMMYFUNCTION("GOOGLETRANSLATE(B49, ""en"", ""id"")"),"Jumlah bulan sejak catatan publik terakhir.")</f>
        <v>Jumlah bulan sejak catatan publik terakhir.</v>
      </c>
    </row>
    <row r="50" ht="14.25" customHeight="1">
      <c r="A50" s="4" t="s">
        <v>99</v>
      </c>
      <c r="B50" s="4" t="s">
        <v>100</v>
      </c>
      <c r="C50" s="5" t="str">
        <f>IFERROR(__xludf.DUMMYFUNCTION("GOOGLETRANSLATE(B50, ""en"", ""id"")"),"Bulan sejak pertanyaan terbaru.")</f>
        <v>Bulan sejak pertanyaan terbaru.</v>
      </c>
    </row>
    <row r="51" ht="14.25" customHeight="1">
      <c r="A51" s="4" t="s">
        <v>101</v>
      </c>
      <c r="B51" s="4" t="s">
        <v>102</v>
      </c>
      <c r="C51" s="5" t="str">
        <f>IFERROR(__xludf.DUMMYFUNCTION("GOOGLETRANSLATE(B51, ""en"", ""id"")"),"Bulan sejak rekening bank terbaru dibuka.")</f>
        <v>Bulan sejak rekening bank terbaru dibuka.</v>
      </c>
    </row>
    <row r="52" ht="14.25" customHeight="1">
      <c r="A52" s="4" t="s">
        <v>103</v>
      </c>
      <c r="B52" s="4" t="s">
        <v>104</v>
      </c>
      <c r="C52" s="5" t="str">
        <f>IFERROR(__xludf.DUMMYFUNCTION("GOOGLETRANSLATE(B52, ""en"", ""id"")"),"Bulan sejak kenakalan keuangan pribadi terbaru.")</f>
        <v>Bulan sejak kenakalan keuangan pribadi terbaru.</v>
      </c>
    </row>
    <row r="53" ht="14.25" customHeight="1">
      <c r="A53" s="4" t="s">
        <v>105</v>
      </c>
      <c r="B53" s="4" t="s">
        <v>106</v>
      </c>
      <c r="C53" s="5" t="str">
        <f>IFERROR(__xludf.DUMMYFUNCTION("GOOGLETRANSLATE(B53, ""en"", ""id"")"),"Bulan sejak kenakalan putar terbaru.")</f>
        <v>Bulan sejak kenakalan putar terbaru.</v>
      </c>
    </row>
    <row r="54" ht="14.25" customHeight="1">
      <c r="A54" s="4" t="s">
        <v>107</v>
      </c>
      <c r="B54" s="4" t="s">
        <v>108</v>
      </c>
      <c r="C54" s="5" t="str">
        <f>IFERROR(__xludf.DUMMYFUNCTION("GOOGLETRANSLATE(B54, ""en"", ""id"")"),"Jumlah akun yang pernah 120 hari atau lebih yang lalu jatuh tempo")</f>
        <v>Jumlah akun yang pernah 120 hari atau lebih yang lalu jatuh tempo</v>
      </c>
    </row>
    <row r="55" ht="14.25" customHeight="1">
      <c r="A55" s="4" t="s">
        <v>109</v>
      </c>
      <c r="B55" s="4" t="s">
        <v>110</v>
      </c>
      <c r="C55" s="5" t="str">
        <f>IFERROR(__xludf.DUMMYFUNCTION("GOOGLETRANSLATE(B55, ""en"", ""id"")"),"Jumlah rekening kartu bank yang saat ini aktif")</f>
        <v>Jumlah rekening kartu bank yang saat ini aktif</v>
      </c>
    </row>
    <row r="56" ht="14.25" customHeight="1">
      <c r="A56" s="4" t="s">
        <v>111</v>
      </c>
      <c r="B56" s="4" t="s">
        <v>112</v>
      </c>
      <c r="C56" s="5" t="str">
        <f>IFERROR(__xludf.DUMMYFUNCTION("GOOGLETRANSLATE(B56, ""en"", ""id"")"),"Jumlah perdagangan revolving yang saat ini aktif")</f>
        <v>Jumlah perdagangan revolving yang saat ini aktif</v>
      </c>
    </row>
    <row r="57" ht="14.25" customHeight="1">
      <c r="A57" s="4" t="s">
        <v>113</v>
      </c>
      <c r="B57" s="4" t="s">
        <v>114</v>
      </c>
      <c r="C57" s="5" t="str">
        <f>IFERROR(__xludf.DUMMYFUNCTION("GOOGLETRANSLATE(B57, ""en"", ""id"")"),"Jumlah rekening bank yang memuaskan")</f>
        <v>Jumlah rekening bank yang memuaskan</v>
      </c>
    </row>
    <row r="58" ht="14.25" customHeight="1">
      <c r="A58" s="4" t="s">
        <v>115</v>
      </c>
      <c r="B58" s="4" t="s">
        <v>116</v>
      </c>
      <c r="C58" s="5" t="str">
        <f>IFERROR(__xludf.DUMMYFUNCTION("GOOGLETRANSLATE(B58, ""en"", ""id"")"),"Jumlah Rekening Bankcard")</f>
        <v>Jumlah Rekening Bankcard</v>
      </c>
    </row>
    <row r="59" ht="14.25" customHeight="1">
      <c r="A59" s="4" t="s">
        <v>117</v>
      </c>
      <c r="B59" s="4" t="s">
        <v>118</v>
      </c>
      <c r="C59" s="5" t="str">
        <f>IFERROR(__xludf.DUMMYFUNCTION("GOOGLETRANSLATE(B59, ""en"", ""id"")"),"Jumlah akun angsuran")</f>
        <v>Jumlah akun angsuran</v>
      </c>
    </row>
    <row r="60" ht="14.25" customHeight="1">
      <c r="A60" s="4" t="s">
        <v>119</v>
      </c>
      <c r="B60" s="4" t="s">
        <v>120</v>
      </c>
      <c r="C60" s="5" t="str">
        <f>IFERROR(__xludf.DUMMYFUNCTION("GOOGLETRANSLATE(B60, ""en"", ""id"")"),"Jumlah Akun Revolving Terbuka")</f>
        <v>Jumlah Akun Revolving Terbuka</v>
      </c>
    </row>
    <row r="61" ht="14.25" customHeight="1">
      <c r="A61" s="4" t="s">
        <v>121</v>
      </c>
      <c r="B61" s="4" t="s">
        <v>122</v>
      </c>
      <c r="C61" s="5" t="str">
        <f>IFERROR(__xludf.DUMMYFUNCTION("GOOGLETRANSLATE(B61, ""en"", ""id"")"),"Jumlah akun putar")</f>
        <v>Jumlah akun putar</v>
      </c>
    </row>
    <row r="62" ht="14.25" customHeight="1">
      <c r="A62" s="4" t="s">
        <v>123</v>
      </c>
      <c r="B62" s="4" t="s">
        <v>124</v>
      </c>
      <c r="C62" s="5" t="str">
        <f>IFERROR(__xludf.DUMMYFUNCTION("GOOGLETRANSLATE(B62, ""en"", ""id"")"),"Jumlah Perdagangan Revolving dengan Saldo&gt; 0")</f>
        <v>Jumlah Perdagangan Revolving dengan Saldo&gt; 0</v>
      </c>
    </row>
    <row r="63" ht="14.25" customHeight="1">
      <c r="A63" s="4" t="s">
        <v>125</v>
      </c>
      <c r="B63" s="4" t="s">
        <v>126</v>
      </c>
      <c r="C63" s="5" t="str">
        <f>IFERROR(__xludf.DUMMYFUNCTION("GOOGLETRANSLATE(B63, ""en"", ""id"")"),"Jumlah akun yang memuaskan")</f>
        <v>Jumlah akun yang memuaskan</v>
      </c>
    </row>
    <row r="64" ht="14.25" customHeight="1">
      <c r="A64" s="4" t="s">
        <v>127</v>
      </c>
      <c r="B64" s="4" t="s">
        <v>128</v>
      </c>
      <c r="C64" s="5" t="str">
        <f>IFERROR(__xludf.DUMMYFUNCTION("GOOGLETRANSLATE(B64, ""en"", ""id"")"),"Jumlah akun saat ini 120 hari lewat jatuh tempo (diperbarui dalam 2 bulan terakhir)")</f>
        <v>Jumlah akun saat ini 120 hari lewat jatuh tempo (diperbarui dalam 2 bulan terakhir)</v>
      </c>
    </row>
    <row r="65" ht="14.25" customHeight="1">
      <c r="A65" s="4" t="s">
        <v>129</v>
      </c>
      <c r="B65" s="4" t="s">
        <v>130</v>
      </c>
      <c r="C65" s="5" t="str">
        <f>IFERROR(__xludf.DUMMYFUNCTION("GOOGLETRANSLATE(B65, ""en"", ""id"")"),"Jumlah akun yang saat ini 30 hari lewat jatuh tempo (diperbarui dalam 2 bulan terakhir)")</f>
        <v>Jumlah akun yang saat ini 30 hari lewat jatuh tempo (diperbarui dalam 2 bulan terakhir)</v>
      </c>
    </row>
    <row r="66" ht="14.25" customHeight="1">
      <c r="A66" s="4" t="s">
        <v>131</v>
      </c>
      <c r="B66" s="4" t="s">
        <v>132</v>
      </c>
      <c r="C66" s="5" t="str">
        <f>IFERROR(__xludf.DUMMYFUNCTION("GOOGLETRANSLATE(B66, ""en"", ""id"")"),"Jumlah akun 90 hari atau lebih yang lalu jatuh tempo dalam 24 bulan terakhir")</f>
        <v>Jumlah akun 90 hari atau lebih yang lalu jatuh tempo dalam 24 bulan terakhir</v>
      </c>
    </row>
    <row r="67" ht="14.25" customHeight="1">
      <c r="A67" s="4" t="s">
        <v>133</v>
      </c>
      <c r="B67" s="4" t="s">
        <v>134</v>
      </c>
      <c r="C67" s="5" t="str">
        <f>IFERROR(__xludf.DUMMYFUNCTION("GOOGLETRANSLATE(B67, ""en"", ""id"")"),"Jumlah akun dibuka dalam 12 bulan terakhir")</f>
        <v>Jumlah akun dibuka dalam 12 bulan terakhir</v>
      </c>
    </row>
    <row r="68" ht="14.25" customHeight="1">
      <c r="A68" s="4" t="s">
        <v>135</v>
      </c>
      <c r="B68" s="4" t="s">
        <v>136</v>
      </c>
      <c r="C68" s="5" t="str">
        <f>IFERROR(__xludf.DUMMYFUNCTION("GOOGLETRANSLATE(B68, ""en"", ""id"")"),"Jumlah jalur kredit terbuka dalam file kredit peminjam.")</f>
        <v>Jumlah jalur kredit terbuka dalam file kredit peminjam.</v>
      </c>
    </row>
    <row r="69" ht="14.25" customHeight="1">
      <c r="A69" s="4" t="s">
        <v>137</v>
      </c>
      <c r="B69" s="4" t="s">
        <v>138</v>
      </c>
      <c r="C69" s="5" t="str">
        <f>IFERROR(__xludf.DUMMYFUNCTION("GOOGLETRANSLATE(B69, ""en"", ""id"")"),"Persentase Perdagangan Tidak Pernah Berdaya")</f>
        <v>Persentase Perdagangan Tidak Pernah Berdaya</v>
      </c>
    </row>
    <row r="70" ht="14.25" customHeight="1">
      <c r="A70" s="4" t="s">
        <v>139</v>
      </c>
      <c r="B70" s="4" t="s">
        <v>140</v>
      </c>
      <c r="C70" s="5" t="str">
        <f>IFERROR(__xludf.DUMMYFUNCTION("GOOGLETRANSLATE(B70, ""en"", ""id"")"),"Persentase semua rekening bank&gt; 75% dari batas.")</f>
        <v>Persentase semua rekening bank&gt; 75% dari batas.</v>
      </c>
    </row>
    <row r="71" ht="14.25" customHeight="1">
      <c r="A71" s="4" t="s">
        <v>141</v>
      </c>
      <c r="B71" s="4" t="s">
        <v>142</v>
      </c>
      <c r="C71" s="5" t="str">
        <f>IFERROR(__xludf.DUMMYFUNCTION("GOOGLETRANSLATE(B71, ""en"", ""id"")"),"Jumlah kebangkrutan catatan publik")</f>
        <v>Jumlah kebangkrutan catatan publik</v>
      </c>
    </row>
    <row r="72" ht="14.25" customHeight="1">
      <c r="A72" s="4" t="s">
        <v>143</v>
      </c>
      <c r="B72" s="4" t="s">
        <v>144</v>
      </c>
      <c r="C72" s="5" t="str">
        <f>IFERROR(__xludf.DUMMYFUNCTION("GOOGLETRANSLATE(B72, ""en"", ""id"")"),"Jumlah catatan publik yang menghina")</f>
        <v>Jumlah catatan publik yang menghina</v>
      </c>
    </row>
    <row r="73" ht="14.25" customHeight="1">
      <c r="A73" s="4" t="s">
        <v>145</v>
      </c>
      <c r="B73" s="4" t="s">
        <v>146</v>
      </c>
      <c r="C73" s="5" t="str">
        <f>IFERROR(__xludf.DUMMYFUNCTION("GOOGLETRANSLATE(B73, ""en"", ""id"")"),"Kategori yang disediakan oleh peminjam untuk permintaan pinjaman.")</f>
        <v>Kategori yang disediakan oleh peminjam untuk permintaan pinjaman.</v>
      </c>
    </row>
    <row r="74" ht="14.25" customHeight="1">
      <c r="A74" s="4" t="s">
        <v>147</v>
      </c>
      <c r="B74" s="4" t="s">
        <v>148</v>
      </c>
      <c r="C74" s="5" t="str">
        <f>IFERROR(__xludf.DUMMYFUNCTION("GOOGLETRANSLATE(B74, ""en"", ""id"")"),"Status pinjaman selama periode daftar. Nilai: Disetujui, Not_Approved.")</f>
        <v>Status pinjaman selama periode daftar. Nilai: Disetujui, Not_Approved.</v>
      </c>
    </row>
    <row r="75" ht="14.25" customHeight="1">
      <c r="A75" s="4" t="s">
        <v>149</v>
      </c>
      <c r="B75" s="4" t="s">
        <v>150</v>
      </c>
      <c r="C75" s="5" t="str">
        <f>IFERROR(__xludf.DUMMYFUNCTION("GOOGLETRANSLATE(B75, ""en"", ""id"")"),"Tanggal aplikasi pinjaman ditinjau oleh LC")</f>
        <v>Tanggal aplikasi pinjaman ditinjau oleh LC</v>
      </c>
    </row>
    <row r="76" ht="14.25" customHeight="1">
      <c r="A76" s="4" t="s">
        <v>151</v>
      </c>
      <c r="B76" s="4" t="s">
        <v>152</v>
      </c>
      <c r="C76" s="5" t="str">
        <f>IFERROR(__xludf.DUMMYFUNCTION("GOOGLETRANSLATE(B76, ""en"", ""id"")"),"Total Saldo Revolving Credit")</f>
        <v>Total Saldo Revolving Credit</v>
      </c>
    </row>
    <row r="77" ht="14.25" customHeight="1">
      <c r="A77" s="4" t="s">
        <v>153</v>
      </c>
      <c r="B77" s="4" t="s">
        <v>154</v>
      </c>
      <c r="C77" s="5" t="str">
        <f>IFERROR(__xludf.DUMMYFUNCTION("GOOGLETRANSLATE(B77, ""en"", ""id"")"),"Tingkat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78" ht="14.25" customHeight="1">
      <c r="A78" s="4" t="s">
        <v>155</v>
      </c>
      <c r="B78" s="4" t="s">
        <v>156</v>
      </c>
      <c r="C78" s="5" t="str">
        <f>IFERROR(__xludf.DUMMYFUNCTION("GOOGLETRANSLATE(B78, ""en"", ""id"")"),"Tarif biaya layanan yang dibayarkan oleh investor untuk pinjaman ini.")</f>
        <v>Tarif biaya layanan yang dibayarkan oleh investor untuk pinjaman ini.</v>
      </c>
    </row>
    <row r="79" ht="14.25" customHeight="1">
      <c r="A79" s="4" t="s">
        <v>157</v>
      </c>
      <c r="B79" s="4" t="s">
        <v>158</v>
      </c>
      <c r="C79" s="5" t="str">
        <f>IFERROR(__xludf.DUMMYFUNCTION("GOOGLETRANSLATE(B79, ""en"", ""id"")"),"LC Ditugaskan Subgrade Pinjaman")</f>
        <v>LC Ditugaskan Subgrade Pinjaman</v>
      </c>
    </row>
    <row r="80" ht="14.25" customHeight="1">
      <c r="A80" s="4" t="s">
        <v>159</v>
      </c>
      <c r="B80" s="4" t="s">
        <v>160</v>
      </c>
      <c r="C80" s="5" t="str">
        <f>IFERROR(__xludf.DUMMYFUNCTION("GOOGLETRANSLATE(B80, ""en"", ""id"")"),"Jumlah hak gadai pajak")</f>
        <v>Jumlah hak gadai pajak</v>
      </c>
    </row>
    <row r="81" ht="14.25" customHeight="1">
      <c r="A81" s="4" t="s">
        <v>161</v>
      </c>
      <c r="B81" s="4" t="s">
        <v>162</v>
      </c>
      <c r="C81" s="5" t="str">
        <f>IFERROR(__xludf.DUMMYFUNCTION("GOOGLETRANSLATE(B81, ""en"", ""id"")"),"Jumlah pembayaran pinjaman. Nilai dalam beberapa bulan dan dapat berupa 36 atau 60.")</f>
        <v>Jumlah pembayaran pinjaman. Nilai dalam beberapa bulan dan dapat berupa 36 atau 60.</v>
      </c>
    </row>
    <row r="82" ht="14.25" customHeight="1">
      <c r="A82" s="4" t="s">
        <v>163</v>
      </c>
      <c r="B82" s="4" t="s">
        <v>164</v>
      </c>
      <c r="C82" s="5" t="str">
        <f>IFERROR(__xludf.DUMMYFUNCTION("GOOGLETRANSLATE(B82, ""en"", ""id"")"),"Judul pinjaman yang disediakan oleh peminjam")</f>
        <v>Judul pinjaman yang disediakan oleh peminjam</v>
      </c>
    </row>
    <row r="83" ht="14.25" customHeight="1">
      <c r="A83" s="4" t="s">
        <v>165</v>
      </c>
      <c r="B83" s="4" t="s">
        <v>166</v>
      </c>
      <c r="C83" s="5" t="str">
        <f>IFERROR(__xludf.DUMMYFUNCTION("GOOGLETRANSLATE(B83, ""en"", ""id"")"),"Total jumlah pengumpulan yang pernah ada")</f>
        <v>Total jumlah pengumpulan yang pernah ada</v>
      </c>
    </row>
    <row r="84" ht="14.25" customHeight="1">
      <c r="A84" s="4" t="s">
        <v>167</v>
      </c>
      <c r="B84" s="4" t="s">
        <v>168</v>
      </c>
      <c r="C84" s="5" t="str">
        <f>IFERROR(__xludf.DUMMYFUNCTION("GOOGLETRANSLATE(B84, ""en"", ""id"")"),"Total Saldo Saat Ini dari Semua Akun")</f>
        <v>Total Saldo Saat Ini dari Semua Akun</v>
      </c>
    </row>
    <row r="85" ht="14.25" customHeight="1">
      <c r="A85" s="4" t="s">
        <v>169</v>
      </c>
      <c r="B85" s="4" t="s">
        <v>170</v>
      </c>
      <c r="C85" s="5" t="str">
        <f>IFERROR(__xludf.DUMMYFUNCTION("GOOGLETRANSLATE(B85, ""en"", ""id"")"),"Total batas kredit/kredit tinggi")</f>
        <v>Total batas kredit/kredit tinggi</v>
      </c>
    </row>
    <row r="86" ht="14.25" customHeight="1">
      <c r="A86" s="4" t="s">
        <v>171</v>
      </c>
      <c r="B86" s="4" t="s">
        <v>172</v>
      </c>
      <c r="C86" s="5" t="str">
        <f>IFERROR(__xludf.DUMMYFUNCTION("GOOGLETRANSLATE(B86, ""en"", ""id"")"),"Total angsuran Kredit Tinggi/Batas Kredit")</f>
        <v>Total angsuran Kredit Tinggi/Batas Kredit</v>
      </c>
    </row>
    <row r="87" ht="14.25" customHeight="1">
      <c r="A87" s="4" t="s">
        <v>173</v>
      </c>
      <c r="B87" s="4" t="s">
        <v>174</v>
      </c>
      <c r="C87" s="5" t="str">
        <f>IFERROR(__xludf.DUMMYFUNCTION("GOOGLETRANSLATE(B87, ""en"", ""id"")"),"Total Batas Kredit/Kredit Tinggi Revolving")</f>
        <v>Total Batas Kredit/Kredit Tinggi Revolving</v>
      </c>
    </row>
    <row r="88" ht="14.25" customHeight="1">
      <c r="A88" s="4" t="s">
        <v>175</v>
      </c>
      <c r="B88" s="4" t="s">
        <v>176</v>
      </c>
      <c r="C88" s="5" t="str">
        <f>IFERROR(__xludf.DUMMYFUNCTION("GOOGLETRANSLATE(B88, ""en"", ""id"")"),"Jumlah total jalur kredit saat ini dalam file kredit peminjam")</f>
        <v>Jumlah total jalur kredit saat ini dalam file kredit peminjam</v>
      </c>
    </row>
    <row r="89" ht="14.25" customHeight="1">
      <c r="A89" s="4" t="s">
        <v>177</v>
      </c>
      <c r="B89" s="4" t="s">
        <v>178</v>
      </c>
      <c r="C89" s="5" t="str">
        <f>IFERROR(__xludf.DUMMYFUNCTION("GOOGLETRANSLATE(B89, ""en"", ""id"")"),"Total saldo kredit tidak termasuk hipotek")</f>
        <v>Total saldo kredit tidak termasuk hipotek</v>
      </c>
    </row>
    <row r="90" ht="14.25" customHeight="1">
      <c r="A90" s="4" t="s">
        <v>179</v>
      </c>
      <c r="B90" s="4" t="s">
        <v>180</v>
      </c>
      <c r="C90" s="5" t="str">
        <f>IFERROR(__xludf.DUMMYFUNCTION("GOOGLETRANSLATE(B90, ""en"", ""id"")"),"Total batasan kredit/batas kredit Bankcard Tinggi")</f>
        <v>Total batasan kredit/batas kredit Bankcard Tinggi</v>
      </c>
    </row>
    <row r="91" ht="14.25" customHeight="1">
      <c r="A91" s="4" t="s">
        <v>181</v>
      </c>
      <c r="B91" s="4" t="s">
        <v>182</v>
      </c>
      <c r="C91" s="5" t="str">
        <f>IFERROR(__xludf.DUMMYFUNCTION("GOOGLETRANSLATE(B91, ""en"", ""id"")"),"URL untuk halaman LC dengan data daftar.")</f>
        <v>URL untuk halaman LC dengan data daftar.</v>
      </c>
    </row>
    <row r="92" ht="14.25" customHeight="1">
      <c r="A92" s="4" t="s">
        <v>183</v>
      </c>
      <c r="B92" s="4" t="s">
        <v>184</v>
      </c>
      <c r="C92" s="5" t="str">
        <f>IFERROR(__xludf.DUMMYFUNCTION("GOOGLETRANSLATE(B92, ""en"", ""id"")"),"Menunjukkan jika pendapatan bersama co-peminjam diverifikasi oleh LC, tidak diverifikasi, atau jika sumber pendapatan diverifikasi")</f>
        <v>Menunjukkan jika pendapatan bersama co-peminjam diverifikasi oleh LC, tidak diverifikasi, atau jika sumber pendapatan diverifikasi</v>
      </c>
    </row>
    <row r="93" ht="14.25" customHeight="1">
      <c r="A93" s="11" t="s">
        <v>185</v>
      </c>
      <c r="B93" s="11" t="s">
        <v>186</v>
      </c>
      <c r="C93" s="5" t="str">
        <f>IFERROR(__xludf.DUMMYFUNCTION("GOOGLETRANSLATE(B93, ""en"", ""id"")"),"3 nomor pertama dari kode pos yang disediakan oleh peminjam dalam aplikasi pinjaman.")</f>
        <v>3 nomor pertama dari kode pos yang disediakan oleh peminjam dalam aplikasi pinjaman.</v>
      </c>
    </row>
    <row r="94" ht="14.25" customHeight="1">
      <c r="A94" s="4" t="s">
        <v>187</v>
      </c>
      <c r="B94" s="4" t="s">
        <v>188</v>
      </c>
      <c r="C94" s="5" t="str">
        <f>IFERROR(__xludf.DUMMYFUNCTION("GOOGLETRANSLATE(B94, ""en"", ""id"")"),"Jumlah perdagangan terbuka dalam 6 bulan terakhir")</f>
        <v>Jumlah perdagangan terbuka dalam 6 bulan terakhir</v>
      </c>
    </row>
    <row r="95" ht="14.25" customHeight="1">
      <c r="A95" s="4" t="s">
        <v>189</v>
      </c>
      <c r="B95" s="4" t="s">
        <v>190</v>
      </c>
      <c r="C95" s="5" t="str">
        <f>IFERROR(__xludf.DUMMYFUNCTION("GOOGLETRANSLATE(B95, ""en"", ""id"")"),"Jumlah perdagangan angsuran aktif saat ini")</f>
        <v>Jumlah perdagangan angsuran aktif saat ini</v>
      </c>
    </row>
    <row r="96" ht="14.25" customHeight="1">
      <c r="A96" s="4" t="s">
        <v>191</v>
      </c>
      <c r="B96" s="4" t="s">
        <v>192</v>
      </c>
      <c r="C96" s="5" t="str">
        <f>IFERROR(__xludf.DUMMYFUNCTION("GOOGLETRANSLATE(B96, ""en"", ""id"")"),"Jumlah akun angsuran yang dibuka dalam 12 bulan terakhir")</f>
        <v>Jumlah akun angsuran yang dibuka dalam 12 bulan terakhir</v>
      </c>
    </row>
    <row r="97" ht="14.25" customHeight="1">
      <c r="A97" s="4" t="s">
        <v>193</v>
      </c>
      <c r="B97" s="4" t="s">
        <v>194</v>
      </c>
      <c r="C97" s="5" t="str">
        <f>IFERROR(__xludf.DUMMYFUNCTION("GOOGLETRANSLATE(B97, ""en"", ""id"")"),"Jumlah akun angsuran yang dibuka dalam 24 bulan terakhir")</f>
        <v>Jumlah akun angsuran yang dibuka dalam 24 bulan terakhir</v>
      </c>
    </row>
    <row r="98" ht="14.25" customHeight="1">
      <c r="A98" s="4" t="s">
        <v>195</v>
      </c>
      <c r="B98" s="4" t="s">
        <v>196</v>
      </c>
      <c r="C98" s="5" t="str">
        <f>IFERROR(__xludf.DUMMYFUNCTION("GOOGLETRANSLATE(B98, ""en"", ""id"")"),"Bulan sejak akun angsuran terbaru dibuka")</f>
        <v>Bulan sejak akun angsuran terbaru dibuka</v>
      </c>
    </row>
    <row r="99" ht="14.25" customHeight="1">
      <c r="A99" s="4" t="s">
        <v>197</v>
      </c>
      <c r="B99" s="4" t="s">
        <v>198</v>
      </c>
      <c r="C99" s="5" t="str">
        <f>IFERROR(__xludf.DUMMYFUNCTION("GOOGLETRANSLATE(B99, ""en"", ""id"")"),"Total saldo saat ini dari semua akun angsuran")</f>
        <v>Total saldo saat ini dari semua akun angsuran</v>
      </c>
    </row>
    <row r="100" ht="14.25" customHeight="1">
      <c r="A100" s="4" t="s">
        <v>199</v>
      </c>
      <c r="B100" s="4" t="s">
        <v>200</v>
      </c>
      <c r="C100" s="5" t="str">
        <f>IFERROR(__xludf.DUMMYFUNCTION("GOOGLETRANSLATE(B100, ""en"", ""id"")"),"Rasio total saldo saat ini dengan batas kredit/kredit tinggi pada semua instal acct")</f>
        <v>Rasio total saldo saat ini dengan batas kredit/kredit tinggi pada semua instal acct</v>
      </c>
    </row>
    <row r="101" ht="14.25" customHeight="1">
      <c r="A101" s="4" t="s">
        <v>201</v>
      </c>
      <c r="B101" s="4" t="s">
        <v>202</v>
      </c>
      <c r="C101" s="5" t="str">
        <f>IFERROR(__xludf.DUMMYFUNCTION("GOOGLETRANSLATE(B101, ""en"", ""id"")"),"Jumlah perdagangan revolving dibuka dalam 12 bulan terakhir")</f>
        <v>Jumlah perdagangan revolving dibuka dalam 12 bulan terakhir</v>
      </c>
    </row>
    <row r="102" ht="14.25" customHeight="1">
      <c r="A102" s="4" t="s">
        <v>203</v>
      </c>
      <c r="B102" s="4" t="s">
        <v>204</v>
      </c>
      <c r="C102" s="5" t="str">
        <f>IFERROR(__xludf.DUMMYFUNCTION("GOOGLETRANSLATE(B102, ""en"", ""id"")"),"Jumlah perdagangan revolving dibuka dalam 24 bulan terakhir")</f>
        <v>Jumlah perdagangan revolving dibuka dalam 24 bulan terakhir</v>
      </c>
    </row>
    <row r="103" ht="14.25" customHeight="1">
      <c r="A103" s="4" t="s">
        <v>205</v>
      </c>
      <c r="B103" s="4" t="s">
        <v>206</v>
      </c>
      <c r="C103" s="5" t="str">
        <f>IFERROR(__xludf.DUMMYFUNCTION("GOOGLETRANSLATE(B103, ""en"", ""id"")"),"Saldo arus maksimum terutang pada semua akun bergulir")</f>
        <v>Saldo arus maksimum terutang pada semua akun bergulir</v>
      </c>
    </row>
    <row r="104" ht="14.25" customHeight="1">
      <c r="A104" s="4" t="s">
        <v>207</v>
      </c>
      <c r="B104" s="4" t="s">
        <v>208</v>
      </c>
      <c r="C104" s="5" t="str">
        <f>IFERROR(__xludf.DUMMYFUNCTION("GOOGLETRANSLATE(B104, ""en"", ""id"")"),"Saldo ke batas kredit untuk semua perdagangan")</f>
        <v>Saldo ke batas kredit untuk semua perdagangan</v>
      </c>
    </row>
    <row r="105" ht="14.25" customHeight="1">
      <c r="A105" s="4" t="s">
        <v>209</v>
      </c>
      <c r="B105" s="4" t="s">
        <v>210</v>
      </c>
      <c r="C105" s="5" t="str">
        <f>IFERROR(__xludf.DUMMYFUNCTION("GOOGLETRANSLATE(B105, ""en"", ""id"")"),"Jumlah pertanyaan keuangan pribadi")</f>
        <v>Jumlah pertanyaan keuangan pribadi</v>
      </c>
    </row>
    <row r="106" ht="14.25" customHeight="1">
      <c r="A106" s="4" t="s">
        <v>211</v>
      </c>
      <c r="B106" s="4" t="s">
        <v>212</v>
      </c>
      <c r="C106" s="5" t="str">
        <f>IFERROR(__xludf.DUMMYFUNCTION("GOOGLETRANSLATE(B106, ""en"", ""id"")"),"Jumlah Perdagangan Keuangan")</f>
        <v>Jumlah Perdagangan Keuangan</v>
      </c>
    </row>
    <row r="107" ht="14.25" customHeight="1">
      <c r="A107" s="4" t="s">
        <v>213</v>
      </c>
      <c r="B107" s="4" t="s">
        <v>214</v>
      </c>
      <c r="C107" s="5" t="str">
        <f>IFERROR(__xludf.DUMMYFUNCTION("GOOGLETRANSLATE(B107, ""en"", ""id"")"),"Jumlah pertanyaan kredit dalam 12 bulan terakhir")</f>
        <v>Jumlah pertanyaan kredit dalam 12 bulan terakhir</v>
      </c>
    </row>
    <row r="108" ht="14.25" customHeight="1">
      <c r="C108" s="12"/>
    </row>
    <row r="109" ht="14.25" customHeight="1">
      <c r="B109" s="13" t="s">
        <v>215</v>
      </c>
      <c r="C109" s="12"/>
    </row>
    <row r="110" ht="14.25" customHeight="1">
      <c r="C110" s="12"/>
    </row>
    <row r="111" ht="14.25" customHeight="1">
      <c r="C111" s="12"/>
    </row>
    <row r="112" ht="14.25" customHeight="1">
      <c r="C112" s="12"/>
    </row>
    <row r="113" ht="14.25" customHeight="1">
      <c r="C113" s="12"/>
    </row>
    <row r="114" ht="14.25" customHeight="1">
      <c r="C114" s="12"/>
    </row>
    <row r="115" ht="14.25" customHeight="1">
      <c r="C115" s="12"/>
    </row>
    <row r="116" ht="14.25" customHeight="1">
      <c r="C116" s="12"/>
    </row>
    <row r="117" ht="14.25" customHeight="1">
      <c r="C117" s="12"/>
    </row>
    <row r="118" ht="14.25" customHeight="1">
      <c r="C118" s="12"/>
    </row>
    <row r="119" ht="14.25" customHeight="1">
      <c r="C119" s="12"/>
    </row>
    <row r="120" ht="14.25" customHeight="1">
      <c r="C120" s="12"/>
    </row>
    <row r="121" ht="14.25" customHeight="1">
      <c r="C121" s="12"/>
    </row>
    <row r="122" ht="14.25" customHeight="1">
      <c r="C122" s="12"/>
    </row>
    <row r="123" ht="14.25" customHeight="1">
      <c r="C123" s="12"/>
    </row>
    <row r="124" ht="14.25" customHeight="1">
      <c r="C124" s="12"/>
    </row>
    <row r="125" ht="14.25" customHeight="1">
      <c r="C125" s="12"/>
    </row>
    <row r="126" ht="14.25" customHeight="1">
      <c r="C126" s="12"/>
    </row>
    <row r="127" ht="14.25" customHeight="1">
      <c r="C127" s="12"/>
    </row>
    <row r="128" ht="14.25" customHeight="1">
      <c r="C128" s="12"/>
    </row>
    <row r="129" ht="14.25" customHeight="1">
      <c r="C129" s="12"/>
    </row>
    <row r="130" ht="14.25" customHeight="1">
      <c r="C130" s="12"/>
    </row>
    <row r="131" ht="14.25" customHeight="1">
      <c r="C131" s="12"/>
    </row>
    <row r="132" ht="14.25" customHeight="1">
      <c r="C132" s="12"/>
    </row>
    <row r="133" ht="14.25" customHeight="1">
      <c r="C133" s="12"/>
    </row>
    <row r="134" ht="14.25" customHeight="1">
      <c r="C134" s="12"/>
    </row>
    <row r="135" ht="14.25" customHeight="1">
      <c r="C135" s="12"/>
    </row>
    <row r="136" ht="14.25" customHeight="1">
      <c r="C136" s="12"/>
    </row>
    <row r="137" ht="14.25" customHeight="1">
      <c r="C137" s="12"/>
    </row>
    <row r="138" ht="14.25" customHeight="1">
      <c r="C138" s="12"/>
    </row>
    <row r="139" ht="14.25" customHeight="1">
      <c r="C139" s="12"/>
    </row>
    <row r="140" ht="14.25" customHeight="1">
      <c r="C140" s="12"/>
    </row>
    <row r="141" ht="14.25" customHeight="1">
      <c r="C141" s="12"/>
    </row>
    <row r="142" ht="14.25" customHeight="1">
      <c r="C142" s="12"/>
    </row>
    <row r="143" ht="14.25" customHeight="1">
      <c r="C143" s="12"/>
    </row>
    <row r="144" ht="14.25" customHeight="1">
      <c r="C144" s="12"/>
    </row>
    <row r="145" ht="14.25" customHeight="1">
      <c r="C145" s="12"/>
    </row>
    <row r="146" ht="14.25" customHeight="1">
      <c r="C146" s="12"/>
    </row>
    <row r="147" ht="14.25" customHeight="1">
      <c r="C147" s="12"/>
    </row>
    <row r="148" ht="14.25" customHeight="1">
      <c r="C148" s="12"/>
    </row>
    <row r="149" ht="14.25" customHeight="1">
      <c r="C149" s="12"/>
    </row>
    <row r="150" ht="14.25" customHeight="1">
      <c r="C150" s="12"/>
    </row>
    <row r="151" ht="14.25" customHeight="1">
      <c r="C151" s="12"/>
    </row>
    <row r="152" ht="14.25" customHeight="1">
      <c r="C152" s="12"/>
    </row>
    <row r="153" ht="14.25" customHeight="1">
      <c r="C153" s="12"/>
    </row>
    <row r="154" ht="14.25" customHeight="1">
      <c r="C154" s="12"/>
    </row>
    <row r="155" ht="14.25" customHeight="1">
      <c r="C155" s="12"/>
    </row>
    <row r="156" ht="14.25" customHeight="1">
      <c r="C156" s="12"/>
    </row>
    <row r="157" ht="14.25" customHeight="1">
      <c r="C157" s="12"/>
    </row>
    <row r="158" ht="14.25" customHeight="1">
      <c r="C158" s="12"/>
    </row>
    <row r="159" ht="14.25" customHeight="1">
      <c r="C159" s="12"/>
    </row>
    <row r="160" ht="14.25" customHeight="1">
      <c r="C160" s="12"/>
    </row>
    <row r="161" ht="14.25" customHeight="1">
      <c r="C161" s="12"/>
    </row>
    <row r="162" ht="14.25" customHeight="1">
      <c r="C162" s="12"/>
    </row>
    <row r="163" ht="14.25" customHeight="1">
      <c r="C163" s="12"/>
    </row>
    <row r="164" ht="14.25" customHeight="1">
      <c r="C164" s="12"/>
    </row>
    <row r="165" ht="14.25" customHeight="1">
      <c r="C165" s="12"/>
    </row>
    <row r="166" ht="14.25" customHeight="1">
      <c r="C166" s="12"/>
    </row>
    <row r="167" ht="14.25" customHeight="1">
      <c r="C167" s="12"/>
    </row>
    <row r="168" ht="14.25" customHeight="1">
      <c r="C168" s="12"/>
    </row>
    <row r="169" ht="14.25" customHeight="1">
      <c r="C169" s="12"/>
    </row>
    <row r="170" ht="14.25" customHeight="1">
      <c r="C170" s="12"/>
    </row>
    <row r="171" ht="14.25" customHeight="1">
      <c r="C171" s="12"/>
    </row>
    <row r="172" ht="14.25" customHeight="1">
      <c r="C172" s="12"/>
    </row>
    <row r="173" ht="14.25" customHeight="1">
      <c r="C173" s="12"/>
    </row>
    <row r="174" ht="14.25" customHeight="1">
      <c r="C174" s="12"/>
    </row>
    <row r="175" ht="14.25" customHeight="1">
      <c r="C175" s="12"/>
    </row>
    <row r="176" ht="14.25" customHeight="1">
      <c r="C176" s="12"/>
    </row>
    <row r="177" ht="14.25" customHeight="1">
      <c r="C177" s="12"/>
    </row>
    <row r="178" ht="14.25" customHeight="1">
      <c r="C178" s="12"/>
    </row>
    <row r="179" ht="14.25" customHeight="1">
      <c r="C179" s="12"/>
    </row>
    <row r="180" ht="14.25" customHeight="1">
      <c r="C180" s="12"/>
    </row>
    <row r="181" ht="14.25" customHeight="1">
      <c r="C181" s="12"/>
    </row>
    <row r="182" ht="14.25" customHeight="1">
      <c r="C182" s="12"/>
    </row>
    <row r="183" ht="14.25" customHeight="1">
      <c r="C183" s="12"/>
    </row>
    <row r="184" ht="14.25" customHeight="1">
      <c r="C184" s="12"/>
    </row>
    <row r="185" ht="14.25" customHeight="1">
      <c r="C185" s="12"/>
    </row>
    <row r="186" ht="14.25" customHeight="1">
      <c r="C186" s="12"/>
    </row>
    <row r="187" ht="14.25" customHeight="1">
      <c r="C187" s="12"/>
    </row>
    <row r="188" ht="14.25" customHeight="1">
      <c r="C188" s="12"/>
    </row>
    <row r="189" ht="14.25" customHeight="1">
      <c r="C189" s="12"/>
    </row>
    <row r="190" ht="14.25" customHeight="1">
      <c r="C190" s="12"/>
    </row>
    <row r="191" ht="14.25" customHeight="1">
      <c r="C191" s="12"/>
    </row>
    <row r="192" ht="14.25" customHeight="1">
      <c r="C192" s="12"/>
    </row>
    <row r="193" ht="14.25" customHeight="1">
      <c r="C193" s="12"/>
    </row>
    <row r="194" ht="14.25" customHeight="1">
      <c r="C194" s="12"/>
    </row>
    <row r="195" ht="14.25" customHeight="1">
      <c r="C195" s="12"/>
    </row>
    <row r="196" ht="14.25" customHeight="1">
      <c r="C196" s="12"/>
    </row>
    <row r="197" ht="14.25" customHeight="1">
      <c r="C197" s="12"/>
    </row>
    <row r="198" ht="14.25" customHeight="1">
      <c r="C198" s="12"/>
    </row>
    <row r="199" ht="14.25" customHeight="1">
      <c r="C199" s="12"/>
    </row>
    <row r="200" ht="14.25" customHeight="1">
      <c r="C200" s="12"/>
    </row>
    <row r="201" ht="14.25" customHeight="1">
      <c r="C201" s="12"/>
    </row>
    <row r="202" ht="14.25" customHeight="1">
      <c r="C202" s="12"/>
    </row>
    <row r="203" ht="14.25" customHeight="1">
      <c r="C203" s="12"/>
    </row>
    <row r="204" ht="14.25" customHeight="1">
      <c r="C204" s="12"/>
    </row>
    <row r="205" ht="14.25" customHeight="1">
      <c r="C205" s="12"/>
    </row>
    <row r="206" ht="14.25" customHeight="1">
      <c r="C206" s="12"/>
    </row>
    <row r="207" ht="14.25" customHeight="1">
      <c r="C207" s="12"/>
    </row>
    <row r="208" ht="14.25" customHeight="1">
      <c r="C208" s="12"/>
    </row>
    <row r="209" ht="14.25" customHeight="1">
      <c r="C209" s="12"/>
    </row>
    <row r="210" ht="14.25" customHeight="1">
      <c r="C210" s="12"/>
    </row>
    <row r="211" ht="14.25" customHeight="1">
      <c r="C211" s="12"/>
    </row>
    <row r="212" ht="14.25" customHeight="1">
      <c r="C212" s="12"/>
    </row>
    <row r="213" ht="14.25" customHeight="1">
      <c r="C213" s="12"/>
    </row>
    <row r="214" ht="14.25" customHeight="1">
      <c r="C214" s="12"/>
    </row>
    <row r="215" ht="14.25" customHeight="1">
      <c r="C215" s="12"/>
    </row>
    <row r="216" ht="14.25" customHeight="1">
      <c r="C216" s="12"/>
    </row>
    <row r="217" ht="14.25" customHeight="1">
      <c r="C217" s="12"/>
    </row>
    <row r="218" ht="14.25" customHeight="1">
      <c r="C218" s="12"/>
    </row>
    <row r="219" ht="14.25" customHeight="1">
      <c r="C219" s="12"/>
    </row>
    <row r="220" ht="14.25" customHeight="1">
      <c r="C220" s="12"/>
    </row>
    <row r="221" ht="14.25" customHeight="1">
      <c r="C221" s="12"/>
    </row>
    <row r="222" ht="14.25" customHeight="1">
      <c r="C222" s="12"/>
    </row>
    <row r="223" ht="14.25" customHeight="1">
      <c r="C223" s="12"/>
    </row>
    <row r="224" ht="14.25" customHeight="1">
      <c r="C224" s="12"/>
    </row>
    <row r="225" ht="14.25" customHeight="1">
      <c r="C225" s="12"/>
    </row>
    <row r="226" ht="14.25" customHeight="1">
      <c r="C226" s="12"/>
    </row>
    <row r="227" ht="14.25" customHeight="1">
      <c r="C227" s="12"/>
    </row>
    <row r="228" ht="14.25" customHeight="1">
      <c r="C228" s="12"/>
    </row>
    <row r="229" ht="14.25" customHeight="1">
      <c r="C229" s="12"/>
    </row>
    <row r="230" ht="14.25" customHeight="1">
      <c r="C230" s="12"/>
    </row>
    <row r="231" ht="14.25" customHeight="1">
      <c r="C231" s="12"/>
    </row>
    <row r="232" ht="14.25" customHeight="1">
      <c r="C232" s="12"/>
    </row>
    <row r="233" ht="14.25" customHeight="1">
      <c r="C233" s="12"/>
    </row>
    <row r="234" ht="14.25" customHeight="1">
      <c r="C234" s="12"/>
    </row>
    <row r="235" ht="14.25" customHeight="1">
      <c r="C235" s="12"/>
    </row>
    <row r="236" ht="14.25" customHeight="1">
      <c r="C236" s="12"/>
    </row>
    <row r="237" ht="14.25" customHeight="1">
      <c r="C237" s="12"/>
    </row>
    <row r="238" ht="14.25" customHeight="1">
      <c r="C238" s="12"/>
    </row>
    <row r="239" ht="14.25" customHeight="1">
      <c r="C239" s="12"/>
    </row>
    <row r="240" ht="14.25" customHeight="1">
      <c r="C240" s="12"/>
    </row>
    <row r="241" ht="14.25" customHeight="1">
      <c r="C241" s="12"/>
    </row>
    <row r="242" ht="14.25" customHeight="1">
      <c r="C242" s="12"/>
    </row>
    <row r="243" ht="14.25" customHeight="1">
      <c r="C243" s="12"/>
    </row>
    <row r="244" ht="14.25" customHeight="1">
      <c r="C244" s="12"/>
    </row>
    <row r="245" ht="14.25" customHeight="1">
      <c r="C245" s="12"/>
    </row>
    <row r="246" ht="14.25" customHeight="1">
      <c r="C246" s="12"/>
    </row>
    <row r="247" ht="14.25" customHeight="1">
      <c r="C247" s="12"/>
    </row>
    <row r="248" ht="14.25" customHeight="1">
      <c r="C248" s="12"/>
    </row>
    <row r="249" ht="14.25" customHeight="1">
      <c r="C249" s="12"/>
    </row>
    <row r="250" ht="14.25" customHeight="1">
      <c r="C250" s="12"/>
    </row>
    <row r="251" ht="14.25" customHeight="1">
      <c r="C251" s="12"/>
    </row>
    <row r="252" ht="14.25" customHeight="1">
      <c r="C252" s="12"/>
    </row>
    <row r="253" ht="14.25" customHeight="1">
      <c r="C253" s="12"/>
    </row>
    <row r="254" ht="14.25" customHeight="1">
      <c r="C254" s="12"/>
    </row>
    <row r="255" ht="14.25" customHeight="1">
      <c r="C255" s="12"/>
    </row>
    <row r="256" ht="14.25" customHeight="1">
      <c r="C256" s="12"/>
    </row>
    <row r="257" ht="14.25" customHeight="1">
      <c r="C257" s="12"/>
    </row>
    <row r="258" ht="14.25" customHeight="1">
      <c r="C258" s="12"/>
    </row>
    <row r="259" ht="14.25" customHeight="1">
      <c r="C259" s="12"/>
    </row>
    <row r="260" ht="14.25" customHeight="1">
      <c r="C260" s="12"/>
    </row>
    <row r="261" ht="14.25" customHeight="1">
      <c r="C261" s="12"/>
    </row>
    <row r="262" ht="14.25" customHeight="1">
      <c r="C262" s="12"/>
    </row>
    <row r="263" ht="14.25" customHeight="1">
      <c r="C263" s="12"/>
    </row>
    <row r="264" ht="14.25" customHeight="1">
      <c r="C264" s="12"/>
    </row>
    <row r="265" ht="14.25" customHeight="1">
      <c r="C265" s="12"/>
    </row>
    <row r="266" ht="14.25" customHeight="1">
      <c r="C266" s="12"/>
    </row>
    <row r="267" ht="14.25" customHeight="1">
      <c r="C267" s="12"/>
    </row>
    <row r="268" ht="14.25" customHeight="1">
      <c r="C268" s="12"/>
    </row>
    <row r="269" ht="14.25" customHeight="1">
      <c r="C269" s="12"/>
    </row>
    <row r="270" ht="14.25" customHeight="1">
      <c r="C270" s="12"/>
    </row>
    <row r="271" ht="14.25" customHeight="1">
      <c r="C271" s="12"/>
    </row>
    <row r="272" ht="14.25" customHeight="1">
      <c r="C272" s="12"/>
    </row>
    <row r="273" ht="14.25" customHeight="1">
      <c r="C273" s="12"/>
    </row>
    <row r="274" ht="14.25" customHeight="1">
      <c r="C274" s="12"/>
    </row>
    <row r="275" ht="14.25" customHeight="1">
      <c r="C275" s="12"/>
    </row>
    <row r="276" ht="14.25" customHeight="1">
      <c r="C276" s="12"/>
    </row>
    <row r="277" ht="14.25" customHeight="1">
      <c r="C277" s="12"/>
    </row>
    <row r="278" ht="14.25" customHeight="1">
      <c r="C278" s="12"/>
    </row>
    <row r="279" ht="14.25" customHeight="1">
      <c r="C279" s="12"/>
    </row>
    <row r="280" ht="14.25" customHeight="1">
      <c r="C280" s="12"/>
    </row>
    <row r="281" ht="14.25" customHeight="1">
      <c r="C281" s="12"/>
    </row>
    <row r="282" ht="14.25" customHeight="1">
      <c r="C282" s="12"/>
    </row>
    <row r="283" ht="14.25" customHeight="1">
      <c r="C283" s="12"/>
    </row>
    <row r="284" ht="14.25" customHeight="1">
      <c r="C284" s="12"/>
    </row>
    <row r="285" ht="14.25" customHeight="1">
      <c r="C285" s="12"/>
    </row>
    <row r="286" ht="14.25" customHeight="1">
      <c r="C286" s="12"/>
    </row>
    <row r="287" ht="14.25" customHeight="1">
      <c r="C287" s="12"/>
    </row>
    <row r="288" ht="14.25" customHeight="1">
      <c r="C288" s="12"/>
    </row>
    <row r="289" ht="14.25" customHeight="1">
      <c r="C289" s="12"/>
    </row>
    <row r="290" ht="14.25" customHeight="1">
      <c r="C290" s="12"/>
    </row>
    <row r="291" ht="14.25" customHeight="1">
      <c r="C291" s="12"/>
    </row>
    <row r="292" ht="14.25" customHeight="1">
      <c r="C292" s="12"/>
    </row>
    <row r="293" ht="14.25" customHeight="1">
      <c r="C293" s="12"/>
    </row>
    <row r="294" ht="14.25" customHeight="1">
      <c r="C294" s="12"/>
    </row>
    <row r="295" ht="14.25" customHeight="1">
      <c r="C295" s="12"/>
    </row>
    <row r="296" ht="14.25" customHeight="1">
      <c r="C296" s="12"/>
    </row>
    <row r="297" ht="14.25" customHeight="1">
      <c r="C297" s="12"/>
    </row>
    <row r="298" ht="14.25" customHeight="1">
      <c r="C298" s="12"/>
    </row>
    <row r="299" ht="14.25" customHeight="1">
      <c r="C299" s="12"/>
    </row>
    <row r="300" ht="14.25" customHeight="1">
      <c r="C300" s="12"/>
    </row>
    <row r="301" ht="14.25" customHeight="1">
      <c r="C301" s="12"/>
    </row>
    <row r="302" ht="14.25" customHeight="1">
      <c r="C302" s="12"/>
    </row>
    <row r="303" ht="14.25" customHeight="1">
      <c r="C303" s="12"/>
    </row>
    <row r="304" ht="14.25" customHeight="1">
      <c r="C304" s="12"/>
    </row>
    <row r="305" ht="14.25" customHeight="1">
      <c r="C305" s="12"/>
    </row>
    <row r="306" ht="14.25" customHeight="1">
      <c r="C306" s="12"/>
    </row>
    <row r="307" ht="14.25" customHeight="1">
      <c r="C307" s="12"/>
    </row>
    <row r="308" ht="14.25" customHeight="1">
      <c r="C308" s="12"/>
    </row>
    <row r="309" ht="14.25" customHeight="1">
      <c r="C309" s="12"/>
    </row>
    <row r="310" ht="14.25" customHeight="1">
      <c r="C310" s="12"/>
    </row>
    <row r="311" ht="14.25" customHeight="1">
      <c r="C311" s="12"/>
    </row>
    <row r="312" ht="14.25" customHeight="1">
      <c r="C312" s="12"/>
    </row>
    <row r="313" ht="14.25" customHeight="1">
      <c r="C313" s="12"/>
    </row>
    <row r="314" ht="14.25" customHeight="1">
      <c r="C314" s="12"/>
    </row>
    <row r="315" ht="14.25" customHeight="1">
      <c r="C315" s="12"/>
    </row>
    <row r="316" ht="14.25" customHeight="1">
      <c r="C316" s="12"/>
    </row>
    <row r="317" ht="14.25" customHeight="1">
      <c r="C317" s="12"/>
    </row>
    <row r="318" ht="14.25" customHeight="1">
      <c r="C318" s="12"/>
    </row>
    <row r="319" ht="14.25" customHeight="1">
      <c r="C319" s="12"/>
    </row>
    <row r="320" ht="14.25" customHeight="1">
      <c r="C320" s="12"/>
    </row>
    <row r="321" ht="14.25" customHeight="1">
      <c r="C321" s="12"/>
    </row>
    <row r="322" ht="14.25" customHeight="1">
      <c r="C322" s="12"/>
    </row>
    <row r="323" ht="14.25" customHeight="1">
      <c r="C323" s="12"/>
    </row>
    <row r="324" ht="14.25" customHeight="1">
      <c r="C324" s="12"/>
    </row>
    <row r="325" ht="14.25" customHeight="1">
      <c r="C325" s="12"/>
    </row>
    <row r="326" ht="14.25" customHeight="1">
      <c r="C326" s="12"/>
    </row>
    <row r="327" ht="14.25" customHeight="1">
      <c r="C327" s="12"/>
    </row>
    <row r="328" ht="14.25" customHeight="1">
      <c r="C328" s="12"/>
    </row>
    <row r="329" ht="14.25" customHeight="1">
      <c r="C329" s="12"/>
    </row>
    <row r="330" ht="14.25" customHeight="1">
      <c r="C330" s="12"/>
    </row>
    <row r="331" ht="14.25" customHeight="1">
      <c r="C331" s="12"/>
    </row>
    <row r="332" ht="14.25" customHeight="1">
      <c r="C332" s="12"/>
    </row>
    <row r="333" ht="14.25" customHeight="1">
      <c r="C333" s="12"/>
    </row>
    <row r="334" ht="14.25" customHeight="1">
      <c r="C334" s="12"/>
    </row>
    <row r="335" ht="14.25" customHeight="1">
      <c r="C335" s="12"/>
    </row>
    <row r="336" ht="14.25" customHeight="1">
      <c r="C336" s="12"/>
    </row>
    <row r="337" ht="14.25" customHeight="1">
      <c r="C337" s="12"/>
    </row>
    <row r="338" ht="14.25" customHeight="1">
      <c r="C338" s="12"/>
    </row>
    <row r="339" ht="14.25" customHeight="1">
      <c r="C339" s="12"/>
    </row>
    <row r="340" ht="14.25" customHeight="1">
      <c r="C340" s="12"/>
    </row>
    <row r="341" ht="14.25" customHeight="1">
      <c r="C341" s="12"/>
    </row>
    <row r="342" ht="14.25" customHeight="1">
      <c r="C342" s="12"/>
    </row>
    <row r="343" ht="14.25" customHeight="1">
      <c r="C343" s="12"/>
    </row>
    <row r="344" ht="14.25" customHeight="1">
      <c r="C344" s="12"/>
    </row>
    <row r="345" ht="14.25" customHeight="1">
      <c r="C345" s="12"/>
    </row>
    <row r="346" ht="14.25" customHeight="1">
      <c r="C346" s="12"/>
    </row>
    <row r="347" ht="14.25" customHeight="1">
      <c r="C347" s="12"/>
    </row>
    <row r="348" ht="14.25" customHeight="1">
      <c r="C348" s="12"/>
    </row>
    <row r="349" ht="14.25" customHeight="1">
      <c r="C349" s="12"/>
    </row>
    <row r="350" ht="14.25" customHeight="1">
      <c r="C350" s="12"/>
    </row>
    <row r="351" ht="14.25" customHeight="1">
      <c r="C351" s="12"/>
    </row>
    <row r="352" ht="14.25" customHeight="1">
      <c r="C352" s="12"/>
    </row>
    <row r="353" ht="14.25" customHeight="1">
      <c r="C353" s="12"/>
    </row>
    <row r="354" ht="14.25" customHeight="1">
      <c r="C354" s="12"/>
    </row>
    <row r="355" ht="14.25" customHeight="1">
      <c r="C355" s="12"/>
    </row>
    <row r="356" ht="14.25" customHeight="1">
      <c r="C356" s="12"/>
    </row>
    <row r="357" ht="14.25" customHeight="1">
      <c r="C357" s="12"/>
    </row>
    <row r="358" ht="14.25" customHeight="1">
      <c r="C358" s="12"/>
    </row>
    <row r="359" ht="14.25" customHeight="1">
      <c r="C359" s="12"/>
    </row>
    <row r="360" ht="14.25" customHeight="1">
      <c r="C360" s="12"/>
    </row>
    <row r="361" ht="14.25" customHeight="1">
      <c r="C361" s="12"/>
    </row>
    <row r="362" ht="14.25" customHeight="1">
      <c r="C362" s="12"/>
    </row>
    <row r="363" ht="14.25" customHeight="1">
      <c r="C363" s="12"/>
    </row>
    <row r="364" ht="14.25" customHeight="1">
      <c r="C364" s="12"/>
    </row>
    <row r="365" ht="14.25" customHeight="1">
      <c r="C365" s="12"/>
    </row>
    <row r="366" ht="14.25" customHeight="1">
      <c r="C366" s="12"/>
    </row>
    <row r="367" ht="14.25" customHeight="1">
      <c r="C367" s="12"/>
    </row>
    <row r="368" ht="14.25" customHeight="1">
      <c r="C368" s="12"/>
    </row>
    <row r="369" ht="14.25" customHeight="1">
      <c r="C369" s="12"/>
    </row>
    <row r="370" ht="14.25" customHeight="1">
      <c r="C370" s="12"/>
    </row>
    <row r="371" ht="14.25" customHeight="1">
      <c r="C371" s="12"/>
    </row>
    <row r="372" ht="14.25" customHeight="1">
      <c r="C372" s="12"/>
    </row>
    <row r="373" ht="14.25" customHeight="1">
      <c r="C373" s="12"/>
    </row>
    <row r="374" ht="14.25" customHeight="1">
      <c r="C374" s="12"/>
    </row>
    <row r="375" ht="14.25" customHeight="1">
      <c r="C375" s="12"/>
    </row>
    <row r="376" ht="14.25" customHeight="1">
      <c r="C376" s="12"/>
    </row>
    <row r="377" ht="14.25" customHeight="1">
      <c r="C377" s="12"/>
    </row>
    <row r="378" ht="14.25" customHeight="1">
      <c r="C378" s="12"/>
    </row>
    <row r="379" ht="14.25" customHeight="1">
      <c r="C379" s="12"/>
    </row>
    <row r="380" ht="14.25" customHeight="1">
      <c r="C380" s="12"/>
    </row>
    <row r="381" ht="14.25" customHeight="1">
      <c r="C381" s="12"/>
    </row>
    <row r="382" ht="14.25" customHeight="1">
      <c r="C382" s="12"/>
    </row>
    <row r="383" ht="14.25" customHeight="1">
      <c r="C383" s="12"/>
    </row>
    <row r="384" ht="14.25" customHeight="1">
      <c r="C384" s="12"/>
    </row>
    <row r="385" ht="14.25" customHeight="1">
      <c r="C385" s="12"/>
    </row>
    <row r="386" ht="14.25" customHeight="1">
      <c r="C386" s="12"/>
    </row>
    <row r="387" ht="14.25" customHeight="1">
      <c r="C387" s="12"/>
    </row>
    <row r="388" ht="14.25" customHeight="1">
      <c r="C388" s="12"/>
    </row>
    <row r="389" ht="14.25" customHeight="1">
      <c r="C389" s="12"/>
    </row>
    <row r="390" ht="14.25" customHeight="1">
      <c r="C390" s="12"/>
    </row>
    <row r="391" ht="14.25" customHeight="1">
      <c r="C391" s="12"/>
    </row>
    <row r="392" ht="14.25" customHeight="1">
      <c r="C392" s="12"/>
    </row>
    <row r="393" ht="14.25" customHeight="1">
      <c r="C393" s="12"/>
    </row>
    <row r="394" ht="14.25" customHeight="1">
      <c r="C394" s="12"/>
    </row>
    <row r="395" ht="14.25" customHeight="1">
      <c r="C395" s="12"/>
    </row>
    <row r="396" ht="14.25" customHeight="1">
      <c r="C396" s="12"/>
    </row>
    <row r="397" ht="14.25" customHeight="1">
      <c r="C397" s="12"/>
    </row>
    <row r="398" ht="14.25" customHeight="1">
      <c r="C398" s="12"/>
    </row>
    <row r="399" ht="14.25" customHeight="1">
      <c r="C399" s="12"/>
    </row>
    <row r="400" ht="14.25" customHeight="1">
      <c r="C400" s="12"/>
    </row>
    <row r="401" ht="14.25" customHeight="1">
      <c r="C401" s="12"/>
    </row>
    <row r="402" ht="14.25" customHeight="1">
      <c r="C402" s="12"/>
    </row>
    <row r="403" ht="14.25" customHeight="1">
      <c r="C403" s="12"/>
    </row>
    <row r="404" ht="14.25" customHeight="1">
      <c r="C404" s="12"/>
    </row>
    <row r="405" ht="14.25" customHeight="1">
      <c r="C405" s="12"/>
    </row>
    <row r="406" ht="14.25" customHeight="1">
      <c r="C406" s="12"/>
    </row>
    <row r="407" ht="14.25" customHeight="1">
      <c r="C407" s="12"/>
    </row>
    <row r="408" ht="14.25" customHeight="1">
      <c r="C408" s="12"/>
    </row>
    <row r="409" ht="14.25" customHeight="1">
      <c r="C409" s="12"/>
    </row>
    <row r="410" ht="14.25" customHeight="1">
      <c r="C410" s="12"/>
    </row>
    <row r="411" ht="14.25" customHeight="1">
      <c r="C411" s="12"/>
    </row>
    <row r="412" ht="14.25" customHeight="1">
      <c r="C412" s="12"/>
    </row>
    <row r="413" ht="14.25" customHeight="1">
      <c r="C413" s="12"/>
    </row>
    <row r="414" ht="14.25" customHeight="1">
      <c r="C414" s="12"/>
    </row>
    <row r="415" ht="14.25" customHeight="1">
      <c r="C415" s="12"/>
    </row>
    <row r="416" ht="14.25" customHeight="1">
      <c r="C416" s="12"/>
    </row>
    <row r="417" ht="14.25" customHeight="1">
      <c r="C417" s="12"/>
    </row>
    <row r="418" ht="14.25" customHeight="1">
      <c r="C418" s="12"/>
    </row>
    <row r="419" ht="14.25" customHeight="1">
      <c r="C419" s="12"/>
    </row>
    <row r="420" ht="14.25" customHeight="1">
      <c r="C420" s="12"/>
    </row>
    <row r="421" ht="14.25" customHeight="1">
      <c r="C421" s="12"/>
    </row>
    <row r="422" ht="14.25" customHeight="1">
      <c r="C422" s="12"/>
    </row>
    <row r="423" ht="14.25" customHeight="1">
      <c r="C423" s="12"/>
    </row>
    <row r="424" ht="14.25" customHeight="1">
      <c r="C424" s="12"/>
    </row>
    <row r="425" ht="14.25" customHeight="1">
      <c r="C425" s="12"/>
    </row>
    <row r="426" ht="14.25" customHeight="1">
      <c r="C426" s="12"/>
    </row>
    <row r="427" ht="14.25" customHeight="1">
      <c r="C427" s="12"/>
    </row>
    <row r="428" ht="14.25" customHeight="1">
      <c r="C428" s="12"/>
    </row>
    <row r="429" ht="14.25" customHeight="1">
      <c r="C429" s="12"/>
    </row>
    <row r="430" ht="14.25" customHeight="1">
      <c r="C430" s="12"/>
    </row>
    <row r="431" ht="14.25" customHeight="1">
      <c r="C431" s="12"/>
    </row>
    <row r="432" ht="14.25" customHeight="1">
      <c r="C432" s="12"/>
    </row>
    <row r="433" ht="14.25" customHeight="1">
      <c r="C433" s="12"/>
    </row>
    <row r="434" ht="14.25" customHeight="1">
      <c r="C434" s="12"/>
    </row>
    <row r="435" ht="14.25" customHeight="1">
      <c r="C435" s="12"/>
    </row>
    <row r="436" ht="14.25" customHeight="1">
      <c r="C436" s="12"/>
    </row>
    <row r="437" ht="14.25" customHeight="1">
      <c r="C437" s="12"/>
    </row>
    <row r="438" ht="14.25" customHeight="1">
      <c r="C438" s="12"/>
    </row>
    <row r="439" ht="14.25" customHeight="1">
      <c r="C439" s="12"/>
    </row>
    <row r="440" ht="14.25" customHeight="1">
      <c r="C440" s="12"/>
    </row>
    <row r="441" ht="14.25" customHeight="1">
      <c r="C441" s="12"/>
    </row>
    <row r="442" ht="14.25" customHeight="1">
      <c r="C442" s="12"/>
    </row>
    <row r="443" ht="14.25" customHeight="1">
      <c r="C443" s="12"/>
    </row>
    <row r="444" ht="14.25" customHeight="1">
      <c r="C444" s="12"/>
    </row>
    <row r="445" ht="14.25" customHeight="1">
      <c r="C445" s="12"/>
    </row>
    <row r="446" ht="14.25" customHeight="1">
      <c r="C446" s="12"/>
    </row>
    <row r="447" ht="14.25" customHeight="1">
      <c r="C447" s="12"/>
    </row>
    <row r="448" ht="14.25" customHeight="1">
      <c r="C448" s="12"/>
    </row>
    <row r="449" ht="14.25" customHeight="1">
      <c r="C449" s="12"/>
    </row>
    <row r="450" ht="14.25" customHeight="1">
      <c r="C450" s="12"/>
    </row>
    <row r="451" ht="14.25" customHeight="1">
      <c r="C451" s="12"/>
    </row>
    <row r="452" ht="14.25" customHeight="1">
      <c r="C452" s="12"/>
    </row>
    <row r="453" ht="14.25" customHeight="1">
      <c r="C453" s="12"/>
    </row>
    <row r="454" ht="14.25" customHeight="1">
      <c r="C454" s="12"/>
    </row>
    <row r="455" ht="14.25" customHeight="1">
      <c r="C455" s="12"/>
    </row>
    <row r="456" ht="14.25" customHeight="1">
      <c r="C456" s="12"/>
    </row>
    <row r="457" ht="14.25" customHeight="1">
      <c r="C457" s="12"/>
    </row>
    <row r="458" ht="14.25" customHeight="1">
      <c r="C458" s="12"/>
    </row>
    <row r="459" ht="14.25" customHeight="1">
      <c r="C459" s="12"/>
    </row>
    <row r="460" ht="14.25" customHeight="1">
      <c r="C460" s="12"/>
    </row>
    <row r="461" ht="14.25" customHeight="1">
      <c r="C461" s="12"/>
    </row>
    <row r="462" ht="14.25" customHeight="1">
      <c r="C462" s="12"/>
    </row>
    <row r="463" ht="14.25" customHeight="1">
      <c r="C463" s="12"/>
    </row>
    <row r="464" ht="14.25" customHeight="1">
      <c r="C464" s="12"/>
    </row>
    <row r="465" ht="14.25" customHeight="1">
      <c r="C465" s="12"/>
    </row>
    <row r="466" ht="14.25" customHeight="1">
      <c r="C466" s="12"/>
    </row>
    <row r="467" ht="14.25" customHeight="1">
      <c r="C467" s="12"/>
    </row>
    <row r="468" ht="14.25" customHeight="1">
      <c r="C468" s="12"/>
    </row>
    <row r="469" ht="14.25" customHeight="1">
      <c r="C469" s="12"/>
    </row>
    <row r="470" ht="14.25" customHeight="1">
      <c r="C470" s="12"/>
    </row>
    <row r="471" ht="14.25" customHeight="1">
      <c r="C471" s="12"/>
    </row>
    <row r="472" ht="14.25" customHeight="1">
      <c r="C472" s="12"/>
    </row>
    <row r="473" ht="14.25" customHeight="1">
      <c r="C473" s="12"/>
    </row>
    <row r="474" ht="14.25" customHeight="1">
      <c r="C474" s="12"/>
    </row>
    <row r="475" ht="14.25" customHeight="1">
      <c r="C475" s="12"/>
    </row>
    <row r="476" ht="14.25" customHeight="1">
      <c r="C476" s="12"/>
    </row>
    <row r="477" ht="14.25" customHeight="1">
      <c r="C477" s="12"/>
    </row>
    <row r="478" ht="14.25" customHeight="1">
      <c r="C478" s="12"/>
    </row>
    <row r="479" ht="14.25" customHeight="1">
      <c r="C479" s="12"/>
    </row>
    <row r="480" ht="14.25" customHeight="1">
      <c r="C480" s="12"/>
    </row>
    <row r="481" ht="14.25" customHeight="1">
      <c r="C481" s="12"/>
    </row>
    <row r="482" ht="14.25" customHeight="1">
      <c r="C482" s="12"/>
    </row>
    <row r="483" ht="14.25" customHeight="1">
      <c r="C483" s="12"/>
    </row>
    <row r="484" ht="14.25" customHeight="1">
      <c r="C484" s="12"/>
    </row>
    <row r="485" ht="14.25" customHeight="1">
      <c r="C485" s="12"/>
    </row>
    <row r="486" ht="14.25" customHeight="1">
      <c r="C486" s="12"/>
    </row>
    <row r="487" ht="14.25" customHeight="1">
      <c r="C487" s="12"/>
    </row>
    <row r="488" ht="14.25" customHeight="1">
      <c r="C488" s="12"/>
    </row>
    <row r="489" ht="14.25" customHeight="1">
      <c r="C489" s="12"/>
    </row>
    <row r="490" ht="14.25" customHeight="1">
      <c r="C490" s="12"/>
    </row>
    <row r="491" ht="14.25" customHeight="1">
      <c r="C491" s="12"/>
    </row>
    <row r="492" ht="14.25" customHeight="1">
      <c r="C492" s="12"/>
    </row>
    <row r="493" ht="14.25" customHeight="1">
      <c r="C493" s="12"/>
    </row>
    <row r="494" ht="14.25" customHeight="1">
      <c r="C494" s="12"/>
    </row>
    <row r="495" ht="14.25" customHeight="1">
      <c r="C495" s="12"/>
    </row>
    <row r="496" ht="14.25" customHeight="1">
      <c r="C496" s="12"/>
    </row>
    <row r="497" ht="14.25" customHeight="1">
      <c r="C497" s="12"/>
    </row>
    <row r="498" ht="14.25" customHeight="1">
      <c r="C498" s="12"/>
    </row>
    <row r="499" ht="14.25" customHeight="1">
      <c r="C499" s="12"/>
    </row>
    <row r="500" ht="14.25" customHeight="1">
      <c r="C500" s="12"/>
    </row>
    <row r="501" ht="14.25" customHeight="1">
      <c r="C501" s="12"/>
    </row>
    <row r="502" ht="14.25" customHeight="1">
      <c r="C502" s="12"/>
    </row>
    <row r="503" ht="14.25" customHeight="1">
      <c r="C503" s="12"/>
    </row>
    <row r="504" ht="14.25" customHeight="1">
      <c r="C504" s="12"/>
    </row>
    <row r="505" ht="14.25" customHeight="1">
      <c r="C505" s="12"/>
    </row>
    <row r="506" ht="14.25" customHeight="1">
      <c r="C506" s="12"/>
    </row>
    <row r="507" ht="14.25" customHeight="1">
      <c r="C507" s="12"/>
    </row>
    <row r="508" ht="14.25" customHeight="1">
      <c r="C508" s="12"/>
    </row>
    <row r="509" ht="14.25" customHeight="1">
      <c r="C509" s="12"/>
    </row>
    <row r="510" ht="14.25" customHeight="1">
      <c r="C510" s="12"/>
    </row>
    <row r="511" ht="14.25" customHeight="1">
      <c r="C511" s="12"/>
    </row>
    <row r="512" ht="14.25" customHeight="1">
      <c r="C512" s="12"/>
    </row>
    <row r="513" ht="14.25" customHeight="1">
      <c r="C513" s="12"/>
    </row>
    <row r="514" ht="14.25" customHeight="1">
      <c r="C514" s="12"/>
    </row>
    <row r="515" ht="14.25" customHeight="1">
      <c r="C515" s="12"/>
    </row>
    <row r="516" ht="14.25" customHeight="1">
      <c r="C516" s="12"/>
    </row>
    <row r="517" ht="14.25" customHeight="1">
      <c r="C517" s="12"/>
    </row>
    <row r="518" ht="14.25" customHeight="1">
      <c r="C518" s="12"/>
    </row>
    <row r="519" ht="14.25" customHeight="1">
      <c r="C519" s="12"/>
    </row>
    <row r="520" ht="14.25" customHeight="1">
      <c r="C520" s="12"/>
    </row>
    <row r="521" ht="14.25" customHeight="1">
      <c r="C521" s="12"/>
    </row>
    <row r="522" ht="14.25" customHeight="1">
      <c r="C522" s="12"/>
    </row>
    <row r="523" ht="14.25" customHeight="1">
      <c r="C523" s="12"/>
    </row>
    <row r="524" ht="14.25" customHeight="1">
      <c r="C524" s="12"/>
    </row>
    <row r="525" ht="14.25" customHeight="1">
      <c r="C525" s="12"/>
    </row>
    <row r="526" ht="14.25" customHeight="1">
      <c r="C526" s="12"/>
    </row>
    <row r="527" ht="14.25" customHeight="1">
      <c r="C527" s="12"/>
    </row>
    <row r="528" ht="14.25" customHeight="1">
      <c r="C528" s="12"/>
    </row>
    <row r="529" ht="14.25" customHeight="1">
      <c r="C529" s="12"/>
    </row>
    <row r="530" ht="14.25" customHeight="1">
      <c r="C530" s="12"/>
    </row>
    <row r="531" ht="14.25" customHeight="1">
      <c r="C531" s="12"/>
    </row>
    <row r="532" ht="14.25" customHeight="1">
      <c r="C532" s="12"/>
    </row>
    <row r="533" ht="14.25" customHeight="1">
      <c r="C533" s="12"/>
    </row>
    <row r="534" ht="14.25" customHeight="1">
      <c r="C534" s="12"/>
    </row>
    <row r="535" ht="14.25" customHeight="1">
      <c r="C535" s="12"/>
    </row>
    <row r="536" ht="14.25" customHeight="1">
      <c r="C536" s="12"/>
    </row>
    <row r="537" ht="14.25" customHeight="1">
      <c r="C537" s="12"/>
    </row>
    <row r="538" ht="14.25" customHeight="1">
      <c r="C538" s="12"/>
    </row>
    <row r="539" ht="14.25" customHeight="1">
      <c r="C539" s="12"/>
    </row>
    <row r="540" ht="14.25" customHeight="1">
      <c r="C540" s="12"/>
    </row>
    <row r="541" ht="14.25" customHeight="1">
      <c r="C541" s="12"/>
    </row>
    <row r="542" ht="14.25" customHeight="1">
      <c r="C542" s="12"/>
    </row>
    <row r="543" ht="14.25" customHeight="1">
      <c r="C543" s="12"/>
    </row>
    <row r="544" ht="14.25" customHeight="1">
      <c r="C544" s="12"/>
    </row>
    <row r="545" ht="14.25" customHeight="1">
      <c r="C545" s="12"/>
    </row>
    <row r="546" ht="14.25" customHeight="1">
      <c r="C546" s="12"/>
    </row>
    <row r="547" ht="14.25" customHeight="1">
      <c r="C547" s="12"/>
    </row>
    <row r="548" ht="14.25" customHeight="1">
      <c r="C548" s="12"/>
    </row>
    <row r="549" ht="14.25" customHeight="1">
      <c r="C549" s="12"/>
    </row>
    <row r="550" ht="14.25" customHeight="1">
      <c r="C550" s="12"/>
    </row>
    <row r="551" ht="14.25" customHeight="1">
      <c r="C551" s="12"/>
    </row>
    <row r="552" ht="14.25" customHeight="1">
      <c r="C552" s="12"/>
    </row>
    <row r="553" ht="14.25" customHeight="1">
      <c r="C553" s="12"/>
    </row>
    <row r="554" ht="14.25" customHeight="1">
      <c r="C554" s="12"/>
    </row>
    <row r="555" ht="14.25" customHeight="1">
      <c r="C555" s="12"/>
    </row>
    <row r="556" ht="14.25" customHeight="1">
      <c r="C556" s="12"/>
    </row>
    <row r="557" ht="14.25" customHeight="1">
      <c r="C557" s="12"/>
    </row>
    <row r="558" ht="14.25" customHeight="1">
      <c r="C558" s="12"/>
    </row>
    <row r="559" ht="14.25" customHeight="1">
      <c r="C559" s="12"/>
    </row>
    <row r="560" ht="14.25" customHeight="1">
      <c r="C560" s="12"/>
    </row>
    <row r="561" ht="14.25" customHeight="1">
      <c r="C561" s="12"/>
    </row>
    <row r="562" ht="14.25" customHeight="1">
      <c r="C562" s="12"/>
    </row>
    <row r="563" ht="14.25" customHeight="1">
      <c r="C563" s="12"/>
    </row>
    <row r="564" ht="14.25" customHeight="1">
      <c r="C564" s="12"/>
    </row>
    <row r="565" ht="14.25" customHeight="1">
      <c r="C565" s="12"/>
    </row>
    <row r="566" ht="14.25" customHeight="1">
      <c r="C566" s="12"/>
    </row>
    <row r="567" ht="14.25" customHeight="1">
      <c r="C567" s="12"/>
    </row>
    <row r="568" ht="14.25" customHeight="1">
      <c r="C568" s="12"/>
    </row>
    <row r="569" ht="14.25" customHeight="1">
      <c r="C569" s="12"/>
    </row>
    <row r="570" ht="14.25" customHeight="1">
      <c r="C570" s="12"/>
    </row>
    <row r="571" ht="14.25" customHeight="1">
      <c r="C571" s="12"/>
    </row>
    <row r="572" ht="14.25" customHeight="1">
      <c r="C572" s="12"/>
    </row>
    <row r="573" ht="14.25" customHeight="1">
      <c r="C573" s="12"/>
    </row>
    <row r="574" ht="14.25" customHeight="1">
      <c r="C574" s="12"/>
    </row>
    <row r="575" ht="14.25" customHeight="1">
      <c r="C575" s="12"/>
    </row>
    <row r="576" ht="14.25" customHeight="1">
      <c r="C576" s="12"/>
    </row>
    <row r="577" ht="14.25" customHeight="1">
      <c r="C577" s="12"/>
    </row>
    <row r="578" ht="14.25" customHeight="1">
      <c r="C578" s="12"/>
    </row>
    <row r="579" ht="14.25" customHeight="1">
      <c r="C579" s="12"/>
    </row>
    <row r="580" ht="14.25" customHeight="1">
      <c r="C580" s="12"/>
    </row>
    <row r="581" ht="14.25" customHeight="1">
      <c r="C581" s="12"/>
    </row>
    <row r="582" ht="14.25" customHeight="1">
      <c r="C582" s="12"/>
    </row>
    <row r="583" ht="14.25" customHeight="1">
      <c r="C583" s="12"/>
    </row>
    <row r="584" ht="14.25" customHeight="1">
      <c r="C584" s="12"/>
    </row>
    <row r="585" ht="14.25" customHeight="1">
      <c r="C585" s="12"/>
    </row>
    <row r="586" ht="14.25" customHeight="1">
      <c r="C586" s="12"/>
    </row>
    <row r="587" ht="14.25" customHeight="1">
      <c r="C587" s="12"/>
    </row>
    <row r="588" ht="14.25" customHeight="1">
      <c r="C588" s="12"/>
    </row>
    <row r="589" ht="14.25" customHeight="1">
      <c r="C589" s="12"/>
    </row>
    <row r="590" ht="14.25" customHeight="1">
      <c r="C590" s="12"/>
    </row>
    <row r="591" ht="14.25" customHeight="1">
      <c r="C591" s="12"/>
    </row>
    <row r="592" ht="14.25" customHeight="1">
      <c r="C592" s="12"/>
    </row>
    <row r="593" ht="14.25" customHeight="1">
      <c r="C593" s="12"/>
    </row>
    <row r="594" ht="14.25" customHeight="1">
      <c r="C594" s="12"/>
    </row>
    <row r="595" ht="14.25" customHeight="1">
      <c r="C595" s="12"/>
    </row>
    <row r="596" ht="14.25" customHeight="1">
      <c r="C596" s="12"/>
    </row>
    <row r="597" ht="14.25" customHeight="1">
      <c r="C597" s="12"/>
    </row>
    <row r="598" ht="14.25" customHeight="1">
      <c r="C598" s="12"/>
    </row>
    <row r="599" ht="14.25" customHeight="1">
      <c r="C599" s="12"/>
    </row>
    <row r="600" ht="14.25" customHeight="1">
      <c r="C600" s="12"/>
    </row>
    <row r="601" ht="14.25" customHeight="1">
      <c r="C601" s="12"/>
    </row>
    <row r="602" ht="14.25" customHeight="1">
      <c r="C602" s="12"/>
    </row>
    <row r="603" ht="14.25" customHeight="1">
      <c r="C603" s="12"/>
    </row>
    <row r="604" ht="14.25" customHeight="1">
      <c r="C604" s="12"/>
    </row>
    <row r="605" ht="14.25" customHeight="1">
      <c r="C605" s="12"/>
    </row>
    <row r="606" ht="14.25" customHeight="1">
      <c r="C606" s="12"/>
    </row>
    <row r="607" ht="14.25" customHeight="1">
      <c r="C607" s="12"/>
    </row>
    <row r="608" ht="14.25" customHeight="1">
      <c r="C608" s="12"/>
    </row>
    <row r="609" ht="14.25" customHeight="1">
      <c r="C609" s="12"/>
    </row>
    <row r="610" ht="14.25" customHeight="1">
      <c r="C610" s="12"/>
    </row>
    <row r="611" ht="14.25" customHeight="1">
      <c r="C611" s="12"/>
    </row>
    <row r="612" ht="14.25" customHeight="1">
      <c r="C612" s="12"/>
    </row>
    <row r="613" ht="14.25" customHeight="1">
      <c r="C613" s="12"/>
    </row>
    <row r="614" ht="14.25" customHeight="1">
      <c r="C614" s="12"/>
    </row>
    <row r="615" ht="14.25" customHeight="1">
      <c r="C615" s="12"/>
    </row>
    <row r="616" ht="14.25" customHeight="1">
      <c r="C616" s="12"/>
    </row>
    <row r="617" ht="14.25" customHeight="1">
      <c r="C617" s="12"/>
    </row>
    <row r="618" ht="14.25" customHeight="1">
      <c r="C618" s="12"/>
    </row>
    <row r="619" ht="14.25" customHeight="1">
      <c r="C619" s="12"/>
    </row>
    <row r="620" ht="14.25" customHeight="1">
      <c r="C620" s="12"/>
    </row>
    <row r="621" ht="14.25" customHeight="1">
      <c r="C621" s="12"/>
    </row>
    <row r="622" ht="14.25" customHeight="1">
      <c r="C622" s="12"/>
    </row>
    <row r="623" ht="14.25" customHeight="1">
      <c r="C623" s="12"/>
    </row>
    <row r="624" ht="14.25" customHeight="1">
      <c r="C624" s="12"/>
    </row>
    <row r="625" ht="14.25" customHeight="1">
      <c r="C625" s="12"/>
    </row>
    <row r="626" ht="14.25" customHeight="1">
      <c r="C626" s="12"/>
    </row>
    <row r="627" ht="14.25" customHeight="1">
      <c r="C627" s="12"/>
    </row>
    <row r="628" ht="14.25" customHeight="1">
      <c r="C628" s="12"/>
    </row>
    <row r="629" ht="14.25" customHeight="1">
      <c r="C629" s="12"/>
    </row>
    <row r="630" ht="14.25" customHeight="1">
      <c r="C630" s="12"/>
    </row>
    <row r="631" ht="14.25" customHeight="1">
      <c r="C631" s="12"/>
    </row>
    <row r="632" ht="14.25" customHeight="1">
      <c r="C632" s="12"/>
    </row>
    <row r="633" ht="14.25" customHeight="1">
      <c r="C633" s="12"/>
    </row>
    <row r="634" ht="14.25" customHeight="1">
      <c r="C634" s="12"/>
    </row>
    <row r="635" ht="14.25" customHeight="1">
      <c r="C635" s="12"/>
    </row>
    <row r="636" ht="14.25" customHeight="1">
      <c r="C636" s="12"/>
    </row>
    <row r="637" ht="14.25" customHeight="1">
      <c r="C637" s="12"/>
    </row>
    <row r="638" ht="14.25" customHeight="1">
      <c r="C638" s="12"/>
    </row>
    <row r="639" ht="14.25" customHeight="1">
      <c r="C639" s="12"/>
    </row>
    <row r="640" ht="14.25" customHeight="1">
      <c r="C640" s="12"/>
    </row>
    <row r="641" ht="14.25" customHeight="1">
      <c r="C641" s="12"/>
    </row>
    <row r="642" ht="14.25" customHeight="1">
      <c r="C642" s="12"/>
    </row>
    <row r="643" ht="14.25" customHeight="1">
      <c r="C643" s="12"/>
    </row>
    <row r="644" ht="14.25" customHeight="1">
      <c r="C644" s="12"/>
    </row>
    <row r="645" ht="14.25" customHeight="1">
      <c r="C645" s="12"/>
    </row>
    <row r="646" ht="14.25" customHeight="1">
      <c r="C646" s="12"/>
    </row>
    <row r="647" ht="14.25" customHeight="1">
      <c r="C647" s="12"/>
    </row>
    <row r="648" ht="14.25" customHeight="1">
      <c r="C648" s="12"/>
    </row>
    <row r="649" ht="14.25" customHeight="1">
      <c r="C649" s="12"/>
    </row>
    <row r="650" ht="14.25" customHeight="1">
      <c r="C650" s="12"/>
    </row>
    <row r="651" ht="14.25" customHeight="1">
      <c r="C651" s="12"/>
    </row>
    <row r="652" ht="14.25" customHeight="1">
      <c r="C652" s="12"/>
    </row>
    <row r="653" ht="14.25" customHeight="1">
      <c r="C653" s="12"/>
    </row>
    <row r="654" ht="14.25" customHeight="1">
      <c r="C654" s="12"/>
    </row>
    <row r="655" ht="14.25" customHeight="1">
      <c r="C655" s="12"/>
    </row>
    <row r="656" ht="14.25" customHeight="1">
      <c r="C656" s="12"/>
    </row>
    <row r="657" ht="14.25" customHeight="1">
      <c r="C657" s="12"/>
    </row>
    <row r="658" ht="14.25" customHeight="1">
      <c r="C658" s="12"/>
    </row>
    <row r="659" ht="14.25" customHeight="1">
      <c r="C659" s="12"/>
    </row>
    <row r="660" ht="14.25" customHeight="1">
      <c r="C660" s="12"/>
    </row>
    <row r="661" ht="14.25" customHeight="1">
      <c r="C661" s="12"/>
    </row>
    <row r="662" ht="14.25" customHeight="1">
      <c r="C662" s="12"/>
    </row>
    <row r="663" ht="14.25" customHeight="1">
      <c r="C663" s="12"/>
    </row>
    <row r="664" ht="14.25" customHeight="1">
      <c r="C664" s="12"/>
    </row>
    <row r="665" ht="14.25" customHeight="1">
      <c r="C665" s="12"/>
    </row>
    <row r="666" ht="14.25" customHeight="1">
      <c r="C666" s="12"/>
    </row>
    <row r="667" ht="14.25" customHeight="1">
      <c r="C667" s="12"/>
    </row>
    <row r="668" ht="14.25" customHeight="1">
      <c r="C668" s="12"/>
    </row>
    <row r="669" ht="14.25" customHeight="1">
      <c r="C669" s="12"/>
    </row>
    <row r="670" ht="14.25" customHeight="1">
      <c r="C670" s="12"/>
    </row>
    <row r="671" ht="14.25" customHeight="1">
      <c r="C671" s="12"/>
    </row>
    <row r="672" ht="14.25" customHeight="1">
      <c r="C672" s="12"/>
    </row>
    <row r="673" ht="14.25" customHeight="1">
      <c r="C673" s="12"/>
    </row>
    <row r="674" ht="14.25" customHeight="1">
      <c r="C674" s="12"/>
    </row>
    <row r="675" ht="14.25" customHeight="1">
      <c r="C675" s="12"/>
    </row>
    <row r="676" ht="14.25" customHeight="1">
      <c r="C676" s="12"/>
    </row>
    <row r="677" ht="14.25" customHeight="1">
      <c r="C677" s="12"/>
    </row>
    <row r="678" ht="14.25" customHeight="1">
      <c r="C678" s="12"/>
    </row>
    <row r="679" ht="14.25" customHeight="1">
      <c r="C679" s="12"/>
    </row>
    <row r="680" ht="14.25" customHeight="1">
      <c r="C680" s="12"/>
    </row>
    <row r="681" ht="14.25" customHeight="1">
      <c r="C681" s="12"/>
    </row>
    <row r="682" ht="14.25" customHeight="1">
      <c r="C682" s="12"/>
    </row>
    <row r="683" ht="14.25" customHeight="1">
      <c r="C683" s="12"/>
    </row>
    <row r="684" ht="14.25" customHeight="1">
      <c r="C684" s="12"/>
    </row>
    <row r="685" ht="14.25" customHeight="1">
      <c r="C685" s="12"/>
    </row>
    <row r="686" ht="14.25" customHeight="1">
      <c r="C686" s="12"/>
    </row>
    <row r="687" ht="14.25" customHeight="1">
      <c r="C687" s="12"/>
    </row>
    <row r="688" ht="14.25" customHeight="1">
      <c r="C688" s="12"/>
    </row>
    <row r="689" ht="14.25" customHeight="1">
      <c r="C689" s="12"/>
    </row>
    <row r="690" ht="14.25" customHeight="1">
      <c r="C690" s="12"/>
    </row>
    <row r="691" ht="14.25" customHeight="1">
      <c r="C691" s="12"/>
    </row>
    <row r="692" ht="14.25" customHeight="1">
      <c r="C692" s="12"/>
    </row>
    <row r="693" ht="14.25" customHeight="1">
      <c r="C693" s="12"/>
    </row>
    <row r="694" ht="14.25" customHeight="1">
      <c r="C694" s="12"/>
    </row>
    <row r="695" ht="14.25" customHeight="1">
      <c r="C695" s="12"/>
    </row>
    <row r="696" ht="14.25" customHeight="1">
      <c r="C696" s="12"/>
    </row>
    <row r="697" ht="14.25" customHeight="1">
      <c r="C697" s="12"/>
    </row>
    <row r="698" ht="14.25" customHeight="1">
      <c r="C698" s="12"/>
    </row>
    <row r="699" ht="14.25" customHeight="1">
      <c r="C699" s="12"/>
    </row>
    <row r="700" ht="14.25" customHeight="1">
      <c r="C700" s="12"/>
    </row>
    <row r="701" ht="14.25" customHeight="1">
      <c r="C701" s="12"/>
    </row>
    <row r="702" ht="14.25" customHeight="1">
      <c r="C702" s="12"/>
    </row>
    <row r="703" ht="14.25" customHeight="1">
      <c r="C703" s="12"/>
    </row>
    <row r="704" ht="14.25" customHeight="1">
      <c r="C704" s="12"/>
    </row>
    <row r="705" ht="14.25" customHeight="1">
      <c r="C705" s="12"/>
    </row>
    <row r="706" ht="14.25" customHeight="1">
      <c r="C706" s="12"/>
    </row>
    <row r="707" ht="14.25" customHeight="1">
      <c r="C707" s="12"/>
    </row>
    <row r="708" ht="14.25" customHeight="1">
      <c r="C708" s="12"/>
    </row>
    <row r="709" ht="14.25" customHeight="1">
      <c r="C709" s="12"/>
    </row>
    <row r="710" ht="14.25" customHeight="1">
      <c r="C710" s="12"/>
    </row>
    <row r="711" ht="14.25" customHeight="1">
      <c r="C711" s="12"/>
    </row>
    <row r="712" ht="14.25" customHeight="1">
      <c r="C712" s="12"/>
    </row>
    <row r="713" ht="14.25" customHeight="1">
      <c r="C713" s="12"/>
    </row>
    <row r="714" ht="14.25" customHeight="1">
      <c r="C714" s="12"/>
    </row>
    <row r="715" ht="14.25" customHeight="1">
      <c r="C715" s="12"/>
    </row>
    <row r="716" ht="14.25" customHeight="1">
      <c r="C716" s="12"/>
    </row>
    <row r="717" ht="14.25" customHeight="1">
      <c r="C717" s="12"/>
    </row>
    <row r="718" ht="14.25" customHeight="1">
      <c r="C718" s="12"/>
    </row>
    <row r="719" ht="14.25" customHeight="1">
      <c r="C719" s="12"/>
    </row>
    <row r="720" ht="14.25" customHeight="1">
      <c r="C720" s="12"/>
    </row>
    <row r="721" ht="14.25" customHeight="1">
      <c r="C721" s="12"/>
    </row>
    <row r="722" ht="14.25" customHeight="1">
      <c r="C722" s="12"/>
    </row>
    <row r="723" ht="14.25" customHeight="1">
      <c r="C723" s="12"/>
    </row>
    <row r="724" ht="14.25" customHeight="1">
      <c r="C724" s="12"/>
    </row>
    <row r="725" ht="14.25" customHeight="1">
      <c r="C725" s="12"/>
    </row>
    <row r="726" ht="14.25" customHeight="1">
      <c r="C726" s="12"/>
    </row>
    <row r="727" ht="14.25" customHeight="1">
      <c r="C727" s="12"/>
    </row>
    <row r="728" ht="14.25" customHeight="1">
      <c r="C728" s="12"/>
    </row>
    <row r="729" ht="14.25" customHeight="1">
      <c r="C729" s="12"/>
    </row>
    <row r="730" ht="14.25" customHeight="1">
      <c r="C730" s="12"/>
    </row>
    <row r="731" ht="14.25" customHeight="1">
      <c r="C731" s="12"/>
    </row>
    <row r="732" ht="14.25" customHeight="1">
      <c r="C732" s="12"/>
    </row>
    <row r="733" ht="14.25" customHeight="1">
      <c r="C733" s="12"/>
    </row>
    <row r="734" ht="14.25" customHeight="1">
      <c r="C734" s="12"/>
    </row>
    <row r="735" ht="14.25" customHeight="1">
      <c r="C735" s="12"/>
    </row>
    <row r="736" ht="14.25" customHeight="1">
      <c r="C736" s="12"/>
    </row>
    <row r="737" ht="14.25" customHeight="1">
      <c r="C737" s="12"/>
    </row>
    <row r="738" ht="14.25" customHeight="1">
      <c r="C738" s="12"/>
    </row>
    <row r="739" ht="14.25" customHeight="1">
      <c r="C739" s="12"/>
    </row>
    <row r="740" ht="14.25" customHeight="1">
      <c r="C740" s="12"/>
    </row>
    <row r="741" ht="14.25" customHeight="1">
      <c r="C741" s="12"/>
    </row>
    <row r="742" ht="14.25" customHeight="1">
      <c r="C742" s="12"/>
    </row>
    <row r="743" ht="14.25" customHeight="1">
      <c r="C743" s="12"/>
    </row>
    <row r="744" ht="14.25" customHeight="1">
      <c r="C744" s="12"/>
    </row>
    <row r="745" ht="14.25" customHeight="1">
      <c r="C745" s="12"/>
    </row>
    <row r="746" ht="14.25" customHeight="1">
      <c r="C746" s="12"/>
    </row>
    <row r="747" ht="14.25" customHeight="1">
      <c r="C747" s="12"/>
    </row>
    <row r="748" ht="14.25" customHeight="1">
      <c r="C748" s="12"/>
    </row>
    <row r="749" ht="14.25" customHeight="1">
      <c r="C749" s="12"/>
    </row>
    <row r="750" ht="14.25" customHeight="1">
      <c r="C750" s="12"/>
    </row>
    <row r="751" ht="14.25" customHeight="1">
      <c r="C751" s="12"/>
    </row>
    <row r="752" ht="14.25" customHeight="1">
      <c r="C752" s="12"/>
    </row>
    <row r="753" ht="14.25" customHeight="1">
      <c r="C753" s="12"/>
    </row>
    <row r="754" ht="14.25" customHeight="1">
      <c r="C754" s="12"/>
    </row>
    <row r="755" ht="14.25" customHeight="1">
      <c r="C755" s="12"/>
    </row>
    <row r="756" ht="14.25" customHeight="1">
      <c r="C756" s="12"/>
    </row>
    <row r="757" ht="14.25" customHeight="1">
      <c r="C757" s="12"/>
    </row>
    <row r="758" ht="14.25" customHeight="1">
      <c r="C758" s="12"/>
    </row>
    <row r="759" ht="14.25" customHeight="1">
      <c r="C759" s="12"/>
    </row>
    <row r="760" ht="14.25" customHeight="1">
      <c r="C760" s="12"/>
    </row>
    <row r="761" ht="14.25" customHeight="1">
      <c r="C761" s="12"/>
    </row>
    <row r="762" ht="14.25" customHeight="1">
      <c r="C762" s="12"/>
    </row>
    <row r="763" ht="14.25" customHeight="1">
      <c r="C763" s="12"/>
    </row>
    <row r="764" ht="14.25" customHeight="1">
      <c r="C764" s="12"/>
    </row>
    <row r="765" ht="14.25" customHeight="1">
      <c r="C765" s="12"/>
    </row>
    <row r="766" ht="14.25" customHeight="1">
      <c r="C766" s="12"/>
    </row>
    <row r="767" ht="14.25" customHeight="1">
      <c r="C767" s="12"/>
    </row>
    <row r="768" ht="14.25" customHeight="1">
      <c r="C768" s="12"/>
    </row>
    <row r="769" ht="14.25" customHeight="1">
      <c r="C769" s="12"/>
    </row>
    <row r="770" ht="14.25" customHeight="1">
      <c r="C770" s="12"/>
    </row>
    <row r="771" ht="14.25" customHeight="1">
      <c r="C771" s="12"/>
    </row>
    <row r="772" ht="14.25" customHeight="1">
      <c r="C772" s="12"/>
    </row>
    <row r="773" ht="14.25" customHeight="1">
      <c r="C773" s="12"/>
    </row>
    <row r="774" ht="14.25" customHeight="1">
      <c r="C774" s="12"/>
    </row>
    <row r="775" ht="14.25" customHeight="1">
      <c r="C775" s="12"/>
    </row>
    <row r="776" ht="14.25" customHeight="1">
      <c r="C776" s="12"/>
    </row>
    <row r="777" ht="14.25" customHeight="1">
      <c r="C777" s="12"/>
    </row>
    <row r="778" ht="14.25" customHeight="1">
      <c r="C778" s="12"/>
    </row>
    <row r="779" ht="14.25" customHeight="1">
      <c r="C779" s="12"/>
    </row>
    <row r="780" ht="14.25" customHeight="1">
      <c r="C780" s="12"/>
    </row>
    <row r="781" ht="14.25" customHeight="1">
      <c r="C781" s="12"/>
    </row>
    <row r="782" ht="14.25" customHeight="1">
      <c r="C782" s="12"/>
    </row>
    <row r="783" ht="14.25" customHeight="1">
      <c r="C783" s="12"/>
    </row>
    <row r="784" ht="14.25" customHeight="1">
      <c r="C784" s="12"/>
    </row>
    <row r="785" ht="14.25" customHeight="1">
      <c r="C785" s="12"/>
    </row>
    <row r="786" ht="14.25" customHeight="1">
      <c r="C786" s="12"/>
    </row>
    <row r="787" ht="14.25" customHeight="1">
      <c r="C787" s="12"/>
    </row>
    <row r="788" ht="14.25" customHeight="1">
      <c r="C788" s="12"/>
    </row>
    <row r="789" ht="14.25" customHeight="1">
      <c r="C789" s="12"/>
    </row>
    <row r="790" ht="14.25" customHeight="1">
      <c r="C790" s="12"/>
    </row>
    <row r="791" ht="14.25" customHeight="1">
      <c r="C791" s="12"/>
    </row>
    <row r="792" ht="14.25" customHeight="1">
      <c r="C792" s="12"/>
    </row>
    <row r="793" ht="14.25" customHeight="1">
      <c r="C793" s="12"/>
    </row>
    <row r="794" ht="14.25" customHeight="1">
      <c r="C794" s="12"/>
    </row>
    <row r="795" ht="14.25" customHeight="1">
      <c r="C795" s="12"/>
    </row>
    <row r="796" ht="14.25" customHeight="1">
      <c r="C796" s="12"/>
    </row>
    <row r="797" ht="14.25" customHeight="1">
      <c r="C797" s="12"/>
    </row>
    <row r="798" ht="14.25" customHeight="1">
      <c r="C798" s="12"/>
    </row>
    <row r="799" ht="14.25" customHeight="1">
      <c r="C799" s="12"/>
    </row>
    <row r="800" ht="14.25" customHeight="1">
      <c r="C800" s="12"/>
    </row>
    <row r="801" ht="14.25" customHeight="1">
      <c r="C801" s="12"/>
    </row>
    <row r="802" ht="14.25" customHeight="1">
      <c r="C802" s="12"/>
    </row>
    <row r="803" ht="14.25" customHeight="1">
      <c r="C803" s="12"/>
    </row>
    <row r="804" ht="14.25" customHeight="1">
      <c r="C804" s="12"/>
    </row>
    <row r="805" ht="14.25" customHeight="1">
      <c r="C805" s="12"/>
    </row>
    <row r="806" ht="14.25" customHeight="1">
      <c r="C806" s="12"/>
    </row>
    <row r="807" ht="14.25" customHeight="1">
      <c r="C807" s="12"/>
    </row>
    <row r="808" ht="14.25" customHeight="1">
      <c r="C808" s="12"/>
    </row>
    <row r="809" ht="14.25" customHeight="1">
      <c r="C809" s="12"/>
    </row>
    <row r="810" ht="14.25" customHeight="1">
      <c r="C810" s="12"/>
    </row>
    <row r="811" ht="14.25" customHeight="1">
      <c r="C811" s="12"/>
    </row>
    <row r="812" ht="14.25" customHeight="1">
      <c r="C812" s="12"/>
    </row>
    <row r="813" ht="14.25" customHeight="1">
      <c r="C813" s="12"/>
    </row>
    <row r="814" ht="14.25" customHeight="1">
      <c r="C814" s="12"/>
    </row>
    <row r="815" ht="14.25" customHeight="1">
      <c r="C815" s="12"/>
    </row>
    <row r="816" ht="14.25" customHeight="1">
      <c r="C816" s="12"/>
    </row>
    <row r="817" ht="14.25" customHeight="1">
      <c r="C817" s="12"/>
    </row>
    <row r="818" ht="14.25" customHeight="1">
      <c r="C818" s="12"/>
    </row>
    <row r="819" ht="14.25" customHeight="1">
      <c r="C819" s="12"/>
    </row>
    <row r="820" ht="14.25" customHeight="1">
      <c r="C820" s="12"/>
    </row>
    <row r="821" ht="14.25" customHeight="1">
      <c r="C821" s="12"/>
    </row>
    <row r="822" ht="14.25" customHeight="1">
      <c r="C822" s="12"/>
    </row>
    <row r="823" ht="14.25" customHeight="1">
      <c r="C823" s="12"/>
    </row>
    <row r="824" ht="14.25" customHeight="1">
      <c r="C824" s="12"/>
    </row>
    <row r="825" ht="14.25" customHeight="1">
      <c r="C825" s="12"/>
    </row>
    <row r="826" ht="14.25" customHeight="1">
      <c r="C826" s="12"/>
    </row>
    <row r="827" ht="14.25" customHeight="1">
      <c r="C827" s="12"/>
    </row>
    <row r="828" ht="14.25" customHeight="1">
      <c r="C828" s="12"/>
    </row>
    <row r="829" ht="14.25" customHeight="1">
      <c r="C829" s="12"/>
    </row>
    <row r="830" ht="14.25" customHeight="1">
      <c r="C830" s="12"/>
    </row>
    <row r="831" ht="14.25" customHeight="1">
      <c r="C831" s="12"/>
    </row>
    <row r="832" ht="14.25" customHeight="1">
      <c r="C832" s="12"/>
    </row>
    <row r="833" ht="14.25" customHeight="1">
      <c r="C833" s="12"/>
    </row>
    <row r="834" ht="14.25" customHeight="1">
      <c r="C834" s="12"/>
    </row>
    <row r="835" ht="14.25" customHeight="1">
      <c r="C835" s="12"/>
    </row>
    <row r="836" ht="14.25" customHeight="1">
      <c r="C836" s="12"/>
    </row>
    <row r="837" ht="14.25" customHeight="1">
      <c r="C837" s="12"/>
    </row>
    <row r="838" ht="14.25" customHeight="1">
      <c r="C838" s="12"/>
    </row>
    <row r="839" ht="14.25" customHeight="1">
      <c r="C839" s="12"/>
    </row>
    <row r="840" ht="14.25" customHeight="1">
      <c r="C840" s="12"/>
    </row>
    <row r="841" ht="14.25" customHeight="1">
      <c r="C841" s="12"/>
    </row>
    <row r="842" ht="14.25" customHeight="1">
      <c r="C842" s="12"/>
    </row>
    <row r="843" ht="14.25" customHeight="1">
      <c r="C843" s="12"/>
    </row>
    <row r="844" ht="14.25" customHeight="1">
      <c r="C844" s="12"/>
    </row>
    <row r="845" ht="14.25" customHeight="1">
      <c r="C845" s="12"/>
    </row>
    <row r="846" ht="14.25" customHeight="1">
      <c r="C846" s="12"/>
    </row>
    <row r="847" ht="14.25" customHeight="1">
      <c r="C847" s="12"/>
    </row>
    <row r="848" ht="14.25" customHeight="1">
      <c r="C848" s="12"/>
    </row>
    <row r="849" ht="14.25" customHeight="1">
      <c r="C849" s="12"/>
    </row>
    <row r="850" ht="14.25" customHeight="1">
      <c r="C850" s="12"/>
    </row>
    <row r="851" ht="14.25" customHeight="1">
      <c r="C851" s="12"/>
    </row>
    <row r="852" ht="14.25" customHeight="1">
      <c r="C852" s="12"/>
    </row>
    <row r="853" ht="14.25" customHeight="1">
      <c r="C853" s="12"/>
    </row>
    <row r="854" ht="14.25" customHeight="1">
      <c r="C854" s="12"/>
    </row>
    <row r="855" ht="14.25" customHeight="1">
      <c r="C855" s="12"/>
    </row>
    <row r="856" ht="14.25" customHeight="1">
      <c r="C856" s="12"/>
    </row>
    <row r="857" ht="14.25" customHeight="1">
      <c r="C857" s="12"/>
    </row>
    <row r="858" ht="14.25" customHeight="1">
      <c r="C858" s="12"/>
    </row>
    <row r="859" ht="14.25" customHeight="1">
      <c r="C859" s="12"/>
    </row>
    <row r="860" ht="14.25" customHeight="1">
      <c r="C860" s="12"/>
    </row>
    <row r="861" ht="14.25" customHeight="1">
      <c r="C861" s="12"/>
    </row>
    <row r="862" ht="14.25" customHeight="1">
      <c r="C862" s="12"/>
    </row>
    <row r="863" ht="14.25" customHeight="1">
      <c r="C863" s="12"/>
    </row>
    <row r="864" ht="14.25" customHeight="1">
      <c r="C864" s="12"/>
    </row>
    <row r="865" ht="14.25" customHeight="1">
      <c r="C865" s="12"/>
    </row>
    <row r="866" ht="14.25" customHeight="1">
      <c r="C866" s="12"/>
    </row>
    <row r="867" ht="14.25" customHeight="1">
      <c r="C867" s="12"/>
    </row>
    <row r="868" ht="14.25" customHeight="1">
      <c r="C868" s="12"/>
    </row>
    <row r="869" ht="14.25" customHeight="1">
      <c r="C869" s="12"/>
    </row>
    <row r="870" ht="14.25" customHeight="1">
      <c r="C870" s="12"/>
    </row>
    <row r="871" ht="14.25" customHeight="1">
      <c r="C871" s="12"/>
    </row>
    <row r="872" ht="14.25" customHeight="1">
      <c r="C872" s="12"/>
    </row>
    <row r="873" ht="14.25" customHeight="1">
      <c r="C873" s="12"/>
    </row>
    <row r="874" ht="14.25" customHeight="1">
      <c r="C874" s="12"/>
    </row>
    <row r="875" ht="14.25" customHeight="1">
      <c r="C875" s="12"/>
    </row>
    <row r="876" ht="14.25" customHeight="1">
      <c r="C876" s="12"/>
    </row>
    <row r="877" ht="14.25" customHeight="1">
      <c r="C877" s="12"/>
    </row>
    <row r="878" ht="14.25" customHeight="1">
      <c r="C878" s="12"/>
    </row>
    <row r="879" ht="14.25" customHeight="1">
      <c r="C879" s="12"/>
    </row>
    <row r="880" ht="14.25" customHeight="1">
      <c r="C880" s="12"/>
    </row>
    <row r="881" ht="14.25" customHeight="1">
      <c r="C881" s="12"/>
    </row>
    <row r="882" ht="14.25" customHeight="1">
      <c r="C882" s="12"/>
    </row>
    <row r="883" ht="14.25" customHeight="1">
      <c r="C883" s="12"/>
    </row>
    <row r="884" ht="14.25" customHeight="1">
      <c r="C884" s="12"/>
    </row>
    <row r="885" ht="14.25" customHeight="1">
      <c r="C885" s="12"/>
    </row>
    <row r="886" ht="14.25" customHeight="1">
      <c r="C886" s="12"/>
    </row>
    <row r="887" ht="14.25" customHeight="1">
      <c r="C887" s="12"/>
    </row>
    <row r="888" ht="14.25" customHeight="1">
      <c r="C888" s="12"/>
    </row>
    <row r="889" ht="14.25" customHeight="1">
      <c r="C889" s="12"/>
    </row>
    <row r="890" ht="14.25" customHeight="1">
      <c r="C890" s="12"/>
    </row>
    <row r="891" ht="14.25" customHeight="1">
      <c r="C891" s="12"/>
    </row>
    <row r="892" ht="14.25" customHeight="1">
      <c r="C892" s="12"/>
    </row>
    <row r="893" ht="14.25" customHeight="1">
      <c r="C893" s="12"/>
    </row>
    <row r="894" ht="14.25" customHeight="1">
      <c r="C894" s="12"/>
    </row>
    <row r="895" ht="14.25" customHeight="1">
      <c r="C895" s="12"/>
    </row>
    <row r="896" ht="14.25" customHeight="1">
      <c r="C896" s="12"/>
    </row>
    <row r="897" ht="14.25" customHeight="1">
      <c r="C897" s="12"/>
    </row>
    <row r="898" ht="14.25" customHeight="1">
      <c r="C898" s="12"/>
    </row>
    <row r="899" ht="14.25" customHeight="1">
      <c r="C899" s="12"/>
    </row>
    <row r="900" ht="14.25" customHeight="1">
      <c r="C900" s="12"/>
    </row>
    <row r="901" ht="14.25" customHeight="1">
      <c r="C901" s="12"/>
    </row>
    <row r="902" ht="14.25" customHeight="1">
      <c r="C902" s="12"/>
    </row>
    <row r="903" ht="14.25" customHeight="1">
      <c r="C903" s="12"/>
    </row>
    <row r="904" ht="14.25" customHeight="1">
      <c r="C904" s="12"/>
    </row>
    <row r="905" ht="14.25" customHeight="1">
      <c r="C905" s="12"/>
    </row>
    <row r="906" ht="14.25" customHeight="1">
      <c r="C906" s="12"/>
    </row>
    <row r="907" ht="14.25" customHeight="1">
      <c r="C907" s="12"/>
    </row>
    <row r="908" ht="14.25" customHeight="1">
      <c r="C908" s="12"/>
    </row>
    <row r="909" ht="14.25" customHeight="1">
      <c r="C909" s="12"/>
    </row>
    <row r="910" ht="14.25" customHeight="1">
      <c r="C910" s="12"/>
    </row>
    <row r="911" ht="14.25" customHeight="1">
      <c r="C911" s="12"/>
    </row>
    <row r="912" ht="14.25" customHeight="1">
      <c r="C912" s="12"/>
    </row>
    <row r="913" ht="14.25" customHeight="1">
      <c r="C913" s="12"/>
    </row>
    <row r="914" ht="14.25" customHeight="1">
      <c r="C914" s="12"/>
    </row>
    <row r="915" ht="14.25" customHeight="1">
      <c r="C915" s="12"/>
    </row>
    <row r="916" ht="14.25" customHeight="1">
      <c r="C916" s="12"/>
    </row>
    <row r="917" ht="14.25" customHeight="1">
      <c r="C917" s="12"/>
    </row>
    <row r="918" ht="14.25" customHeight="1">
      <c r="C918" s="12"/>
    </row>
    <row r="919" ht="14.25" customHeight="1">
      <c r="C919" s="12"/>
    </row>
    <row r="920" ht="14.25" customHeight="1">
      <c r="C920" s="12"/>
    </row>
    <row r="921" ht="14.25" customHeight="1">
      <c r="C921" s="12"/>
    </row>
    <row r="922" ht="14.25" customHeight="1">
      <c r="C922" s="12"/>
    </row>
    <row r="923" ht="14.25" customHeight="1">
      <c r="C923" s="12"/>
    </row>
    <row r="924" ht="14.25" customHeight="1">
      <c r="C924" s="12"/>
    </row>
    <row r="925" ht="14.25" customHeight="1">
      <c r="C925" s="12"/>
    </row>
    <row r="926" ht="14.25" customHeight="1">
      <c r="C926" s="12"/>
    </row>
    <row r="927" ht="14.25" customHeight="1">
      <c r="C927" s="12"/>
    </row>
    <row r="928" ht="14.25" customHeight="1">
      <c r="C928" s="12"/>
    </row>
    <row r="929" ht="14.25" customHeight="1">
      <c r="C929" s="12"/>
    </row>
    <row r="930" ht="14.25" customHeight="1">
      <c r="C930" s="12"/>
    </row>
    <row r="931" ht="14.25" customHeight="1">
      <c r="C931" s="12"/>
    </row>
    <row r="932" ht="14.25" customHeight="1">
      <c r="C932" s="12"/>
    </row>
    <row r="933" ht="14.25" customHeight="1">
      <c r="C933" s="12"/>
    </row>
    <row r="934" ht="14.25" customHeight="1">
      <c r="C934" s="12"/>
    </row>
    <row r="935" ht="14.25" customHeight="1">
      <c r="C935" s="12"/>
    </row>
    <row r="936" ht="14.25" customHeight="1">
      <c r="C936" s="12"/>
    </row>
    <row r="937" ht="14.25" customHeight="1">
      <c r="C937" s="12"/>
    </row>
    <row r="938" ht="14.25" customHeight="1">
      <c r="C938" s="12"/>
    </row>
    <row r="939" ht="14.25" customHeight="1">
      <c r="C939" s="12"/>
    </row>
    <row r="940" ht="14.25" customHeight="1">
      <c r="C940" s="12"/>
    </row>
    <row r="941" ht="14.25" customHeight="1">
      <c r="C941" s="12"/>
    </row>
    <row r="942" ht="14.25" customHeight="1">
      <c r="C942" s="12"/>
    </row>
    <row r="943" ht="14.25" customHeight="1">
      <c r="C943" s="12"/>
    </row>
    <row r="944" ht="14.25" customHeight="1">
      <c r="C944" s="12"/>
    </row>
    <row r="945" ht="14.25" customHeight="1">
      <c r="C945" s="12"/>
    </row>
    <row r="946" ht="14.25" customHeight="1">
      <c r="C946" s="12"/>
    </row>
    <row r="947" ht="14.25" customHeight="1">
      <c r="C947" s="12"/>
    </row>
    <row r="948" ht="14.25" customHeight="1">
      <c r="C948" s="12"/>
    </row>
    <row r="949" ht="14.25" customHeight="1">
      <c r="C949" s="12"/>
    </row>
    <row r="950" ht="14.25" customHeight="1">
      <c r="C950" s="12"/>
    </row>
    <row r="951" ht="14.25" customHeight="1">
      <c r="C951" s="12"/>
    </row>
    <row r="952" ht="14.25" customHeight="1">
      <c r="C952" s="12"/>
    </row>
    <row r="953" ht="14.25" customHeight="1">
      <c r="C953" s="12"/>
    </row>
    <row r="954" ht="14.25" customHeight="1">
      <c r="C954" s="12"/>
    </row>
    <row r="955" ht="14.25" customHeight="1">
      <c r="C955" s="12"/>
    </row>
    <row r="956" ht="14.25" customHeight="1">
      <c r="C956" s="12"/>
    </row>
    <row r="957" ht="14.25" customHeight="1">
      <c r="C957" s="12"/>
    </row>
    <row r="958" ht="14.25" customHeight="1">
      <c r="C958" s="12"/>
    </row>
    <row r="959" ht="14.25" customHeight="1">
      <c r="C959" s="12"/>
    </row>
    <row r="960" ht="14.25" customHeight="1">
      <c r="C960" s="12"/>
    </row>
    <row r="961" ht="14.25" customHeight="1">
      <c r="C961" s="12"/>
    </row>
    <row r="962" ht="14.25" customHeight="1">
      <c r="C962" s="12"/>
    </row>
    <row r="963" ht="14.25" customHeight="1">
      <c r="C963" s="12"/>
    </row>
    <row r="964" ht="14.25" customHeight="1">
      <c r="C964" s="12"/>
    </row>
    <row r="965" ht="14.25" customHeight="1">
      <c r="C965" s="12"/>
    </row>
    <row r="966" ht="14.25" customHeight="1">
      <c r="C966" s="12"/>
    </row>
    <row r="967" ht="14.25" customHeight="1">
      <c r="C967" s="12"/>
    </row>
    <row r="968" ht="14.25" customHeight="1">
      <c r="C968" s="12"/>
    </row>
    <row r="969" ht="14.25" customHeight="1">
      <c r="C969" s="12"/>
    </row>
    <row r="970" ht="14.25" customHeight="1">
      <c r="C970" s="12"/>
    </row>
    <row r="971" ht="14.25" customHeight="1">
      <c r="C971" s="12"/>
    </row>
    <row r="972" ht="14.25" customHeight="1">
      <c r="C972" s="12"/>
    </row>
    <row r="973" ht="14.25" customHeight="1">
      <c r="C973" s="12"/>
    </row>
    <row r="974" ht="14.25" customHeight="1">
      <c r="C974" s="12"/>
    </row>
    <row r="975" ht="14.25" customHeight="1">
      <c r="C975" s="12"/>
    </row>
    <row r="976" ht="14.25" customHeight="1">
      <c r="C976" s="12"/>
    </row>
    <row r="977" ht="14.25" customHeight="1">
      <c r="C977" s="12"/>
    </row>
    <row r="978" ht="14.25" customHeight="1">
      <c r="C978" s="12"/>
    </row>
    <row r="979" ht="14.25" customHeight="1">
      <c r="C979" s="12"/>
    </row>
    <row r="980" ht="14.25" customHeight="1">
      <c r="C980" s="12"/>
    </row>
    <row r="981" ht="14.25" customHeight="1">
      <c r="C981" s="12"/>
    </row>
    <row r="982" ht="14.25" customHeight="1">
      <c r="C982" s="12"/>
    </row>
    <row r="983" ht="14.25" customHeight="1">
      <c r="C983" s="12"/>
    </row>
    <row r="984" ht="14.25" customHeight="1">
      <c r="C984" s="12"/>
    </row>
    <row r="985" ht="14.25" customHeight="1">
      <c r="C985" s="12"/>
    </row>
    <row r="986" ht="14.25" customHeight="1">
      <c r="C986" s="12"/>
    </row>
    <row r="987" ht="14.25" customHeight="1">
      <c r="C987" s="12"/>
    </row>
    <row r="988" ht="14.25" customHeight="1">
      <c r="C988" s="12"/>
    </row>
    <row r="989" ht="14.25" customHeight="1">
      <c r="C989" s="12"/>
    </row>
    <row r="990" ht="14.25" customHeight="1">
      <c r="C990" s="12"/>
    </row>
    <row r="991" ht="14.25" customHeight="1">
      <c r="C991" s="12"/>
    </row>
    <row r="992" ht="14.25" customHeight="1">
      <c r="C992" s="12"/>
    </row>
    <row r="993" ht="14.25" customHeight="1">
      <c r="C993" s="12"/>
    </row>
    <row r="994" ht="14.25" customHeight="1">
      <c r="C994" s="12"/>
    </row>
    <row r="995" ht="14.25" customHeight="1">
      <c r="C995" s="12"/>
    </row>
    <row r="996" ht="14.25" customHeight="1">
      <c r="C996" s="12"/>
    </row>
    <row r="997" ht="14.25" customHeight="1">
      <c r="C997" s="12"/>
    </row>
    <row r="998" ht="14.25" customHeight="1">
      <c r="C998" s="12"/>
    </row>
    <row r="999" ht="14.25" customHeight="1">
      <c r="C999" s="12"/>
    </row>
    <row r="1000" ht="14.25" customHeight="1">
      <c r="C1000" s="12"/>
    </row>
  </sheetData>
  <autoFilter ref="$A$1:$B$89">
    <sortState ref="A1:B89">
      <sortCondition ref="A1:A89"/>
    </sortState>
  </autoFilter>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0.71"/>
    <col customWidth="1" min="2" max="2" width="89.57"/>
    <col customWidth="1" min="3" max="3" width="267.0"/>
    <col customWidth="1" min="4" max="26" width="8.71"/>
  </cols>
  <sheetData>
    <row r="1" ht="14.25" customHeight="1">
      <c r="A1" s="14" t="s">
        <v>43</v>
      </c>
      <c r="B1" s="15" t="s">
        <v>1</v>
      </c>
      <c r="C1" s="16" t="s">
        <v>2</v>
      </c>
    </row>
    <row r="2" ht="14.25" customHeight="1">
      <c r="A2" s="4" t="s">
        <v>216</v>
      </c>
      <c r="B2" s="9" t="s">
        <v>10</v>
      </c>
      <c r="C2" s="17" t="str">
        <f>IFERROR(__xludf.DUMMYFUNCTION("GOOGLETRANSLATE(B2, ""en"", ""id"")"),"Negara yang disediakan oleh peminjam dalam aplikasi pinjaman")</f>
        <v>Negara yang disediakan oleh peminjam dalam aplikasi pinjaman</v>
      </c>
    </row>
    <row r="3" ht="14.25" customHeight="1">
      <c r="A3" s="4" t="s">
        <v>217</v>
      </c>
      <c r="B3" s="9" t="s">
        <v>14</v>
      </c>
      <c r="C3" s="17" t="str">
        <f>IFERROR(__xludf.DUMMYFUNCTION("GOOGLETRANSLATE(B3, ""en"", ""id"")"),"Penghasilan tahunan yang dilaporkan sendiri yang disediakan oleh peminjam selama pendaftaran.")</f>
        <v>Penghasilan tahunan yang dilaporkan sendiri yang disediakan oleh peminjam selama pendaftaran.</v>
      </c>
    </row>
    <row r="4" ht="14.25" customHeight="1">
      <c r="A4" s="4" t="s">
        <v>11</v>
      </c>
      <c r="B4" s="9" t="s">
        <v>12</v>
      </c>
      <c r="C4" s="17" t="str">
        <f>IFERROR(__xludf.DUMMYFUNCTION("GOOGLETRANSLATE(B4, ""en"", ""id"")"),"Penghasilan tahunan yang dilaporkan sendiri gabungan yang disediakan oleh co-peminjam selama pendaftaran")</f>
        <v>Penghasilan tahunan yang dilaporkan sendiri gabungan yang disediakan oleh co-peminjam selama pendaftaran</v>
      </c>
    </row>
    <row r="5" ht="14.25" customHeight="1">
      <c r="A5" s="4"/>
      <c r="B5" s="9" t="s">
        <v>16</v>
      </c>
      <c r="C5" s="17" t="str">
        <f>IFERROR(__xludf.DUMMYFUNCTION("GOOGLETRANSLATE(B5, ""en"", ""id"")"),"Menunjukkan apakah pinjaman adalah aplikasi individu atau aplikasi bersama dengan dua peminjam bersama")</f>
        <v>Menunjukkan apakah pinjaman adalah aplikasi individu atau aplikasi bersama dengan dua peminjam bersama</v>
      </c>
    </row>
    <row r="6" ht="14.25" customHeight="1">
      <c r="A6" s="4" t="s">
        <v>218</v>
      </c>
      <c r="B6" s="9" t="s">
        <v>219</v>
      </c>
      <c r="C6" s="17" t="str">
        <f>IFERROR(__xludf.DUMMYFUNCTION("GOOGLETRANSLATE(B6, ""en"", ""id"")"),"Biaya pengumpulan biaya penagihan")</f>
        <v>Biaya pengumpulan biaya penagihan</v>
      </c>
    </row>
    <row r="7" ht="14.25" customHeight="1">
      <c r="A7" s="4" t="s">
        <v>25</v>
      </c>
      <c r="B7" s="9" t="s">
        <v>26</v>
      </c>
      <c r="C7" s="17" t="str">
        <f>IFERROR(__xludf.DUMMYFUNCTION("GOOGLETRANSLATE(B7, ""en"", ""id"")"),"Jumlah koleksi dalam 12 bulan tidak termasuk koleksi medis")</f>
        <v>Jumlah koleksi dalam 12 bulan tidak termasuk koleksi medis</v>
      </c>
    </row>
    <row r="8" ht="14.25" customHeight="1">
      <c r="A8" s="4" t="s">
        <v>220</v>
      </c>
      <c r="B8" s="9" t="s">
        <v>30</v>
      </c>
      <c r="C8" s="17" t="str">
        <f>IFERROR(__xludf.DUMMYFUNCTION("GOOGLETRANSLATE(B8, ""en"", ""id"")"),"Jumlah 30+ hari insiden kenakalan yang lewat dalam file kredit peminjam selama 2 tahun terakhir")</f>
        <v>Jumlah 30+ hari insiden kenakalan yang lewat dalam file kredit peminjam selama 2 tahun terakhir</v>
      </c>
    </row>
    <row r="9" ht="18.0" customHeight="1">
      <c r="A9" s="4" t="s">
        <v>33</v>
      </c>
      <c r="B9" s="9" t="s">
        <v>34</v>
      </c>
      <c r="C9" s="17" t="str">
        <f>IFERROR(__xludf.DUMMYFUNCTION("GOOGLETRANSLATE(B9, ""en"", ""id"")"),"Deskripsi pinjaman yang disediakan oleh peminjam")</f>
        <v>Deskripsi pinjaman yang disediakan oleh peminjam</v>
      </c>
    </row>
    <row r="10" ht="14.25" customHeight="1">
      <c r="A10" s="4" t="s">
        <v>35</v>
      </c>
      <c r="B10" s="9" t="s">
        <v>36</v>
      </c>
      <c r="C10" s="17" t="str">
        <f>IFERROR(__xludf.DUMMYFUNCTION("GOOGLETRANSLATE(B10, ""en"", ""id"")"),"Rasio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11" ht="13.5" customHeight="1">
      <c r="A11" s="4" t="s">
        <v>37</v>
      </c>
      <c r="B11" s="9" t="s">
        <v>38</v>
      </c>
      <c r="C11" s="17" t="str">
        <f>IFERROR(__xludf.DUMMYFUNCTION("GOOGLETRANSLATE(B11, ""en"", ""id"")"),"Rasio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12" ht="14.25" customHeight="1">
      <c r="A12" s="4" t="s">
        <v>221</v>
      </c>
      <c r="B12" s="9" t="s">
        <v>222</v>
      </c>
      <c r="C12" s="17" t="str">
        <f>IFERROR(__xludf.DUMMYFUNCTION("GOOGLETRANSLATE(B12, ""en"", ""id"")"),"Bulan jalur kredit yang paling awal dilaporkan peminjam dibuka")</f>
        <v>Bulan jalur kredit yang paling awal dilaporkan peminjam dibuka</v>
      </c>
    </row>
    <row r="13" ht="14.25" customHeight="1">
      <c r="A13" s="4" t="s">
        <v>223</v>
      </c>
      <c r="B13" s="9" t="s">
        <v>224</v>
      </c>
      <c r="C13" s="17" t="str">
        <f>IFERROR(__xludf.DUMMYFUNCTION("GOOGLETRANSLATE(B13, ""en"", ""id"")"),"Panjang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4" ht="14.25" customHeight="1">
      <c r="A14" s="4" t="s">
        <v>43</v>
      </c>
      <c r="B14" s="9" t="s">
        <v>44</v>
      </c>
      <c r="C14" s="17" t="str">
        <f>IFERROR(__xludf.DUMMYFUNCTION("GOOGLETRANSLATE(B14, ""en"", ""id"")"),"Judul pekerjaan yang disediakan oleh peminjam saat mengajukan pinjaman.*")</f>
        <v>Judul pekerjaan yang disediakan oleh peminjam saat mengajukan pinjaman.*</v>
      </c>
    </row>
    <row r="15" ht="14.25" customHeight="1">
      <c r="A15" s="4" t="s">
        <v>225</v>
      </c>
      <c r="B15" s="9" t="s">
        <v>52</v>
      </c>
      <c r="C15" s="17" t="str">
        <f>IFERROR(__xludf.DUMMYFUNCTION("GOOGLETRANSLATE(B15, ""en"", ""id"")"),"Kisaran batas atas fico peminjam pada awal pinjaman.")</f>
        <v>Kisaran batas atas fico peminjam pada awal pinjaman.</v>
      </c>
    </row>
    <row r="16" ht="14.25" customHeight="1">
      <c r="A16" s="4" t="s">
        <v>226</v>
      </c>
      <c r="B16" s="9" t="s">
        <v>54</v>
      </c>
      <c r="C16" s="17" t="str">
        <f>IFERROR(__xludf.DUMMYFUNCTION("GOOGLETRANSLATE(B16, ""en"", ""id"")"),"Kisaran batas bawah fico peminjam pada awal pinjaman.")</f>
        <v>Kisaran batas bawah fico peminjam pada awal pinjaman.</v>
      </c>
    </row>
    <row r="17" ht="14.25" customHeight="1">
      <c r="A17" s="4" t="s">
        <v>227</v>
      </c>
      <c r="B17" s="9" t="s">
        <v>56</v>
      </c>
      <c r="C17" s="17" t="str">
        <f>IFERROR(__xludf.DUMMYFUNCTION("GOOGLETRANSLATE(B17, ""en"", ""id"")"),"Jumlah total yang berkomitmen untuk pinjaman itu pada saat itu.")</f>
        <v>Jumlah total yang berkomitmen untuk pinjaman itu pada saat itu.</v>
      </c>
    </row>
    <row r="18" ht="13.5" customHeight="1">
      <c r="A18" s="4" t="s">
        <v>228</v>
      </c>
      <c r="B18" s="9" t="s">
        <v>229</v>
      </c>
      <c r="C18" s="17" t="str">
        <f>IFERROR(__xludf.DUMMYFUNCTION("GOOGLETRANSLATE(B18, ""en"", ""id"")"),"Jumlah total yang dilakukan oleh investor untuk pinjaman itu pada saat itu.")</f>
        <v>Jumlah total yang dilakukan oleh investor untuk pinjaman itu pada saat itu.</v>
      </c>
    </row>
    <row r="19" ht="14.25" customHeight="1">
      <c r="A19" s="4" t="s">
        <v>57</v>
      </c>
      <c r="B19" s="9" t="s">
        <v>58</v>
      </c>
      <c r="C19" s="17" t="str">
        <f>IFERROR(__xludf.DUMMYFUNCTION("GOOGLETRANSLATE(B19, ""en"", ""id"")"),"LC menugaskan nilai pinjaman")</f>
        <v>LC menugaskan nilai pinjaman</v>
      </c>
    </row>
    <row r="20" ht="14.25" customHeight="1">
      <c r="A20" s="4" t="s">
        <v>230</v>
      </c>
      <c r="B20" s="9" t="s">
        <v>60</v>
      </c>
      <c r="C20" s="17" t="str">
        <f>IFERROR(__xludf.DUMMYFUNCTION("GOOGLETRANSLATE(B20, ""en"", ""id"")"),"Status kepemilikan rumah yang disediakan oleh peminjam selama pendaftaran. Nilai -nilai kami adalah: sewa, sendiri, hipotek, lainnya.")</f>
        <v>Status kepemilikan rumah yang disediakan oleh peminjam selama pendaftaran. Nilai -nilai kami adalah: sewa, sendiri, hipotek, lainnya.</v>
      </c>
    </row>
    <row r="21" ht="14.25" customHeight="1">
      <c r="A21" s="4" t="s">
        <v>61</v>
      </c>
      <c r="B21" s="9" t="s">
        <v>62</v>
      </c>
      <c r="C21" s="17" t="str">
        <f>IFERROR(__xludf.DUMMYFUNCTION("GOOGLETRANSLATE(B21, ""en"", ""id"")"),"ID yang ditugaskan LC yang unik untuk daftar pinjaman.")</f>
        <v>ID yang ditugaskan LC yang unik untuk daftar pinjaman.</v>
      </c>
    </row>
    <row r="22" ht="14.25" customHeight="1">
      <c r="A22" s="4" t="s">
        <v>231</v>
      </c>
      <c r="B22" s="9" t="s">
        <v>66</v>
      </c>
      <c r="C22" s="17" t="str">
        <f>IFERROR(__xludf.DUMMYFUNCTION("GOOGLETRANSLATE(B22, ""en"", ""id"")"),"Status daftar awal pinjaman. Nilai yang mungkin adalah - w, f")</f>
        <v>Status daftar awal pinjaman. Nilai yang mungkin adalah - w, f</v>
      </c>
    </row>
    <row r="23" ht="14.25" customHeight="1">
      <c r="A23" s="4" t="s">
        <v>232</v>
      </c>
      <c r="B23" s="9" t="s">
        <v>68</v>
      </c>
      <c r="C23" s="17" t="str">
        <f>IFERROR(__xludf.DUMMYFUNCTION("GOOGLETRANSLATE(B23, ""en"", ""id"")"),"Jumlah pertanyaan dalam 6 bulan terakhir (tidak termasuk pertanyaan otomatis dan hipotek)")</f>
        <v>Jumlah pertanyaan dalam 6 bulan terakhir (tidak termasuk pertanyaan otomatis dan hipotek)</v>
      </c>
    </row>
    <row r="24" ht="14.25" customHeight="1">
      <c r="A24" s="4" t="s">
        <v>69</v>
      </c>
      <c r="B24" s="9" t="s">
        <v>70</v>
      </c>
      <c r="C24" s="17" t="str">
        <f>IFERROR(__xludf.DUMMYFUNCTION("GOOGLETRANSLATE(B24, ""en"", ""id"")"),"Pembayaran bulanan yang terutang oleh peminjam jika pinjaman berasal.")</f>
        <v>Pembayaran bulanan yang terutang oleh peminjam jika pinjaman berasal.</v>
      </c>
    </row>
    <row r="25" ht="14.25" customHeight="1">
      <c r="A25" s="4" t="s">
        <v>233</v>
      </c>
      <c r="B25" s="9" t="s">
        <v>234</v>
      </c>
      <c r="C25" s="17" t="str">
        <f>IFERROR(__xludf.DUMMYFUNCTION("GOOGLETRANSLATE(B25, ""en"", ""id"")"),"Suku bunga pinjaman")</f>
        <v>Suku bunga pinjaman</v>
      </c>
    </row>
    <row r="26" ht="14.25" customHeight="1">
      <c r="A26" s="4" t="s">
        <v>235</v>
      </c>
      <c r="B26" s="9" t="s">
        <v>74</v>
      </c>
      <c r="C26" s="17" t="str">
        <f>IFERROR(__xludf.DUMMYFUNCTION("GOOGLETRANSLATE(B26, ""en"", ""id"")"),"Menunjukkan jika pendapatan diverifikasi oleh LC, tidak diverifikasi, atau jika sumber pendapatan diverifikasi")</f>
        <v>Menunjukkan jika pendapatan diverifikasi oleh LC, tidak diverifikasi, atau jika sumber pendapatan diverifikasi</v>
      </c>
    </row>
    <row r="27" ht="14.25" customHeight="1">
      <c r="A27" s="4" t="s">
        <v>236</v>
      </c>
      <c r="B27" s="9" t="s">
        <v>237</v>
      </c>
      <c r="C27" s="17" t="str">
        <f>IFERROR(__xludf.DUMMYFUNCTION("GOOGLETRANSLATE(B27, ""en"", ""id"")"),"Bulan yang didanai pinjaman")</f>
        <v>Bulan yang didanai pinjaman</v>
      </c>
    </row>
    <row r="28" ht="14.25" customHeight="1">
      <c r="A28" s="4" t="s">
        <v>238</v>
      </c>
      <c r="B28" s="9" t="s">
        <v>239</v>
      </c>
      <c r="C28" s="17" t="str">
        <f>IFERROR(__xludf.DUMMYFUNCTION("GOOGLETRANSLATE(B28, ""en"", ""id"")"),"Bulan terbaru LC menarik kredit untuk pinjaman ini")</f>
        <v>Bulan terbaru LC menarik kredit untuk pinjaman ini</v>
      </c>
    </row>
    <row r="29" ht="14.25" customHeight="1">
      <c r="A29" s="4" t="s">
        <v>240</v>
      </c>
      <c r="B29" s="9" t="s">
        <v>241</v>
      </c>
      <c r="C29" s="17" t="str">
        <f>IFERROR(__xludf.DUMMYFUNCTION("GOOGLETRANSLATE(B29, ""en"", ""id"")"),"Rentang batas atas yang ditarik oleh fico terakhir peminjam.")</f>
        <v>Rentang batas atas yang ditarik oleh fico terakhir peminjam.</v>
      </c>
    </row>
    <row r="30" ht="14.25" customHeight="1">
      <c r="A30" s="4" t="s">
        <v>242</v>
      </c>
      <c r="B30" s="9" t="s">
        <v>243</v>
      </c>
      <c r="C30" s="17" t="str">
        <f>IFERROR(__xludf.DUMMYFUNCTION("GOOGLETRANSLATE(B30, ""en"", ""id"")"),"Rentang batas bawah yang ditarik oleh fico terakhir peminjam.")</f>
        <v>Rentang batas bawah yang ditarik oleh fico terakhir peminjam.</v>
      </c>
    </row>
    <row r="31" ht="18.0" customHeight="1">
      <c r="A31" s="4" t="s">
        <v>244</v>
      </c>
      <c r="B31" s="9" t="s">
        <v>245</v>
      </c>
      <c r="C31" s="17" t="str">
        <f>IFERROR(__xludf.DUMMYFUNCTION("GOOGLETRANSLATE(B31, ""en"", ""id"")"),"Jumlah total pembayaran terakhir yang diterima")</f>
        <v>Jumlah total pembayaran terakhir yang diterima</v>
      </c>
    </row>
    <row r="32" ht="14.25" customHeight="1">
      <c r="A32" s="4" t="s">
        <v>246</v>
      </c>
      <c r="B32" s="9" t="s">
        <v>247</v>
      </c>
      <c r="C32" s="17" t="str">
        <f>IFERROR(__xludf.DUMMYFUNCTION("GOOGLETRANSLATE(B32, ""en"", ""id"")"),"Bulan lalu pembayaran diterima")</f>
        <v>Bulan lalu pembayaran diterima</v>
      </c>
    </row>
    <row r="33" ht="14.25" customHeight="1">
      <c r="A33" s="4" t="s">
        <v>248</v>
      </c>
      <c r="B33" s="9" t="s">
        <v>78</v>
      </c>
      <c r="C33" s="17" t="str">
        <f>IFERROR(__xludf.DUMMYFUNCTION("GOOGLETRANSLATE(B33, ""en"", ""id"")"),"Jumlah pinjaman yang terdaftar yang diterapkan oleh peminjam. Jika pada suatu titik waktu, departemen kredit mengurangi jumlah pinjaman, maka itu akan tercermin dalam nilai ini.")</f>
        <v>Jumlah pinjaman yang terdaftar yang diterapkan oleh peminjam. Jika pada suatu titik waktu, departemen kredit mengurangi jumlah pinjaman, maka itu akan tercermin dalam nilai ini.</v>
      </c>
    </row>
    <row r="34" ht="14.25" customHeight="1">
      <c r="A34" s="18" t="s">
        <v>249</v>
      </c>
      <c r="B34" s="19" t="s">
        <v>250</v>
      </c>
      <c r="C34" s="20" t="str">
        <f>IFERROR(__xludf.DUMMYFUNCTION("GOOGLETRANSLATE(B34, ""en"", ""id"")"),"Status pinjaman saat ini")</f>
        <v>Status pinjaman saat ini</v>
      </c>
      <c r="D34" s="21"/>
      <c r="E34" s="21"/>
      <c r="F34" s="21"/>
      <c r="G34" s="21"/>
      <c r="H34" s="21"/>
      <c r="I34" s="21"/>
      <c r="J34" s="21"/>
      <c r="K34" s="21"/>
      <c r="L34" s="21"/>
      <c r="M34" s="21"/>
      <c r="N34" s="21"/>
      <c r="O34" s="21"/>
      <c r="P34" s="21"/>
      <c r="Q34" s="21"/>
      <c r="R34" s="21"/>
      <c r="S34" s="21"/>
      <c r="T34" s="21"/>
      <c r="U34" s="21"/>
      <c r="V34" s="21"/>
      <c r="W34" s="21"/>
      <c r="X34" s="21"/>
      <c r="Y34" s="21"/>
      <c r="Z34" s="21"/>
    </row>
    <row r="35" ht="14.25" customHeight="1">
      <c r="A35" s="4" t="s">
        <v>251</v>
      </c>
      <c r="B35" s="9" t="s">
        <v>80</v>
      </c>
      <c r="C35" s="17" t="str">
        <f>IFERROR(__xludf.DUMMYFUNCTION("GOOGLETRANSLATE(B35, ""en"", ""id"")"),"ID yang ditugaskan LC yang unik untuk anggota peminjam.")</f>
        <v>ID yang ditugaskan LC yang unik untuk anggota peminjam.</v>
      </c>
    </row>
    <row r="36" ht="14.25" customHeight="1">
      <c r="A36" s="4" t="s">
        <v>252</v>
      </c>
      <c r="B36" s="9" t="s">
        <v>96</v>
      </c>
      <c r="C36" s="17" t="str">
        <f>IFERROR(__xludf.DUMMYFUNCTION("GOOGLETRANSLATE(B36, ""en"", ""id"")"),"Jumlah bulan sejak kenakalan terakhir peminjam.")</f>
        <v>Jumlah bulan sejak kenakalan terakhir peminjam.</v>
      </c>
    </row>
    <row r="37" ht="14.25" customHeight="1">
      <c r="A37" s="4" t="s">
        <v>91</v>
      </c>
      <c r="B37" s="9" t="s">
        <v>92</v>
      </c>
      <c r="C37" s="17" t="str">
        <f>IFERROR(__xludf.DUMMYFUNCTION("GOOGLETRANSLATE(B37, ""en"", ""id"")"),"Bulan sejak peringkat 90 hari atau lebih buruk terakhir")</f>
        <v>Bulan sejak peringkat 90 hari atau lebih buruk terakhir</v>
      </c>
    </row>
    <row r="38" ht="14.25" customHeight="1">
      <c r="A38" s="4" t="s">
        <v>253</v>
      </c>
      <c r="B38" s="9" t="s">
        <v>98</v>
      </c>
      <c r="C38" s="17" t="str">
        <f>IFERROR(__xludf.DUMMYFUNCTION("GOOGLETRANSLATE(B38, ""en"", ""id"")"),"Jumlah bulan sejak catatan publik terakhir.")</f>
        <v>Jumlah bulan sejak catatan publik terakhir.</v>
      </c>
    </row>
    <row r="39" ht="14.25" customHeight="1">
      <c r="A39" s="4" t="s">
        <v>254</v>
      </c>
      <c r="B39" s="9" t="s">
        <v>255</v>
      </c>
      <c r="C39" s="17" t="str">
        <f>IFERROR(__xludf.DUMMYFUNCTION("GOOGLETRANSLATE(B39, ""en"", ""id"")"),"Tanggal Pembayaran Terjadwal Berikutnya")</f>
        <v>Tanggal Pembayaran Terjadwal Berikutnya</v>
      </c>
    </row>
    <row r="40" ht="14.25" customHeight="1">
      <c r="A40" s="4" t="s">
        <v>256</v>
      </c>
      <c r="B40" s="9" t="s">
        <v>136</v>
      </c>
      <c r="C40" s="17" t="str">
        <f>IFERROR(__xludf.DUMMYFUNCTION("GOOGLETRANSLATE(B40, ""en"", ""id"")"),"Jumlah jalur kredit terbuka dalam file kredit peminjam.")</f>
        <v>Jumlah jalur kredit terbuka dalam file kredit peminjam.</v>
      </c>
    </row>
    <row r="41" ht="15.75" customHeight="1">
      <c r="A41" s="4" t="s">
        <v>257</v>
      </c>
      <c r="B41" s="9" t="s">
        <v>258</v>
      </c>
      <c r="C41" s="17" t="str">
        <f>IFERROR(__xludf.DUMMYFUNCTION("GOOGLETRANSLATE(B41, ""en"", ""id"")"),"Kepala sekolah yang tersisa untuk jumlah total yang didanai")</f>
        <v>Kepala sekolah yang tersisa untuk jumlah total yang didanai</v>
      </c>
    </row>
    <row r="42" ht="14.25" customHeight="1">
      <c r="A42" s="4" t="s">
        <v>259</v>
      </c>
      <c r="B42" s="9" t="s">
        <v>260</v>
      </c>
      <c r="C42" s="17" t="str">
        <f>IFERROR(__xludf.DUMMYFUNCTION("GOOGLETRANSLATE(B42, ""en"", ""id"")"),"Kepala sekolah yang tersisa untuk sebagian dari jumlah total yang didanai oleh investor")</f>
        <v>Kepala sekolah yang tersisa untuk sebagian dari jumlah total yang didanai oleh investor</v>
      </c>
    </row>
    <row r="43" ht="14.25" customHeight="1">
      <c r="A43" s="4" t="s">
        <v>261</v>
      </c>
      <c r="B43" s="9" t="s">
        <v>262</v>
      </c>
      <c r="C43" s="17" t="str">
        <f>IFERROR(__xludf.DUMMYFUNCTION("GOOGLETRANSLATE(B43, ""en"", ""id"")"),"Policy_code yang tersedia untuk umum = 1
Produk Baru Tidak Tersedia Umum Kebijakan_Code = 2")</f>
        <v>Policy_code yang tersedia untuk umum = 1
Produk Baru Tidak Tersedia Umum Kebijakan_Code = 2</v>
      </c>
    </row>
    <row r="44" ht="14.25" customHeight="1">
      <c r="A44" s="4" t="s">
        <v>263</v>
      </c>
      <c r="B44" s="9" t="s">
        <v>144</v>
      </c>
      <c r="C44" s="17" t="str">
        <f>IFERROR(__xludf.DUMMYFUNCTION("GOOGLETRANSLATE(B44, ""en"", ""id"")"),"Jumlah catatan publik yang menghina")</f>
        <v>Jumlah catatan publik yang menghina</v>
      </c>
    </row>
    <row r="45" ht="14.25" customHeight="1">
      <c r="A45" s="4" t="s">
        <v>145</v>
      </c>
      <c r="B45" s="9" t="s">
        <v>146</v>
      </c>
      <c r="C45" s="17" t="str">
        <f>IFERROR(__xludf.DUMMYFUNCTION("GOOGLETRANSLATE(B45, ""en"", ""id"")"),"Kategori yang disediakan oleh peminjam untuk permintaan pinjaman.")</f>
        <v>Kategori yang disediakan oleh peminjam untuk permintaan pinjaman.</v>
      </c>
    </row>
    <row r="46" ht="14.25" customHeight="1">
      <c r="A46" s="4" t="s">
        <v>264</v>
      </c>
      <c r="B46" s="9" t="s">
        <v>265</v>
      </c>
      <c r="C46" s="17" t="str">
        <f>IFERROR(__xludf.DUMMYFUNCTION("GOOGLETRANSLATE(B46, ""en"", ""id"")"),"Menunjukkan jika rencana pembayaran telah diberlakukan untuk pinjaman")</f>
        <v>Menunjukkan jika rencana pembayaran telah diberlakukan untuk pinjaman</v>
      </c>
    </row>
    <row r="47" ht="14.25" customHeight="1">
      <c r="A47" s="4" t="s">
        <v>266</v>
      </c>
      <c r="B47" s="9" t="s">
        <v>267</v>
      </c>
      <c r="C47" s="17" t="str">
        <f>IFERROR(__xludf.DUMMYFUNCTION("GOOGLETRANSLATE(B47, ""en"", ""id"")"),"Posting biaya pemulihan kotor")</f>
        <v>Posting biaya pemulihan kotor</v>
      </c>
    </row>
    <row r="48" ht="14.25" customHeight="1">
      <c r="A48" s="4" t="s">
        <v>268</v>
      </c>
      <c r="B48" s="9" t="s">
        <v>152</v>
      </c>
      <c r="C48" s="17" t="str">
        <f>IFERROR(__xludf.DUMMYFUNCTION("GOOGLETRANSLATE(B48, ""en"", ""id"")"),"Total Saldo Revolving Credit")</f>
        <v>Total Saldo Revolving Credit</v>
      </c>
    </row>
    <row r="49" ht="14.25" customHeight="1">
      <c r="A49" s="4" t="s">
        <v>269</v>
      </c>
      <c r="B49" s="9" t="s">
        <v>154</v>
      </c>
      <c r="C49" s="17" t="str">
        <f>IFERROR(__xludf.DUMMYFUNCTION("GOOGLETRANSLATE(B49, ""en"", ""id"")"),"Tingkat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50" ht="14.25" customHeight="1">
      <c r="A50" s="4" t="s">
        <v>270</v>
      </c>
      <c r="B50" s="9" t="s">
        <v>158</v>
      </c>
      <c r="C50" s="17" t="str">
        <f>IFERROR(__xludf.DUMMYFUNCTION("GOOGLETRANSLATE(B50, ""en"", ""id"")"),"LC Ditugaskan Subgrade Pinjaman")</f>
        <v>LC Ditugaskan Subgrade Pinjaman</v>
      </c>
    </row>
    <row r="51" ht="14.25" customHeight="1">
      <c r="A51" s="4" t="s">
        <v>161</v>
      </c>
      <c r="B51" s="9" t="s">
        <v>162</v>
      </c>
      <c r="C51" s="17" t="str">
        <f>IFERROR(__xludf.DUMMYFUNCTION("GOOGLETRANSLATE(B51, ""en"", ""id"")"),"Jumlah pembayaran pinjaman. Nilai dalam beberapa bulan dan dapat berupa 36 atau 60.")</f>
        <v>Jumlah pembayaran pinjaman. Nilai dalam beberapa bulan dan dapat berupa 36 atau 60.</v>
      </c>
    </row>
    <row r="52" ht="14.25" customHeight="1">
      <c r="A52" s="4" t="s">
        <v>163</v>
      </c>
      <c r="B52" s="9" t="s">
        <v>164</v>
      </c>
      <c r="C52" s="17" t="str">
        <f>IFERROR(__xludf.DUMMYFUNCTION("GOOGLETRANSLATE(B52, ""en"", ""id"")"),"Judul pinjaman yang disediakan oleh peminjam")</f>
        <v>Judul pinjaman yang disediakan oleh peminjam</v>
      </c>
    </row>
    <row r="53" ht="14.25" customHeight="1">
      <c r="A53" s="4" t="s">
        <v>271</v>
      </c>
      <c r="B53" s="9" t="s">
        <v>176</v>
      </c>
      <c r="C53" s="17" t="str">
        <f>IFERROR(__xludf.DUMMYFUNCTION("GOOGLETRANSLATE(B53, ""en"", ""id"")"),"Jumlah total jalur kredit saat ini dalam file kredit peminjam")</f>
        <v>Jumlah total jalur kredit saat ini dalam file kredit peminjam</v>
      </c>
    </row>
    <row r="54" ht="14.25" customHeight="1">
      <c r="A54" s="4" t="s">
        <v>272</v>
      </c>
      <c r="B54" s="9" t="s">
        <v>273</v>
      </c>
      <c r="C54" s="17" t="str">
        <f>IFERROR(__xludf.DUMMYFUNCTION("GOOGLETRANSLATE(B54, ""en"", ""id"")"),"Pembayaran diterima hingga saat ini untuk jumlah total yang didanai")</f>
        <v>Pembayaran diterima hingga saat ini untuk jumlah total yang didanai</v>
      </c>
    </row>
    <row r="55" ht="14.25" customHeight="1">
      <c r="A55" s="4" t="s">
        <v>274</v>
      </c>
      <c r="B55" s="9" t="s">
        <v>275</v>
      </c>
      <c r="C55" s="17" t="str">
        <f>IFERROR(__xludf.DUMMYFUNCTION("GOOGLETRANSLATE(B55, ""en"", ""id"")"),"Pembayaran diterima hingga saat ini untuk sebagian dari jumlah total yang didanai oleh investor")</f>
        <v>Pembayaran diterima hingga saat ini untuk sebagian dari jumlah total yang didanai oleh investor</v>
      </c>
    </row>
    <row r="56" ht="14.25" customHeight="1">
      <c r="A56" s="4" t="s">
        <v>276</v>
      </c>
      <c r="B56" s="9" t="s">
        <v>277</v>
      </c>
      <c r="C56" s="17" t="str">
        <f>IFERROR(__xludf.DUMMYFUNCTION("GOOGLETRANSLATE(B56, ""en"", ""id"")"),"Bunga diterima hingga saat ini")</f>
        <v>Bunga diterima hingga saat ini</v>
      </c>
    </row>
    <row r="57" ht="14.25" customHeight="1">
      <c r="A57" s="4" t="s">
        <v>278</v>
      </c>
      <c r="B57" s="9" t="s">
        <v>279</v>
      </c>
      <c r="C57" s="17" t="str">
        <f>IFERROR(__xludf.DUMMYFUNCTION("GOOGLETRANSLATE(B57, ""en"", ""id"")"),"Biaya keterlambatan yang diterima hingga saat ini")</f>
        <v>Biaya keterlambatan yang diterima hingga saat ini</v>
      </c>
    </row>
    <row r="58" ht="14.25" customHeight="1">
      <c r="A58" s="4" t="s">
        <v>280</v>
      </c>
      <c r="B58" s="9" t="s">
        <v>281</v>
      </c>
      <c r="C58" s="17" t="str">
        <f>IFERROR(__xludf.DUMMYFUNCTION("GOOGLETRANSLATE(B58, ""en"", ""id"")"),"Kepala sekolah diterima hingga saat ini")</f>
        <v>Kepala sekolah diterima hingga saat ini</v>
      </c>
    </row>
    <row r="59" ht="14.25" customHeight="1">
      <c r="A59" s="4" t="s">
        <v>181</v>
      </c>
      <c r="B59" s="9" t="s">
        <v>182</v>
      </c>
      <c r="C59" s="17" t="str">
        <f>IFERROR(__xludf.DUMMYFUNCTION("GOOGLETRANSLATE(B59, ""en"", ""id"")"),"URL untuk halaman LC dengan data daftar.")</f>
        <v>URL untuk halaman LC dengan data daftar.</v>
      </c>
    </row>
    <row r="60" ht="14.25" customHeight="1">
      <c r="A60" s="18" t="s">
        <v>183</v>
      </c>
      <c r="B60" s="19" t="s">
        <v>184</v>
      </c>
      <c r="C60" s="20" t="str">
        <f>IFERROR(__xludf.DUMMYFUNCTION("GOOGLETRANSLATE(B60, ""en"", ""id"")"),"Menunjukkan jika pendapatan bersama co-peminjam diverifikasi oleh LC, tidak diverifikasi, atau jika sumber pendapatan diverifikasi")</f>
        <v>Menunjukkan jika pendapatan bersama co-peminjam diverifikasi oleh LC, tidak diverifikasi, atau jika sumber pendapatan diverifikasi</v>
      </c>
      <c r="D60" s="21"/>
      <c r="E60" s="21"/>
      <c r="F60" s="21"/>
      <c r="G60" s="21"/>
      <c r="H60" s="21"/>
      <c r="I60" s="21"/>
      <c r="J60" s="21"/>
      <c r="K60" s="21"/>
      <c r="L60" s="21"/>
      <c r="M60" s="21"/>
      <c r="N60" s="21"/>
      <c r="O60" s="21"/>
      <c r="P60" s="21"/>
      <c r="Q60" s="21"/>
      <c r="R60" s="21"/>
      <c r="S60" s="21"/>
      <c r="T60" s="21"/>
      <c r="U60" s="21"/>
      <c r="V60" s="21"/>
      <c r="W60" s="21"/>
      <c r="X60" s="21"/>
      <c r="Y60" s="21"/>
      <c r="Z60" s="21"/>
    </row>
    <row r="61" ht="14.25" customHeight="1">
      <c r="A61" s="4" t="s">
        <v>185</v>
      </c>
      <c r="B61" s="9" t="s">
        <v>186</v>
      </c>
      <c r="C61" s="17" t="str">
        <f>IFERROR(__xludf.DUMMYFUNCTION("GOOGLETRANSLATE(B61, ""en"", ""id"")"),"3 nomor pertama dari kode pos yang disediakan oleh peminjam dalam aplikasi pinjaman.")</f>
        <v>3 nomor pertama dari kode pos yang disediakan oleh peminjam dalam aplikasi pinjaman.</v>
      </c>
    </row>
    <row r="62" ht="14.25" customHeight="1">
      <c r="A62" s="4" t="s">
        <v>187</v>
      </c>
      <c r="B62" s="9" t="s">
        <v>188</v>
      </c>
      <c r="C62" s="17" t="str">
        <f>IFERROR(__xludf.DUMMYFUNCTION("GOOGLETRANSLATE(B62, ""en"", ""id"")"),"Jumlah perdagangan terbuka dalam 6 bulan terakhir")</f>
        <v>Jumlah perdagangan terbuka dalam 6 bulan terakhir</v>
      </c>
    </row>
    <row r="63" ht="14.25" customHeight="1">
      <c r="A63" s="4" t="s">
        <v>189</v>
      </c>
      <c r="B63" s="9" t="s">
        <v>190</v>
      </c>
      <c r="C63" s="17" t="str">
        <f>IFERROR(__xludf.DUMMYFUNCTION("GOOGLETRANSLATE(B63, ""en"", ""id"")"),"Jumlah perdagangan angsuran aktif saat ini")</f>
        <v>Jumlah perdagangan angsuran aktif saat ini</v>
      </c>
    </row>
    <row r="64" ht="14.25" customHeight="1">
      <c r="A64" s="4" t="s">
        <v>191</v>
      </c>
      <c r="B64" s="9" t="s">
        <v>192</v>
      </c>
      <c r="C64" s="17" t="str">
        <f>IFERROR(__xludf.DUMMYFUNCTION("GOOGLETRANSLATE(B64, ""en"", ""id"")"),"Jumlah akun angsuran yang dibuka dalam 12 bulan terakhir")</f>
        <v>Jumlah akun angsuran yang dibuka dalam 12 bulan terakhir</v>
      </c>
    </row>
    <row r="65" ht="14.25" customHeight="1">
      <c r="A65" s="4" t="s">
        <v>193</v>
      </c>
      <c r="B65" s="9" t="s">
        <v>194</v>
      </c>
      <c r="C65" s="17" t="str">
        <f>IFERROR(__xludf.DUMMYFUNCTION("GOOGLETRANSLATE(B65, ""en"", ""id"")"),"Jumlah akun angsuran yang dibuka dalam 24 bulan terakhir")</f>
        <v>Jumlah akun angsuran yang dibuka dalam 24 bulan terakhir</v>
      </c>
    </row>
    <row r="66" ht="14.25" customHeight="1">
      <c r="A66" s="4" t="s">
        <v>195</v>
      </c>
      <c r="B66" s="9" t="s">
        <v>196</v>
      </c>
      <c r="C66" s="17" t="str">
        <f>IFERROR(__xludf.DUMMYFUNCTION("GOOGLETRANSLATE(B66, ""en"", ""id"")"),"Bulan sejak akun angsuran terbaru dibuka")</f>
        <v>Bulan sejak akun angsuran terbaru dibuka</v>
      </c>
    </row>
    <row r="67" ht="14.25" customHeight="1">
      <c r="A67" s="4" t="s">
        <v>197</v>
      </c>
      <c r="B67" s="9" t="s">
        <v>198</v>
      </c>
      <c r="C67" s="17" t="str">
        <f>IFERROR(__xludf.DUMMYFUNCTION("GOOGLETRANSLATE(B67, ""en"", ""id"")"),"Total saldo saat ini dari semua akun angsuran")</f>
        <v>Total saldo saat ini dari semua akun angsuran</v>
      </c>
    </row>
    <row r="68" ht="14.25" customHeight="1">
      <c r="A68" s="4" t="s">
        <v>199</v>
      </c>
      <c r="B68" s="9" t="s">
        <v>200</v>
      </c>
      <c r="C68" s="17" t="str">
        <f>IFERROR(__xludf.DUMMYFUNCTION("GOOGLETRANSLATE(B68, ""en"", ""id"")"),"Rasio total saldo saat ini dengan batas kredit/kredit tinggi pada semua instal acct")</f>
        <v>Rasio total saldo saat ini dengan batas kredit/kredit tinggi pada semua instal acct</v>
      </c>
    </row>
    <row r="69" ht="14.25" customHeight="1">
      <c r="A69" s="4" t="s">
        <v>201</v>
      </c>
      <c r="B69" s="9" t="s">
        <v>202</v>
      </c>
      <c r="C69" s="17" t="str">
        <f>IFERROR(__xludf.DUMMYFUNCTION("GOOGLETRANSLATE(B69, ""en"", ""id"")"),"Jumlah perdagangan revolving dibuka dalam 12 bulan terakhir")</f>
        <v>Jumlah perdagangan revolving dibuka dalam 12 bulan terakhir</v>
      </c>
    </row>
    <row r="70" ht="14.25" customHeight="1">
      <c r="A70" s="4" t="s">
        <v>203</v>
      </c>
      <c r="B70" s="9" t="s">
        <v>204</v>
      </c>
      <c r="C70" s="17" t="str">
        <f>IFERROR(__xludf.DUMMYFUNCTION("GOOGLETRANSLATE(B70, ""en"", ""id"")"),"Jumlah perdagangan revolving dibuka dalam 24 bulan terakhir")</f>
        <v>Jumlah perdagangan revolving dibuka dalam 24 bulan terakhir</v>
      </c>
    </row>
    <row r="71" ht="14.25" customHeight="1">
      <c r="A71" s="4" t="s">
        <v>205</v>
      </c>
      <c r="B71" s="9" t="s">
        <v>206</v>
      </c>
      <c r="C71" s="17" t="str">
        <f>IFERROR(__xludf.DUMMYFUNCTION("GOOGLETRANSLATE(B71, ""en"", ""id"")"),"Saldo arus maksimum terutang pada semua akun bergulir")</f>
        <v>Saldo arus maksimum terutang pada semua akun bergulir</v>
      </c>
    </row>
    <row r="72" ht="14.25" customHeight="1">
      <c r="A72" s="4" t="s">
        <v>207</v>
      </c>
      <c r="B72" s="9" t="s">
        <v>208</v>
      </c>
      <c r="C72" s="17" t="str">
        <f>IFERROR(__xludf.DUMMYFUNCTION("GOOGLETRANSLATE(B72, ""en"", ""id"")"),"Saldo ke batas kredit untuk semua perdagangan")</f>
        <v>Saldo ke batas kredit untuk semua perdagangan</v>
      </c>
    </row>
    <row r="73" ht="14.25" customHeight="1">
      <c r="A73" s="4" t="s">
        <v>173</v>
      </c>
      <c r="B73" s="9" t="s">
        <v>174</v>
      </c>
      <c r="C73" s="17" t="str">
        <f>IFERROR(__xludf.DUMMYFUNCTION("GOOGLETRANSLATE(B73, ""en"", ""id"")"),"Total Batas Kredit/Kredit Tinggi Revolving")</f>
        <v>Total Batas Kredit/Kredit Tinggi Revolving</v>
      </c>
    </row>
    <row r="74" ht="14.25" customHeight="1">
      <c r="A74" s="4" t="s">
        <v>209</v>
      </c>
      <c r="B74" s="9" t="s">
        <v>210</v>
      </c>
      <c r="C74" s="17" t="str">
        <f>IFERROR(__xludf.DUMMYFUNCTION("GOOGLETRANSLATE(B74, ""en"", ""id"")"),"Jumlah pertanyaan keuangan pribadi")</f>
        <v>Jumlah pertanyaan keuangan pribadi</v>
      </c>
    </row>
    <row r="75" ht="14.25" customHeight="1">
      <c r="A75" s="4" t="s">
        <v>211</v>
      </c>
      <c r="B75" s="9" t="s">
        <v>212</v>
      </c>
      <c r="C75" s="17" t="str">
        <f>IFERROR(__xludf.DUMMYFUNCTION("GOOGLETRANSLATE(B75, ""en"", ""id"")"),"Jumlah Perdagangan Keuangan")</f>
        <v>Jumlah Perdagangan Keuangan</v>
      </c>
    </row>
    <row r="76" ht="14.25" customHeight="1">
      <c r="A76" s="4" t="s">
        <v>213</v>
      </c>
      <c r="B76" s="9" t="s">
        <v>214</v>
      </c>
      <c r="C76" s="17" t="str">
        <f>IFERROR(__xludf.DUMMYFUNCTION("GOOGLETRANSLATE(B76, ""en"", ""id"")"),"Jumlah pertanyaan kredit dalam 12 bulan terakhir")</f>
        <v>Jumlah pertanyaan kredit dalam 12 bulan terakhir</v>
      </c>
    </row>
    <row r="77" ht="14.25" customHeight="1">
      <c r="A77" s="4" t="s">
        <v>282</v>
      </c>
      <c r="B77" s="9" t="s">
        <v>6</v>
      </c>
      <c r="C77" s="17" t="str">
        <f>IFERROR(__xludf.DUMMYFUNCTION("GOOGLETRANSLATE(B77, ""en"", ""id"")"),"Jumlah akun di mana peminjam sekarang nakal.")</f>
        <v>Jumlah akun di mana peminjam sekarang nakal.</v>
      </c>
    </row>
    <row r="78" ht="14.25" customHeight="1">
      <c r="A78" s="4" t="s">
        <v>165</v>
      </c>
      <c r="B78" s="9" t="s">
        <v>166</v>
      </c>
      <c r="C78" s="17" t="str">
        <f>IFERROR(__xludf.DUMMYFUNCTION("GOOGLETRANSLATE(B78, ""en"", ""id"")"),"Total jumlah pengumpulan yang pernah ada")</f>
        <v>Total jumlah pengumpulan yang pernah ada</v>
      </c>
    </row>
    <row r="79" ht="14.25" customHeight="1">
      <c r="A79" s="4" t="s">
        <v>167</v>
      </c>
      <c r="B79" s="9" t="s">
        <v>168</v>
      </c>
      <c r="C79" s="17" t="str">
        <f>IFERROR(__xludf.DUMMYFUNCTION("GOOGLETRANSLATE(B79, ""en"", ""id"")"),"Total Saldo Saat Ini dari Semua Akun")</f>
        <v>Total Saldo Saat Ini dari Semua Akun</v>
      </c>
    </row>
    <row r="80" ht="14.25" customHeight="1">
      <c r="B80" s="12"/>
    </row>
    <row r="81" ht="14.25" customHeight="1">
      <c r="B81" s="13" t="s">
        <v>215</v>
      </c>
    </row>
    <row r="82" ht="14.25" customHeight="1">
      <c r="B82" s="12"/>
    </row>
    <row r="83" ht="14.25" customHeight="1">
      <c r="B83" s="12"/>
    </row>
    <row r="84" ht="14.25" customHeight="1">
      <c r="B84" s="12"/>
    </row>
    <row r="85" ht="14.25" customHeight="1">
      <c r="B85" s="12"/>
    </row>
    <row r="86" ht="14.25" customHeight="1">
      <c r="B86" s="12"/>
    </row>
    <row r="87" ht="14.25" customHeight="1">
      <c r="B87" s="12"/>
    </row>
    <row r="88" ht="14.25" customHeight="1">
      <c r="B88" s="12"/>
    </row>
    <row r="89" ht="14.25" customHeight="1">
      <c r="B89" s="12"/>
    </row>
    <row r="90" ht="14.25" customHeight="1">
      <c r="B90" s="12"/>
    </row>
    <row r="91" ht="14.25" customHeight="1">
      <c r="B91" s="12"/>
    </row>
    <row r="92" ht="14.25" customHeight="1">
      <c r="B92" s="12"/>
    </row>
    <row r="93" ht="14.25" customHeight="1">
      <c r="B93" s="12"/>
    </row>
    <row r="94" ht="14.25" customHeight="1">
      <c r="B94" s="12"/>
    </row>
    <row r="95" ht="14.25" customHeight="1">
      <c r="B95" s="12"/>
    </row>
    <row r="96" ht="14.25" customHeight="1">
      <c r="B96" s="12"/>
    </row>
    <row r="97" ht="14.25" customHeight="1">
      <c r="B97" s="12"/>
    </row>
    <row r="98" ht="14.25" customHeight="1">
      <c r="B98" s="12"/>
    </row>
    <row r="99" ht="14.25" customHeight="1">
      <c r="B99" s="12"/>
    </row>
    <row r="100" ht="14.25" customHeight="1">
      <c r="B100" s="12"/>
    </row>
    <row r="101" ht="14.25" customHeight="1">
      <c r="B101" s="12"/>
    </row>
    <row r="102" ht="14.25" customHeight="1">
      <c r="B102" s="12"/>
    </row>
    <row r="103" ht="14.25" customHeight="1">
      <c r="B103" s="12"/>
    </row>
    <row r="104" ht="14.25" customHeight="1">
      <c r="B104" s="12"/>
    </row>
    <row r="105" ht="14.25" customHeight="1">
      <c r="B105" s="12"/>
    </row>
    <row r="106" ht="14.25" customHeight="1">
      <c r="B106" s="12"/>
    </row>
    <row r="107" ht="14.25" customHeight="1">
      <c r="B107" s="12"/>
    </row>
    <row r="108" ht="14.25" customHeight="1">
      <c r="B108" s="12"/>
    </row>
    <row r="109" ht="14.25" customHeight="1">
      <c r="B109" s="12"/>
    </row>
    <row r="110" ht="14.25" customHeight="1">
      <c r="B110" s="12"/>
    </row>
    <row r="111" ht="14.25" customHeight="1">
      <c r="B111" s="12"/>
    </row>
    <row r="112" ht="14.25" customHeight="1">
      <c r="B112" s="12"/>
    </row>
    <row r="113" ht="14.25" customHeight="1">
      <c r="B113" s="12"/>
    </row>
    <row r="114" ht="14.25" customHeight="1">
      <c r="B114" s="12"/>
    </row>
    <row r="115" ht="14.25" customHeight="1">
      <c r="B115" s="12"/>
    </row>
    <row r="116" ht="14.25" customHeight="1">
      <c r="B116" s="12"/>
    </row>
    <row r="117" ht="14.25" customHeight="1">
      <c r="B117" s="12"/>
    </row>
    <row r="118" ht="14.25" customHeight="1">
      <c r="B118" s="12"/>
    </row>
    <row r="119" ht="14.25" customHeight="1">
      <c r="B119" s="12"/>
    </row>
    <row r="120" ht="14.25" customHeight="1">
      <c r="B120" s="12"/>
    </row>
    <row r="121" ht="14.25" customHeight="1">
      <c r="B121" s="12"/>
    </row>
    <row r="122" ht="14.25" customHeight="1">
      <c r="B122" s="12"/>
    </row>
    <row r="123" ht="14.25" customHeight="1">
      <c r="B123" s="12"/>
    </row>
    <row r="124" ht="14.25" customHeight="1">
      <c r="B124" s="12"/>
    </row>
    <row r="125" ht="14.25" customHeight="1">
      <c r="B125" s="12"/>
    </row>
    <row r="126" ht="14.25" customHeight="1">
      <c r="B126" s="12"/>
    </row>
    <row r="127" ht="14.25" customHeight="1">
      <c r="B127" s="12"/>
    </row>
    <row r="128" ht="14.25" customHeight="1">
      <c r="B128" s="12"/>
    </row>
    <row r="129" ht="14.25" customHeight="1">
      <c r="B129" s="12"/>
    </row>
    <row r="130" ht="14.25" customHeight="1">
      <c r="B130" s="12"/>
    </row>
    <row r="131" ht="14.25" customHeight="1">
      <c r="B131" s="12"/>
    </row>
    <row r="132" ht="14.25" customHeight="1">
      <c r="B132" s="12"/>
    </row>
    <row r="133" ht="14.25" customHeight="1">
      <c r="B133" s="12"/>
    </row>
    <row r="134" ht="14.25" customHeight="1">
      <c r="B134" s="12"/>
    </row>
    <row r="135" ht="14.25" customHeight="1">
      <c r="B135" s="12"/>
    </row>
    <row r="136" ht="14.25" customHeight="1">
      <c r="B136" s="12"/>
    </row>
    <row r="137" ht="14.25" customHeight="1">
      <c r="B137" s="12"/>
    </row>
    <row r="138" ht="14.25" customHeight="1">
      <c r="B138" s="12"/>
    </row>
    <row r="139" ht="14.25" customHeight="1">
      <c r="B139" s="12"/>
    </row>
    <row r="140" ht="14.25" customHeight="1">
      <c r="B140" s="12"/>
    </row>
    <row r="141" ht="14.25" customHeight="1">
      <c r="B141" s="12"/>
    </row>
    <row r="142" ht="14.25" customHeight="1">
      <c r="B142" s="12"/>
    </row>
    <row r="143" ht="14.25" customHeight="1">
      <c r="B143" s="12"/>
    </row>
    <row r="144" ht="14.25" customHeight="1">
      <c r="B144" s="12"/>
    </row>
    <row r="145" ht="14.25" customHeight="1">
      <c r="B145" s="12"/>
    </row>
    <row r="146" ht="14.25" customHeight="1">
      <c r="B146" s="12"/>
    </row>
    <row r="147" ht="14.25" customHeight="1">
      <c r="B147" s="12"/>
    </row>
    <row r="148" ht="14.25" customHeight="1">
      <c r="B148" s="12"/>
    </row>
    <row r="149" ht="14.25" customHeight="1">
      <c r="B149" s="12"/>
    </row>
    <row r="150" ht="14.25" customHeight="1">
      <c r="B150" s="12"/>
    </row>
    <row r="151" ht="14.25" customHeight="1">
      <c r="B151" s="12"/>
    </row>
    <row r="152" ht="14.25" customHeight="1">
      <c r="B152" s="12"/>
    </row>
    <row r="153" ht="14.25" customHeight="1">
      <c r="B153" s="12"/>
    </row>
    <row r="154" ht="14.25" customHeight="1">
      <c r="B154" s="12"/>
    </row>
    <row r="155" ht="14.25" customHeight="1">
      <c r="B155" s="12"/>
    </row>
    <row r="156" ht="14.25" customHeight="1">
      <c r="B156" s="12"/>
    </row>
    <row r="157" ht="14.25" customHeight="1">
      <c r="B157" s="12"/>
    </row>
    <row r="158" ht="14.25" customHeight="1">
      <c r="B158" s="12"/>
    </row>
    <row r="159" ht="14.25" customHeight="1">
      <c r="B159" s="12"/>
    </row>
    <row r="160" ht="14.25" customHeight="1">
      <c r="B160" s="12"/>
    </row>
    <row r="161" ht="14.25" customHeight="1">
      <c r="B161" s="12"/>
    </row>
    <row r="162" ht="14.25" customHeight="1">
      <c r="B162" s="12"/>
    </row>
    <row r="163" ht="14.25" customHeight="1">
      <c r="B163" s="12"/>
    </row>
    <row r="164" ht="14.25" customHeight="1">
      <c r="B164" s="12"/>
    </row>
    <row r="165" ht="14.25" customHeight="1">
      <c r="B165" s="12"/>
    </row>
    <row r="166" ht="14.25" customHeight="1">
      <c r="B166" s="12"/>
    </row>
    <row r="167" ht="14.25" customHeight="1">
      <c r="B167" s="12"/>
    </row>
    <row r="168" ht="14.25" customHeight="1">
      <c r="B168" s="12"/>
    </row>
    <row r="169" ht="14.25" customHeight="1">
      <c r="B169" s="12"/>
    </row>
    <row r="170" ht="14.25" customHeight="1">
      <c r="B170" s="12"/>
    </row>
    <row r="171" ht="14.25" customHeight="1">
      <c r="B171" s="12"/>
    </row>
    <row r="172" ht="14.25" customHeight="1">
      <c r="B172" s="12"/>
    </row>
    <row r="173" ht="14.25" customHeight="1">
      <c r="B173" s="12"/>
    </row>
    <row r="174" ht="14.25" customHeight="1">
      <c r="B174" s="12"/>
    </row>
    <row r="175" ht="14.25" customHeight="1">
      <c r="B175" s="12"/>
    </row>
    <row r="176" ht="14.25" customHeight="1">
      <c r="B176" s="12"/>
    </row>
    <row r="177" ht="14.25" customHeight="1">
      <c r="B177" s="12"/>
    </row>
    <row r="178" ht="14.25" customHeight="1">
      <c r="B178" s="12"/>
    </row>
    <row r="179" ht="14.25" customHeight="1">
      <c r="B179" s="12"/>
    </row>
    <row r="180" ht="14.25" customHeight="1">
      <c r="B180" s="12"/>
    </row>
    <row r="181" ht="14.25" customHeight="1">
      <c r="B181" s="12"/>
    </row>
    <row r="182" ht="14.25" customHeight="1">
      <c r="B182" s="12"/>
    </row>
    <row r="183" ht="14.25" customHeight="1">
      <c r="B183" s="12"/>
    </row>
    <row r="184" ht="14.25" customHeight="1">
      <c r="B184" s="12"/>
    </row>
    <row r="185" ht="14.25" customHeight="1">
      <c r="B185" s="12"/>
    </row>
    <row r="186" ht="14.25" customHeight="1">
      <c r="B186" s="12"/>
    </row>
    <row r="187" ht="14.25" customHeight="1">
      <c r="B187" s="12"/>
    </row>
    <row r="188" ht="14.25" customHeight="1">
      <c r="B188" s="12"/>
    </row>
    <row r="189" ht="14.25" customHeight="1">
      <c r="B189" s="12"/>
    </row>
    <row r="190" ht="14.25" customHeight="1">
      <c r="B190" s="12"/>
    </row>
    <row r="191" ht="14.25" customHeight="1">
      <c r="B191" s="12"/>
    </row>
    <row r="192" ht="14.25" customHeight="1">
      <c r="B192" s="12"/>
    </row>
    <row r="193" ht="14.25" customHeight="1">
      <c r="B193" s="12"/>
    </row>
    <row r="194" ht="14.25" customHeight="1">
      <c r="B194" s="12"/>
    </row>
    <row r="195" ht="14.25" customHeight="1">
      <c r="B195" s="12"/>
    </row>
    <row r="196" ht="14.25" customHeight="1">
      <c r="B196" s="12"/>
    </row>
    <row r="197" ht="14.25" customHeight="1">
      <c r="B197" s="12"/>
    </row>
    <row r="198" ht="14.25" customHeight="1">
      <c r="B198" s="12"/>
    </row>
    <row r="199" ht="14.25" customHeight="1">
      <c r="B199" s="12"/>
    </row>
    <row r="200" ht="14.25" customHeight="1">
      <c r="B200" s="12"/>
    </row>
    <row r="201" ht="14.25" customHeight="1">
      <c r="B201" s="12"/>
    </row>
    <row r="202" ht="14.25" customHeight="1">
      <c r="B202" s="12"/>
    </row>
    <row r="203" ht="14.25" customHeight="1">
      <c r="B203" s="12"/>
    </row>
    <row r="204" ht="14.25" customHeight="1">
      <c r="B204" s="12"/>
    </row>
    <row r="205" ht="14.25" customHeight="1">
      <c r="B205" s="12"/>
    </row>
    <row r="206" ht="14.25" customHeight="1">
      <c r="B206" s="12"/>
    </row>
    <row r="207" ht="14.25" customHeight="1">
      <c r="B207" s="12"/>
    </row>
    <row r="208" ht="14.25" customHeight="1">
      <c r="B208" s="12"/>
    </row>
    <row r="209" ht="14.25" customHeight="1">
      <c r="B209" s="12"/>
    </row>
    <row r="210" ht="14.25" customHeight="1">
      <c r="B210" s="12"/>
    </row>
    <row r="211" ht="14.25" customHeight="1">
      <c r="B211" s="12"/>
    </row>
    <row r="212" ht="14.25" customHeight="1">
      <c r="B212" s="12"/>
    </row>
    <row r="213" ht="14.25" customHeight="1">
      <c r="B213" s="12"/>
    </row>
    <row r="214" ht="14.25" customHeight="1">
      <c r="B214" s="12"/>
    </row>
    <row r="215" ht="14.25" customHeight="1">
      <c r="B215" s="12"/>
    </row>
    <row r="216" ht="14.25" customHeight="1">
      <c r="B216" s="12"/>
    </row>
    <row r="217" ht="14.25" customHeight="1">
      <c r="B217" s="12"/>
    </row>
    <row r="218" ht="14.25" customHeight="1">
      <c r="B218" s="12"/>
    </row>
    <row r="219" ht="14.25" customHeight="1">
      <c r="B219" s="12"/>
    </row>
    <row r="220" ht="14.25" customHeight="1">
      <c r="B220" s="12"/>
    </row>
    <row r="221" ht="14.25" customHeight="1">
      <c r="B221" s="12"/>
    </row>
    <row r="222" ht="14.25" customHeight="1">
      <c r="B222" s="12"/>
    </row>
    <row r="223" ht="14.25" customHeight="1">
      <c r="B223" s="12"/>
    </row>
    <row r="224" ht="14.25" customHeight="1">
      <c r="B224" s="12"/>
    </row>
    <row r="225" ht="14.25" customHeight="1">
      <c r="B225" s="12"/>
    </row>
    <row r="226" ht="14.25" customHeight="1">
      <c r="B226" s="12"/>
    </row>
    <row r="227" ht="14.25" customHeight="1">
      <c r="B227" s="12"/>
    </row>
    <row r="228" ht="14.25" customHeight="1">
      <c r="B228" s="12"/>
    </row>
    <row r="229" ht="14.25" customHeight="1">
      <c r="B229" s="12"/>
    </row>
    <row r="230" ht="14.25" customHeight="1">
      <c r="B230" s="12"/>
    </row>
    <row r="231" ht="14.25" customHeight="1">
      <c r="B231" s="12"/>
    </row>
    <row r="232" ht="14.25" customHeight="1">
      <c r="B232" s="12"/>
    </row>
    <row r="233" ht="14.25" customHeight="1">
      <c r="B233" s="12"/>
    </row>
    <row r="234" ht="14.25" customHeight="1">
      <c r="B234" s="12"/>
    </row>
    <row r="235" ht="14.25" customHeight="1">
      <c r="B235" s="12"/>
    </row>
    <row r="236" ht="14.25" customHeight="1">
      <c r="B236" s="12"/>
    </row>
    <row r="237" ht="14.25" customHeight="1">
      <c r="B237" s="12"/>
    </row>
    <row r="238" ht="14.25" customHeight="1">
      <c r="B238" s="12"/>
    </row>
    <row r="239" ht="14.25" customHeight="1">
      <c r="B239" s="12"/>
    </row>
    <row r="240" ht="14.25" customHeight="1">
      <c r="B240" s="12"/>
    </row>
    <row r="241" ht="14.25" customHeight="1">
      <c r="B241" s="12"/>
    </row>
    <row r="242" ht="14.25" customHeight="1">
      <c r="B242" s="12"/>
    </row>
    <row r="243" ht="14.25" customHeight="1">
      <c r="B243" s="12"/>
    </row>
    <row r="244" ht="14.25" customHeight="1">
      <c r="B244" s="12"/>
    </row>
    <row r="245" ht="14.25" customHeight="1">
      <c r="B245" s="12"/>
    </row>
    <row r="246" ht="14.25" customHeight="1">
      <c r="B246" s="12"/>
    </row>
    <row r="247" ht="14.25" customHeight="1">
      <c r="B247" s="12"/>
    </row>
    <row r="248" ht="14.25" customHeight="1">
      <c r="B248" s="12"/>
    </row>
    <row r="249" ht="14.25" customHeight="1">
      <c r="B249" s="12"/>
    </row>
    <row r="250" ht="14.25" customHeight="1">
      <c r="B250" s="12"/>
    </row>
    <row r="251" ht="14.25" customHeight="1">
      <c r="B251" s="12"/>
    </row>
    <row r="252" ht="14.25" customHeight="1">
      <c r="B252" s="12"/>
    </row>
    <row r="253" ht="14.25" customHeight="1">
      <c r="B253" s="12"/>
    </row>
    <row r="254" ht="14.25" customHeight="1">
      <c r="B254" s="12"/>
    </row>
    <row r="255" ht="14.25" customHeight="1">
      <c r="B255" s="12"/>
    </row>
    <row r="256" ht="14.25" customHeight="1">
      <c r="B256" s="12"/>
    </row>
    <row r="257" ht="14.25" customHeight="1">
      <c r="B257" s="12"/>
    </row>
    <row r="258" ht="14.25" customHeight="1">
      <c r="B258" s="12"/>
    </row>
    <row r="259" ht="14.25" customHeight="1">
      <c r="B259" s="12"/>
    </row>
    <row r="260" ht="14.25" customHeight="1">
      <c r="B260" s="12"/>
    </row>
    <row r="261" ht="14.25" customHeight="1">
      <c r="B261" s="12"/>
    </row>
    <row r="262" ht="14.25" customHeight="1">
      <c r="B262" s="12"/>
    </row>
    <row r="263" ht="14.25" customHeight="1">
      <c r="B263" s="12"/>
    </row>
    <row r="264" ht="14.25" customHeight="1">
      <c r="B264" s="12"/>
    </row>
    <row r="265" ht="14.25" customHeight="1">
      <c r="B265" s="12"/>
    </row>
    <row r="266" ht="14.25" customHeight="1">
      <c r="B266" s="12"/>
    </row>
    <row r="267" ht="14.25" customHeight="1">
      <c r="B267" s="12"/>
    </row>
    <row r="268" ht="14.25" customHeight="1">
      <c r="B268" s="12"/>
    </row>
    <row r="269" ht="14.25" customHeight="1">
      <c r="B269" s="12"/>
    </row>
    <row r="270" ht="14.25" customHeight="1">
      <c r="B270" s="12"/>
    </row>
    <row r="271" ht="14.25" customHeight="1">
      <c r="B271" s="12"/>
    </row>
    <row r="272" ht="14.25" customHeight="1">
      <c r="B272" s="12"/>
    </row>
    <row r="273" ht="14.25" customHeight="1">
      <c r="B273" s="12"/>
    </row>
    <row r="274" ht="14.25" customHeight="1">
      <c r="B274" s="12"/>
    </row>
    <row r="275" ht="14.25" customHeight="1">
      <c r="B275" s="12"/>
    </row>
    <row r="276" ht="14.25" customHeight="1">
      <c r="B276" s="12"/>
    </row>
    <row r="277" ht="14.25" customHeight="1">
      <c r="B277" s="12"/>
    </row>
    <row r="278" ht="14.25" customHeight="1">
      <c r="B278" s="12"/>
    </row>
    <row r="279" ht="14.25" customHeight="1">
      <c r="B279" s="12"/>
    </row>
    <row r="280" ht="14.25" customHeight="1">
      <c r="B280" s="12"/>
    </row>
    <row r="281" ht="14.25" customHeight="1">
      <c r="B281" s="12"/>
    </row>
    <row r="282" ht="14.25" customHeight="1">
      <c r="B282" s="12"/>
    </row>
    <row r="283" ht="14.25" customHeight="1">
      <c r="B283" s="12"/>
    </row>
    <row r="284" ht="14.25" customHeight="1">
      <c r="B284" s="12"/>
    </row>
    <row r="285" ht="14.25" customHeight="1">
      <c r="B285" s="12"/>
    </row>
    <row r="286" ht="14.25" customHeight="1">
      <c r="B286" s="12"/>
    </row>
    <row r="287" ht="14.25" customHeight="1">
      <c r="B287" s="12"/>
    </row>
    <row r="288" ht="14.25" customHeight="1">
      <c r="B288" s="12"/>
    </row>
    <row r="289" ht="14.25" customHeight="1">
      <c r="B289" s="12"/>
    </row>
    <row r="290" ht="14.25" customHeight="1">
      <c r="B290" s="12"/>
    </row>
    <row r="291" ht="14.25" customHeight="1">
      <c r="B291" s="12"/>
    </row>
    <row r="292" ht="14.25" customHeight="1">
      <c r="B292" s="12"/>
    </row>
    <row r="293" ht="14.25" customHeight="1">
      <c r="B293" s="12"/>
    </row>
    <row r="294" ht="14.25" customHeight="1">
      <c r="B294" s="12"/>
    </row>
    <row r="295" ht="14.25" customHeight="1">
      <c r="B295" s="12"/>
    </row>
    <row r="296" ht="14.25" customHeight="1">
      <c r="B296" s="12"/>
    </row>
    <row r="297" ht="14.25" customHeight="1">
      <c r="B297" s="12"/>
    </row>
    <row r="298" ht="14.25" customHeight="1">
      <c r="B298" s="12"/>
    </row>
    <row r="299" ht="14.25" customHeight="1">
      <c r="B299" s="12"/>
    </row>
    <row r="300" ht="14.25" customHeight="1">
      <c r="B300" s="12"/>
    </row>
    <row r="301" ht="14.25" customHeight="1">
      <c r="B301" s="12"/>
    </row>
    <row r="302" ht="14.25" customHeight="1">
      <c r="B302" s="12"/>
    </row>
    <row r="303" ht="14.25" customHeight="1">
      <c r="B303" s="12"/>
    </row>
    <row r="304" ht="14.25" customHeight="1">
      <c r="B304" s="12"/>
    </row>
    <row r="305" ht="14.25" customHeight="1">
      <c r="B305" s="12"/>
    </row>
    <row r="306" ht="14.25" customHeight="1">
      <c r="B306" s="12"/>
    </row>
    <row r="307" ht="14.25" customHeight="1">
      <c r="B307" s="12"/>
    </row>
    <row r="308" ht="14.25" customHeight="1">
      <c r="B308" s="12"/>
    </row>
    <row r="309" ht="14.25" customHeight="1">
      <c r="B309" s="12"/>
    </row>
    <row r="310" ht="14.25" customHeight="1">
      <c r="B310" s="12"/>
    </row>
    <row r="311" ht="14.25" customHeight="1">
      <c r="B311" s="12"/>
    </row>
    <row r="312" ht="14.25" customHeight="1">
      <c r="B312" s="12"/>
    </row>
    <row r="313" ht="14.25" customHeight="1">
      <c r="B313" s="12"/>
    </row>
    <row r="314" ht="14.25" customHeight="1">
      <c r="B314" s="12"/>
    </row>
    <row r="315" ht="14.25" customHeight="1">
      <c r="B315" s="12"/>
    </row>
    <row r="316" ht="14.25" customHeight="1">
      <c r="B316" s="12"/>
    </row>
    <row r="317" ht="14.25" customHeight="1">
      <c r="B317" s="12"/>
    </row>
    <row r="318" ht="14.25" customHeight="1">
      <c r="B318" s="12"/>
    </row>
    <row r="319" ht="14.25" customHeight="1">
      <c r="B319" s="12"/>
    </row>
    <row r="320" ht="14.25" customHeight="1">
      <c r="B320" s="12"/>
    </row>
    <row r="321" ht="14.25" customHeight="1">
      <c r="B321" s="12"/>
    </row>
    <row r="322" ht="14.25" customHeight="1">
      <c r="B322" s="12"/>
    </row>
    <row r="323" ht="14.25" customHeight="1">
      <c r="B323" s="12"/>
    </row>
    <row r="324" ht="14.25" customHeight="1">
      <c r="B324" s="12"/>
    </row>
    <row r="325" ht="14.25" customHeight="1">
      <c r="B325" s="12"/>
    </row>
    <row r="326" ht="14.25" customHeight="1">
      <c r="B326" s="12"/>
    </row>
    <row r="327" ht="14.25" customHeight="1">
      <c r="B327" s="12"/>
    </row>
    <row r="328" ht="14.25" customHeight="1">
      <c r="B328" s="12"/>
    </row>
    <row r="329" ht="14.25" customHeight="1">
      <c r="B329" s="12"/>
    </row>
    <row r="330" ht="14.25" customHeight="1">
      <c r="B330" s="12"/>
    </row>
    <row r="331" ht="14.25" customHeight="1">
      <c r="B331" s="12"/>
    </row>
    <row r="332" ht="14.25" customHeight="1">
      <c r="B332" s="12"/>
    </row>
    <row r="333" ht="14.25" customHeight="1">
      <c r="B333" s="12"/>
    </row>
    <row r="334" ht="14.25" customHeight="1">
      <c r="B334" s="12"/>
    </row>
    <row r="335" ht="14.25" customHeight="1">
      <c r="B335" s="12"/>
    </row>
    <row r="336" ht="14.25" customHeight="1">
      <c r="B336" s="12"/>
    </row>
    <row r="337" ht="14.25" customHeight="1">
      <c r="B337" s="12"/>
    </row>
    <row r="338" ht="14.25" customHeight="1">
      <c r="B338" s="12"/>
    </row>
    <row r="339" ht="14.25" customHeight="1">
      <c r="B339" s="12"/>
    </row>
    <row r="340" ht="14.25" customHeight="1">
      <c r="B340" s="12"/>
    </row>
    <row r="341" ht="14.25" customHeight="1">
      <c r="B341" s="12"/>
    </row>
    <row r="342" ht="14.25" customHeight="1">
      <c r="B342" s="12"/>
    </row>
    <row r="343" ht="14.25" customHeight="1">
      <c r="B343" s="12"/>
    </row>
    <row r="344" ht="14.25" customHeight="1">
      <c r="B344" s="12"/>
    </row>
    <row r="345" ht="14.25" customHeight="1">
      <c r="B345" s="12"/>
    </row>
    <row r="346" ht="14.25" customHeight="1">
      <c r="B346" s="12"/>
    </row>
    <row r="347" ht="14.25" customHeight="1">
      <c r="B347" s="12"/>
    </row>
    <row r="348" ht="14.25" customHeight="1">
      <c r="B348" s="12"/>
    </row>
    <row r="349" ht="14.25" customHeight="1">
      <c r="B349" s="12"/>
    </row>
    <row r="350" ht="14.25" customHeight="1">
      <c r="B350" s="12"/>
    </row>
    <row r="351" ht="14.25" customHeight="1">
      <c r="B351" s="12"/>
    </row>
    <row r="352" ht="14.25" customHeight="1">
      <c r="B352" s="12"/>
    </row>
    <row r="353" ht="14.25" customHeight="1">
      <c r="B353" s="12"/>
    </row>
    <row r="354" ht="14.25" customHeight="1">
      <c r="B354" s="12"/>
    </row>
    <row r="355" ht="14.25" customHeight="1">
      <c r="B355" s="12"/>
    </row>
    <row r="356" ht="14.25" customHeight="1">
      <c r="B356" s="12"/>
    </row>
    <row r="357" ht="14.25" customHeight="1">
      <c r="B357" s="12"/>
    </row>
    <row r="358" ht="14.25" customHeight="1">
      <c r="B358" s="12"/>
    </row>
    <row r="359" ht="14.25" customHeight="1">
      <c r="B359" s="12"/>
    </row>
    <row r="360" ht="14.25" customHeight="1">
      <c r="B360" s="12"/>
    </row>
    <row r="361" ht="14.25" customHeight="1">
      <c r="B361" s="12"/>
    </row>
    <row r="362" ht="14.25" customHeight="1">
      <c r="B362" s="12"/>
    </row>
    <row r="363" ht="14.25" customHeight="1">
      <c r="B363" s="12"/>
    </row>
    <row r="364" ht="14.25" customHeight="1">
      <c r="B364" s="12"/>
    </row>
    <row r="365" ht="14.25" customHeight="1">
      <c r="B365" s="12"/>
    </row>
    <row r="366" ht="14.25" customHeight="1">
      <c r="B366" s="12"/>
    </row>
    <row r="367" ht="14.25" customHeight="1">
      <c r="B367" s="12"/>
    </row>
    <row r="368" ht="14.25" customHeight="1">
      <c r="B368" s="12"/>
    </row>
    <row r="369" ht="14.25" customHeight="1">
      <c r="B369" s="12"/>
    </row>
    <row r="370" ht="14.25" customHeight="1">
      <c r="B370" s="12"/>
    </row>
    <row r="371" ht="14.25" customHeight="1">
      <c r="B371" s="12"/>
    </row>
    <row r="372" ht="14.25" customHeight="1">
      <c r="B372" s="12"/>
    </row>
    <row r="373" ht="14.25" customHeight="1">
      <c r="B373" s="12"/>
    </row>
    <row r="374" ht="14.25" customHeight="1">
      <c r="B374" s="12"/>
    </row>
    <row r="375" ht="14.25" customHeight="1">
      <c r="B375" s="12"/>
    </row>
    <row r="376" ht="14.25" customHeight="1">
      <c r="B376" s="12"/>
    </row>
    <row r="377" ht="14.25" customHeight="1">
      <c r="B377" s="12"/>
    </row>
    <row r="378" ht="14.25" customHeight="1">
      <c r="B378" s="12"/>
    </row>
    <row r="379" ht="14.25" customHeight="1">
      <c r="B379" s="12"/>
    </row>
    <row r="380" ht="14.25" customHeight="1">
      <c r="B380" s="12"/>
    </row>
    <row r="381" ht="14.25" customHeight="1">
      <c r="B381" s="12"/>
    </row>
    <row r="382" ht="14.25" customHeight="1">
      <c r="B382" s="12"/>
    </row>
    <row r="383" ht="14.25" customHeight="1">
      <c r="B383" s="12"/>
    </row>
    <row r="384" ht="14.25" customHeight="1">
      <c r="B384" s="12"/>
    </row>
    <row r="385" ht="14.25" customHeight="1">
      <c r="B385" s="12"/>
    </row>
    <row r="386" ht="14.25" customHeight="1">
      <c r="B386" s="12"/>
    </row>
    <row r="387" ht="14.25" customHeight="1">
      <c r="B387" s="12"/>
    </row>
    <row r="388" ht="14.25" customHeight="1">
      <c r="B388" s="12"/>
    </row>
    <row r="389" ht="14.25" customHeight="1">
      <c r="B389" s="12"/>
    </row>
    <row r="390" ht="14.25" customHeight="1">
      <c r="B390" s="12"/>
    </row>
    <row r="391" ht="14.25" customHeight="1">
      <c r="B391" s="12"/>
    </row>
    <row r="392" ht="14.25" customHeight="1">
      <c r="B392" s="12"/>
    </row>
    <row r="393" ht="14.25" customHeight="1">
      <c r="B393" s="12"/>
    </row>
    <row r="394" ht="14.25" customHeight="1">
      <c r="B394" s="12"/>
    </row>
    <row r="395" ht="14.25" customHeight="1">
      <c r="B395" s="12"/>
    </row>
    <row r="396" ht="14.25" customHeight="1">
      <c r="B396" s="12"/>
    </row>
    <row r="397" ht="14.25" customHeight="1">
      <c r="B397" s="12"/>
    </row>
    <row r="398" ht="14.25" customHeight="1">
      <c r="B398" s="12"/>
    </row>
    <row r="399" ht="14.25" customHeight="1">
      <c r="B399" s="12"/>
    </row>
    <row r="400" ht="14.25" customHeight="1">
      <c r="B400" s="12"/>
    </row>
    <row r="401" ht="14.25" customHeight="1">
      <c r="B401" s="12"/>
    </row>
    <row r="402" ht="14.25" customHeight="1">
      <c r="B402" s="12"/>
    </row>
    <row r="403" ht="14.25" customHeight="1">
      <c r="B403" s="12"/>
    </row>
    <row r="404" ht="14.25" customHeight="1">
      <c r="B404" s="12"/>
    </row>
    <row r="405" ht="14.25" customHeight="1">
      <c r="B405" s="12"/>
    </row>
    <row r="406" ht="14.25" customHeight="1">
      <c r="B406" s="12"/>
    </row>
    <row r="407" ht="14.25" customHeight="1">
      <c r="B407" s="12"/>
    </row>
    <row r="408" ht="14.25" customHeight="1">
      <c r="B408" s="12"/>
    </row>
    <row r="409" ht="14.25" customHeight="1">
      <c r="B409" s="12"/>
    </row>
    <row r="410" ht="14.25" customHeight="1">
      <c r="B410" s="12"/>
    </row>
    <row r="411" ht="14.25" customHeight="1">
      <c r="B411" s="12"/>
    </row>
    <row r="412" ht="14.25" customHeight="1">
      <c r="B412" s="12"/>
    </row>
    <row r="413" ht="14.25" customHeight="1">
      <c r="B413" s="12"/>
    </row>
    <row r="414" ht="14.25" customHeight="1">
      <c r="B414" s="12"/>
    </row>
    <row r="415" ht="14.25" customHeight="1">
      <c r="B415" s="12"/>
    </row>
    <row r="416" ht="14.25" customHeight="1">
      <c r="B416" s="12"/>
    </row>
    <row r="417" ht="14.25" customHeight="1">
      <c r="B417" s="12"/>
    </row>
    <row r="418" ht="14.25" customHeight="1">
      <c r="B418" s="12"/>
    </row>
    <row r="419" ht="14.25" customHeight="1">
      <c r="B419" s="12"/>
    </row>
    <row r="420" ht="14.25" customHeight="1">
      <c r="B420" s="12"/>
    </row>
    <row r="421" ht="14.25" customHeight="1">
      <c r="B421" s="12"/>
    </row>
    <row r="422" ht="14.25" customHeight="1">
      <c r="B422" s="12"/>
    </row>
    <row r="423" ht="14.25" customHeight="1">
      <c r="B423" s="12"/>
    </row>
    <row r="424" ht="14.25" customHeight="1">
      <c r="B424" s="12"/>
    </row>
    <row r="425" ht="14.25" customHeight="1">
      <c r="B425" s="12"/>
    </row>
    <row r="426" ht="14.25" customHeight="1">
      <c r="B426" s="12"/>
    </row>
    <row r="427" ht="14.25" customHeight="1">
      <c r="B427" s="12"/>
    </row>
    <row r="428" ht="14.25" customHeight="1">
      <c r="B428" s="12"/>
    </row>
    <row r="429" ht="14.25" customHeight="1">
      <c r="B429" s="12"/>
    </row>
    <row r="430" ht="14.25" customHeight="1">
      <c r="B430" s="12"/>
    </row>
    <row r="431" ht="14.25" customHeight="1">
      <c r="B431" s="12"/>
    </row>
    <row r="432" ht="14.25" customHeight="1">
      <c r="B432" s="12"/>
    </row>
    <row r="433" ht="14.25" customHeight="1">
      <c r="B433" s="12"/>
    </row>
    <row r="434" ht="14.25" customHeight="1">
      <c r="B434" s="12"/>
    </row>
    <row r="435" ht="14.25" customHeight="1">
      <c r="B435" s="12"/>
    </row>
    <row r="436" ht="14.25" customHeight="1">
      <c r="B436" s="12"/>
    </row>
    <row r="437" ht="14.25" customHeight="1">
      <c r="B437" s="12"/>
    </row>
    <row r="438" ht="14.25" customHeight="1">
      <c r="B438" s="12"/>
    </row>
    <row r="439" ht="14.25" customHeight="1">
      <c r="B439" s="12"/>
    </row>
    <row r="440" ht="14.25" customHeight="1">
      <c r="B440" s="12"/>
    </row>
    <row r="441" ht="14.25" customHeight="1">
      <c r="B441" s="12"/>
    </row>
    <row r="442" ht="14.25" customHeight="1">
      <c r="B442" s="12"/>
    </row>
    <row r="443" ht="14.25" customHeight="1">
      <c r="B443" s="12"/>
    </row>
    <row r="444" ht="14.25" customHeight="1">
      <c r="B444" s="12"/>
    </row>
    <row r="445" ht="14.25" customHeight="1">
      <c r="B445" s="12"/>
    </row>
    <row r="446" ht="14.25" customHeight="1">
      <c r="B446" s="12"/>
    </row>
    <row r="447" ht="14.25" customHeight="1">
      <c r="B447" s="12"/>
    </row>
    <row r="448" ht="14.25" customHeight="1">
      <c r="B448" s="12"/>
    </row>
    <row r="449" ht="14.25" customHeight="1">
      <c r="B449" s="12"/>
    </row>
    <row r="450" ht="14.25" customHeight="1">
      <c r="B450" s="12"/>
    </row>
    <row r="451" ht="14.25" customHeight="1">
      <c r="B451" s="12"/>
    </row>
    <row r="452" ht="14.25" customHeight="1">
      <c r="B452" s="12"/>
    </row>
    <row r="453" ht="14.25" customHeight="1">
      <c r="B453" s="12"/>
    </row>
    <row r="454" ht="14.25" customHeight="1">
      <c r="B454" s="12"/>
    </row>
    <row r="455" ht="14.25" customHeight="1">
      <c r="B455" s="12"/>
    </row>
    <row r="456" ht="14.25" customHeight="1">
      <c r="B456" s="12"/>
    </row>
    <row r="457" ht="14.25" customHeight="1">
      <c r="B457" s="12"/>
    </row>
    <row r="458" ht="14.25" customHeight="1">
      <c r="B458" s="12"/>
    </row>
    <row r="459" ht="14.25" customHeight="1">
      <c r="B459" s="12"/>
    </row>
    <row r="460" ht="14.25" customHeight="1">
      <c r="B460" s="12"/>
    </row>
    <row r="461" ht="14.25" customHeight="1">
      <c r="B461" s="12"/>
    </row>
    <row r="462" ht="14.25" customHeight="1">
      <c r="B462" s="12"/>
    </row>
    <row r="463" ht="14.25" customHeight="1">
      <c r="B463" s="12"/>
    </row>
    <row r="464" ht="14.25" customHeight="1">
      <c r="B464" s="12"/>
    </row>
    <row r="465" ht="14.25" customHeight="1">
      <c r="B465" s="12"/>
    </row>
    <row r="466" ht="14.25" customHeight="1">
      <c r="B466" s="12"/>
    </row>
    <row r="467" ht="14.25" customHeight="1">
      <c r="B467" s="12"/>
    </row>
    <row r="468" ht="14.25" customHeight="1">
      <c r="B468" s="12"/>
    </row>
    <row r="469" ht="14.25" customHeight="1">
      <c r="B469" s="12"/>
    </row>
    <row r="470" ht="14.25" customHeight="1">
      <c r="B470" s="12"/>
    </row>
    <row r="471" ht="14.25" customHeight="1">
      <c r="B471" s="12"/>
    </row>
    <row r="472" ht="14.25" customHeight="1">
      <c r="B472" s="12"/>
    </row>
    <row r="473" ht="14.25" customHeight="1">
      <c r="B473" s="12"/>
    </row>
    <row r="474" ht="14.25" customHeight="1">
      <c r="B474" s="12"/>
    </row>
    <row r="475" ht="14.25" customHeight="1">
      <c r="B475" s="12"/>
    </row>
    <row r="476" ht="14.25" customHeight="1">
      <c r="B476" s="12"/>
    </row>
    <row r="477" ht="14.25" customHeight="1">
      <c r="B477" s="12"/>
    </row>
    <row r="478" ht="14.25" customHeight="1">
      <c r="B478" s="12"/>
    </row>
    <row r="479" ht="14.25" customHeight="1">
      <c r="B479" s="12"/>
    </row>
    <row r="480" ht="14.25" customHeight="1">
      <c r="B480" s="12"/>
    </row>
    <row r="481" ht="14.25" customHeight="1">
      <c r="B481" s="12"/>
    </row>
    <row r="482" ht="14.25" customHeight="1">
      <c r="B482" s="12"/>
    </row>
    <row r="483" ht="14.25" customHeight="1">
      <c r="B483" s="12"/>
    </row>
    <row r="484" ht="14.25" customHeight="1">
      <c r="B484" s="12"/>
    </row>
    <row r="485" ht="14.25" customHeight="1">
      <c r="B485" s="12"/>
    </row>
    <row r="486" ht="14.25" customHeight="1">
      <c r="B486" s="12"/>
    </row>
    <row r="487" ht="14.25" customHeight="1">
      <c r="B487" s="12"/>
    </row>
    <row r="488" ht="14.25" customHeight="1">
      <c r="B488" s="12"/>
    </row>
    <row r="489" ht="14.25" customHeight="1">
      <c r="B489" s="12"/>
    </row>
    <row r="490" ht="14.25" customHeight="1">
      <c r="B490" s="12"/>
    </row>
    <row r="491" ht="14.25" customHeight="1">
      <c r="B491" s="12"/>
    </row>
    <row r="492" ht="14.25" customHeight="1">
      <c r="B492" s="12"/>
    </row>
    <row r="493" ht="14.25" customHeight="1">
      <c r="B493" s="12"/>
    </row>
    <row r="494" ht="14.25" customHeight="1">
      <c r="B494" s="12"/>
    </row>
    <row r="495" ht="14.25" customHeight="1">
      <c r="B495" s="12"/>
    </row>
    <row r="496" ht="14.25" customHeight="1">
      <c r="B496" s="12"/>
    </row>
    <row r="497" ht="14.25" customHeight="1">
      <c r="B497" s="12"/>
    </row>
    <row r="498" ht="14.25" customHeight="1">
      <c r="B498" s="12"/>
    </row>
    <row r="499" ht="14.25" customHeight="1">
      <c r="B499" s="12"/>
    </row>
    <row r="500" ht="14.25" customHeight="1">
      <c r="B500" s="12"/>
    </row>
    <row r="501" ht="14.25" customHeight="1">
      <c r="B501" s="12"/>
    </row>
    <row r="502" ht="14.25" customHeight="1">
      <c r="B502" s="12"/>
    </row>
    <row r="503" ht="14.25" customHeight="1">
      <c r="B503" s="12"/>
    </row>
    <row r="504" ht="14.25" customHeight="1">
      <c r="B504" s="12"/>
    </row>
    <row r="505" ht="14.25" customHeight="1">
      <c r="B505" s="12"/>
    </row>
    <row r="506" ht="14.25" customHeight="1">
      <c r="B506" s="12"/>
    </row>
    <row r="507" ht="14.25" customHeight="1">
      <c r="B507" s="12"/>
    </row>
    <row r="508" ht="14.25" customHeight="1">
      <c r="B508" s="12"/>
    </row>
    <row r="509" ht="14.25" customHeight="1">
      <c r="B509" s="12"/>
    </row>
    <row r="510" ht="14.25" customHeight="1">
      <c r="B510" s="12"/>
    </row>
    <row r="511" ht="14.25" customHeight="1">
      <c r="B511" s="12"/>
    </row>
    <row r="512" ht="14.25" customHeight="1">
      <c r="B512" s="12"/>
    </row>
    <row r="513" ht="14.25" customHeight="1">
      <c r="B513" s="12"/>
    </row>
    <row r="514" ht="14.25" customHeight="1">
      <c r="B514" s="12"/>
    </row>
    <row r="515" ht="14.25" customHeight="1">
      <c r="B515" s="12"/>
    </row>
    <row r="516" ht="14.25" customHeight="1">
      <c r="B516" s="12"/>
    </row>
    <row r="517" ht="14.25" customHeight="1">
      <c r="B517" s="12"/>
    </row>
    <row r="518" ht="14.25" customHeight="1">
      <c r="B518" s="12"/>
    </row>
    <row r="519" ht="14.25" customHeight="1">
      <c r="B519" s="12"/>
    </row>
    <row r="520" ht="14.25" customHeight="1">
      <c r="B520" s="12"/>
    </row>
    <row r="521" ht="14.25" customHeight="1">
      <c r="B521" s="12"/>
    </row>
    <row r="522" ht="14.25" customHeight="1">
      <c r="B522" s="12"/>
    </row>
    <row r="523" ht="14.25" customHeight="1">
      <c r="B523" s="12"/>
    </row>
    <row r="524" ht="14.25" customHeight="1">
      <c r="B524" s="12"/>
    </row>
    <row r="525" ht="14.25" customHeight="1">
      <c r="B525" s="12"/>
    </row>
    <row r="526" ht="14.25" customHeight="1">
      <c r="B526" s="12"/>
    </row>
    <row r="527" ht="14.25" customHeight="1">
      <c r="B527" s="12"/>
    </row>
    <row r="528" ht="14.25" customHeight="1">
      <c r="B528" s="12"/>
    </row>
    <row r="529" ht="14.25" customHeight="1">
      <c r="B529" s="12"/>
    </row>
    <row r="530" ht="14.25" customHeight="1">
      <c r="B530" s="12"/>
    </row>
    <row r="531" ht="14.25" customHeight="1">
      <c r="B531" s="12"/>
    </row>
    <row r="532" ht="14.25" customHeight="1">
      <c r="B532" s="12"/>
    </row>
    <row r="533" ht="14.25" customHeight="1">
      <c r="B533" s="12"/>
    </row>
    <row r="534" ht="14.25" customHeight="1">
      <c r="B534" s="12"/>
    </row>
    <row r="535" ht="14.25" customHeight="1">
      <c r="B535" s="12"/>
    </row>
    <row r="536" ht="14.25" customHeight="1">
      <c r="B536" s="12"/>
    </row>
    <row r="537" ht="14.25" customHeight="1">
      <c r="B537" s="12"/>
    </row>
    <row r="538" ht="14.25" customHeight="1">
      <c r="B538" s="12"/>
    </row>
    <row r="539" ht="14.25" customHeight="1">
      <c r="B539" s="12"/>
    </row>
    <row r="540" ht="14.25" customHeight="1">
      <c r="B540" s="12"/>
    </row>
    <row r="541" ht="14.25" customHeight="1">
      <c r="B541" s="12"/>
    </row>
    <row r="542" ht="14.25" customHeight="1">
      <c r="B542" s="12"/>
    </row>
    <row r="543" ht="14.25" customHeight="1">
      <c r="B543" s="12"/>
    </row>
    <row r="544" ht="14.25" customHeight="1">
      <c r="B544" s="12"/>
    </row>
    <row r="545" ht="14.25" customHeight="1">
      <c r="B545" s="12"/>
    </row>
    <row r="546" ht="14.25" customHeight="1">
      <c r="B546" s="12"/>
    </row>
    <row r="547" ht="14.25" customHeight="1">
      <c r="B547" s="12"/>
    </row>
    <row r="548" ht="14.25" customHeight="1">
      <c r="B548" s="12"/>
    </row>
    <row r="549" ht="14.25" customHeight="1">
      <c r="B549" s="12"/>
    </row>
    <row r="550" ht="14.25" customHeight="1">
      <c r="B550" s="12"/>
    </row>
    <row r="551" ht="14.25" customHeight="1">
      <c r="B551" s="12"/>
    </row>
    <row r="552" ht="14.25" customHeight="1">
      <c r="B552" s="12"/>
    </row>
    <row r="553" ht="14.25" customHeight="1">
      <c r="B553" s="12"/>
    </row>
    <row r="554" ht="14.25" customHeight="1">
      <c r="B554" s="12"/>
    </row>
    <row r="555" ht="14.25" customHeight="1">
      <c r="B555" s="12"/>
    </row>
    <row r="556" ht="14.25" customHeight="1">
      <c r="B556" s="12"/>
    </row>
    <row r="557" ht="14.25" customHeight="1">
      <c r="B557" s="12"/>
    </row>
    <row r="558" ht="14.25" customHeight="1">
      <c r="B558" s="12"/>
    </row>
    <row r="559" ht="14.25" customHeight="1">
      <c r="B559" s="12"/>
    </row>
    <row r="560" ht="14.25" customHeight="1">
      <c r="B560" s="12"/>
    </row>
    <row r="561" ht="14.25" customHeight="1">
      <c r="B561" s="12"/>
    </row>
    <row r="562" ht="14.25" customHeight="1">
      <c r="B562" s="12"/>
    </row>
    <row r="563" ht="14.25" customHeight="1">
      <c r="B563" s="12"/>
    </row>
    <row r="564" ht="14.25" customHeight="1">
      <c r="B564" s="12"/>
    </row>
    <row r="565" ht="14.25" customHeight="1">
      <c r="B565" s="12"/>
    </row>
    <row r="566" ht="14.25" customHeight="1">
      <c r="B566" s="12"/>
    </row>
    <row r="567" ht="14.25" customHeight="1">
      <c r="B567" s="12"/>
    </row>
    <row r="568" ht="14.25" customHeight="1">
      <c r="B568" s="12"/>
    </row>
    <row r="569" ht="14.25" customHeight="1">
      <c r="B569" s="12"/>
    </row>
    <row r="570" ht="14.25" customHeight="1">
      <c r="B570" s="12"/>
    </row>
    <row r="571" ht="14.25" customHeight="1">
      <c r="B571" s="12"/>
    </row>
    <row r="572" ht="14.25" customHeight="1">
      <c r="B572" s="12"/>
    </row>
    <row r="573" ht="14.25" customHeight="1">
      <c r="B573" s="12"/>
    </row>
    <row r="574" ht="14.25" customHeight="1">
      <c r="B574" s="12"/>
    </row>
    <row r="575" ht="14.25" customHeight="1">
      <c r="B575" s="12"/>
    </row>
    <row r="576" ht="14.25" customHeight="1">
      <c r="B576" s="12"/>
    </row>
    <row r="577" ht="14.25" customHeight="1">
      <c r="B577" s="12"/>
    </row>
    <row r="578" ht="14.25" customHeight="1">
      <c r="B578" s="12"/>
    </row>
    <row r="579" ht="14.25" customHeight="1">
      <c r="B579" s="12"/>
    </row>
    <row r="580" ht="14.25" customHeight="1">
      <c r="B580" s="12"/>
    </row>
    <row r="581" ht="14.25" customHeight="1">
      <c r="B581" s="12"/>
    </row>
    <row r="582" ht="14.25" customHeight="1">
      <c r="B582" s="12"/>
    </row>
    <row r="583" ht="14.25" customHeight="1">
      <c r="B583" s="12"/>
    </row>
    <row r="584" ht="14.25" customHeight="1">
      <c r="B584" s="12"/>
    </row>
    <row r="585" ht="14.25" customHeight="1">
      <c r="B585" s="12"/>
    </row>
    <row r="586" ht="14.25" customHeight="1">
      <c r="B586" s="12"/>
    </row>
    <row r="587" ht="14.25" customHeight="1">
      <c r="B587" s="12"/>
    </row>
    <row r="588" ht="14.25" customHeight="1">
      <c r="B588" s="12"/>
    </row>
    <row r="589" ht="14.25" customHeight="1">
      <c r="B589" s="12"/>
    </row>
    <row r="590" ht="14.25" customHeight="1">
      <c r="B590" s="12"/>
    </row>
    <row r="591" ht="14.25" customHeight="1">
      <c r="B591" s="12"/>
    </row>
    <row r="592" ht="14.25" customHeight="1">
      <c r="B592" s="12"/>
    </row>
    <row r="593" ht="14.25" customHeight="1">
      <c r="B593" s="12"/>
    </row>
    <row r="594" ht="14.25" customHeight="1">
      <c r="B594" s="12"/>
    </row>
    <row r="595" ht="14.25" customHeight="1">
      <c r="B595" s="12"/>
    </row>
    <row r="596" ht="14.25" customHeight="1">
      <c r="B596" s="12"/>
    </row>
    <row r="597" ht="14.25" customHeight="1">
      <c r="B597" s="12"/>
    </row>
    <row r="598" ht="14.25" customHeight="1">
      <c r="B598" s="12"/>
    </row>
    <row r="599" ht="14.25" customHeight="1">
      <c r="B599" s="12"/>
    </row>
    <row r="600" ht="14.25" customHeight="1">
      <c r="B600" s="12"/>
    </row>
    <row r="601" ht="14.25" customHeight="1">
      <c r="B601" s="12"/>
    </row>
    <row r="602" ht="14.25" customHeight="1">
      <c r="B602" s="12"/>
    </row>
    <row r="603" ht="14.25" customHeight="1">
      <c r="B603" s="12"/>
    </row>
    <row r="604" ht="14.25" customHeight="1">
      <c r="B604" s="12"/>
    </row>
    <row r="605" ht="14.25" customHeight="1">
      <c r="B605" s="12"/>
    </row>
    <row r="606" ht="14.25" customHeight="1">
      <c r="B606" s="12"/>
    </row>
    <row r="607" ht="14.25" customHeight="1">
      <c r="B607" s="12"/>
    </row>
    <row r="608" ht="14.25" customHeight="1">
      <c r="B608" s="12"/>
    </row>
    <row r="609" ht="14.25" customHeight="1">
      <c r="B609" s="12"/>
    </row>
    <row r="610" ht="14.25" customHeight="1">
      <c r="B610" s="12"/>
    </row>
    <row r="611" ht="14.25" customHeight="1">
      <c r="B611" s="12"/>
    </row>
    <row r="612" ht="14.25" customHeight="1">
      <c r="B612" s="12"/>
    </row>
    <row r="613" ht="14.25" customHeight="1">
      <c r="B613" s="12"/>
    </row>
    <row r="614" ht="14.25" customHeight="1">
      <c r="B614" s="12"/>
    </row>
    <row r="615" ht="14.25" customHeight="1">
      <c r="B615" s="12"/>
    </row>
    <row r="616" ht="14.25" customHeight="1">
      <c r="B616" s="12"/>
    </row>
    <row r="617" ht="14.25" customHeight="1">
      <c r="B617" s="12"/>
    </row>
    <row r="618" ht="14.25" customHeight="1">
      <c r="B618" s="12"/>
    </row>
    <row r="619" ht="14.25" customHeight="1">
      <c r="B619" s="12"/>
    </row>
    <row r="620" ht="14.25" customHeight="1">
      <c r="B620" s="12"/>
    </row>
    <row r="621" ht="14.25" customHeight="1">
      <c r="B621" s="12"/>
    </row>
    <row r="622" ht="14.25" customHeight="1">
      <c r="B622" s="12"/>
    </row>
    <row r="623" ht="14.25" customHeight="1">
      <c r="B623" s="12"/>
    </row>
    <row r="624" ht="14.25" customHeight="1">
      <c r="B624" s="12"/>
    </row>
    <row r="625" ht="14.25" customHeight="1">
      <c r="B625" s="12"/>
    </row>
    <row r="626" ht="14.25" customHeight="1">
      <c r="B626" s="12"/>
    </row>
    <row r="627" ht="14.25" customHeight="1">
      <c r="B627" s="12"/>
    </row>
    <row r="628" ht="14.25" customHeight="1">
      <c r="B628" s="12"/>
    </row>
    <row r="629" ht="14.25" customHeight="1">
      <c r="B629" s="12"/>
    </row>
    <row r="630" ht="14.25" customHeight="1">
      <c r="B630" s="12"/>
    </row>
    <row r="631" ht="14.25" customHeight="1">
      <c r="B631" s="12"/>
    </row>
    <row r="632" ht="14.25" customHeight="1">
      <c r="B632" s="12"/>
    </row>
    <row r="633" ht="14.25" customHeight="1">
      <c r="B633" s="12"/>
    </row>
    <row r="634" ht="14.25" customHeight="1">
      <c r="B634" s="12"/>
    </row>
    <row r="635" ht="14.25" customHeight="1">
      <c r="B635" s="12"/>
    </row>
    <row r="636" ht="14.25" customHeight="1">
      <c r="B636" s="12"/>
    </row>
    <row r="637" ht="14.25" customHeight="1">
      <c r="B637" s="12"/>
    </row>
    <row r="638" ht="14.25" customHeight="1">
      <c r="B638" s="12"/>
    </row>
    <row r="639" ht="14.25" customHeight="1">
      <c r="B639" s="12"/>
    </row>
    <row r="640" ht="14.25" customHeight="1">
      <c r="B640" s="12"/>
    </row>
    <row r="641" ht="14.25" customHeight="1">
      <c r="B641" s="12"/>
    </row>
    <row r="642" ht="14.25" customHeight="1">
      <c r="B642" s="12"/>
    </row>
    <row r="643" ht="14.25" customHeight="1">
      <c r="B643" s="12"/>
    </row>
    <row r="644" ht="14.25" customHeight="1">
      <c r="B644" s="12"/>
    </row>
    <row r="645" ht="14.25" customHeight="1">
      <c r="B645" s="12"/>
    </row>
    <row r="646" ht="14.25" customHeight="1">
      <c r="B646" s="12"/>
    </row>
    <row r="647" ht="14.25" customHeight="1">
      <c r="B647" s="12"/>
    </row>
    <row r="648" ht="14.25" customHeight="1">
      <c r="B648" s="12"/>
    </row>
    <row r="649" ht="14.25" customHeight="1">
      <c r="B649" s="12"/>
    </row>
    <row r="650" ht="14.25" customHeight="1">
      <c r="B650" s="12"/>
    </row>
    <row r="651" ht="14.25" customHeight="1">
      <c r="B651" s="12"/>
    </row>
    <row r="652" ht="14.25" customHeight="1">
      <c r="B652" s="12"/>
    </row>
    <row r="653" ht="14.25" customHeight="1">
      <c r="B653" s="12"/>
    </row>
    <row r="654" ht="14.25" customHeight="1">
      <c r="B654" s="12"/>
    </row>
    <row r="655" ht="14.25" customHeight="1">
      <c r="B655" s="12"/>
    </row>
    <row r="656" ht="14.25" customHeight="1">
      <c r="B656" s="12"/>
    </row>
    <row r="657" ht="14.25" customHeight="1">
      <c r="B657" s="12"/>
    </row>
    <row r="658" ht="14.25" customHeight="1">
      <c r="B658" s="12"/>
    </row>
    <row r="659" ht="14.25" customHeight="1">
      <c r="B659" s="12"/>
    </row>
    <row r="660" ht="14.25" customHeight="1">
      <c r="B660" s="12"/>
    </row>
    <row r="661" ht="14.25" customHeight="1">
      <c r="B661" s="12"/>
    </row>
    <row r="662" ht="14.25" customHeight="1">
      <c r="B662" s="12"/>
    </row>
    <row r="663" ht="14.25" customHeight="1">
      <c r="B663" s="12"/>
    </row>
    <row r="664" ht="14.25" customHeight="1">
      <c r="B664" s="12"/>
    </row>
    <row r="665" ht="14.25" customHeight="1">
      <c r="B665" s="12"/>
    </row>
    <row r="666" ht="14.25" customHeight="1">
      <c r="B666" s="12"/>
    </row>
    <row r="667" ht="14.25" customHeight="1">
      <c r="B667" s="12"/>
    </row>
    <row r="668" ht="14.25" customHeight="1">
      <c r="B668" s="12"/>
    </row>
    <row r="669" ht="14.25" customHeight="1">
      <c r="B669" s="12"/>
    </row>
    <row r="670" ht="14.25" customHeight="1">
      <c r="B670" s="12"/>
    </row>
    <row r="671" ht="14.25" customHeight="1">
      <c r="B671" s="12"/>
    </row>
    <row r="672" ht="14.25" customHeight="1">
      <c r="B672" s="12"/>
    </row>
    <row r="673" ht="14.25" customHeight="1">
      <c r="B673" s="12"/>
    </row>
    <row r="674" ht="14.25" customHeight="1">
      <c r="B674" s="12"/>
    </row>
    <row r="675" ht="14.25" customHeight="1">
      <c r="B675" s="12"/>
    </row>
    <row r="676" ht="14.25" customHeight="1">
      <c r="B676" s="12"/>
    </row>
    <row r="677" ht="14.25" customHeight="1">
      <c r="B677" s="12"/>
    </row>
    <row r="678" ht="14.25" customHeight="1">
      <c r="B678" s="12"/>
    </row>
    <row r="679" ht="14.25" customHeight="1">
      <c r="B679" s="12"/>
    </row>
    <row r="680" ht="14.25" customHeight="1">
      <c r="B680" s="12"/>
    </row>
    <row r="681" ht="14.25" customHeight="1">
      <c r="B681" s="12"/>
    </row>
    <row r="682" ht="14.25" customHeight="1">
      <c r="B682" s="12"/>
    </row>
    <row r="683" ht="14.25" customHeight="1">
      <c r="B683" s="12"/>
    </row>
    <row r="684" ht="14.25" customHeight="1">
      <c r="B684" s="12"/>
    </row>
    <row r="685" ht="14.25" customHeight="1">
      <c r="B685" s="12"/>
    </row>
    <row r="686" ht="14.25" customHeight="1">
      <c r="B686" s="12"/>
    </row>
    <row r="687" ht="14.25" customHeight="1">
      <c r="B687" s="12"/>
    </row>
    <row r="688" ht="14.25" customHeight="1">
      <c r="B688" s="12"/>
    </row>
    <row r="689" ht="14.25" customHeight="1">
      <c r="B689" s="12"/>
    </row>
    <row r="690" ht="14.25" customHeight="1">
      <c r="B690" s="12"/>
    </row>
    <row r="691" ht="14.25" customHeight="1">
      <c r="B691" s="12"/>
    </row>
    <row r="692" ht="14.25" customHeight="1">
      <c r="B692" s="12"/>
    </row>
    <row r="693" ht="14.25" customHeight="1">
      <c r="B693" s="12"/>
    </row>
    <row r="694" ht="14.25" customHeight="1">
      <c r="B694" s="12"/>
    </row>
    <row r="695" ht="14.25" customHeight="1">
      <c r="B695" s="12"/>
    </row>
    <row r="696" ht="14.25" customHeight="1">
      <c r="B696" s="12"/>
    </row>
    <row r="697" ht="14.25" customHeight="1">
      <c r="B697" s="12"/>
    </row>
    <row r="698" ht="14.25" customHeight="1">
      <c r="B698" s="12"/>
    </row>
    <row r="699" ht="14.25" customHeight="1">
      <c r="B699" s="12"/>
    </row>
    <row r="700" ht="14.25" customHeight="1">
      <c r="B700" s="12"/>
    </row>
    <row r="701" ht="14.25" customHeight="1">
      <c r="B701" s="12"/>
    </row>
    <row r="702" ht="14.25" customHeight="1">
      <c r="B702" s="12"/>
    </row>
    <row r="703" ht="14.25" customHeight="1">
      <c r="B703" s="12"/>
    </row>
    <row r="704" ht="14.25" customHeight="1">
      <c r="B704" s="12"/>
    </row>
    <row r="705" ht="14.25" customHeight="1">
      <c r="B705" s="12"/>
    </row>
    <row r="706" ht="14.25" customHeight="1">
      <c r="B706" s="12"/>
    </row>
    <row r="707" ht="14.25" customHeight="1">
      <c r="B707" s="12"/>
    </row>
    <row r="708" ht="14.25" customHeight="1">
      <c r="B708" s="12"/>
    </row>
    <row r="709" ht="14.25" customHeight="1">
      <c r="B709" s="12"/>
    </row>
    <row r="710" ht="14.25" customHeight="1">
      <c r="B710" s="12"/>
    </row>
    <row r="711" ht="14.25" customHeight="1">
      <c r="B711" s="12"/>
    </row>
    <row r="712" ht="14.25" customHeight="1">
      <c r="B712" s="12"/>
    </row>
    <row r="713" ht="14.25" customHeight="1">
      <c r="B713" s="12"/>
    </row>
    <row r="714" ht="14.25" customHeight="1">
      <c r="B714" s="12"/>
    </row>
    <row r="715" ht="14.25" customHeight="1">
      <c r="B715" s="12"/>
    </row>
    <row r="716" ht="14.25" customHeight="1">
      <c r="B716" s="12"/>
    </row>
    <row r="717" ht="14.25" customHeight="1">
      <c r="B717" s="12"/>
    </row>
    <row r="718" ht="14.25" customHeight="1">
      <c r="B718" s="12"/>
    </row>
    <row r="719" ht="14.25" customHeight="1">
      <c r="B719" s="12"/>
    </row>
    <row r="720" ht="14.25" customHeight="1">
      <c r="B720" s="12"/>
    </row>
    <row r="721" ht="14.25" customHeight="1">
      <c r="B721" s="12"/>
    </row>
    <row r="722" ht="14.25" customHeight="1">
      <c r="B722" s="12"/>
    </row>
    <row r="723" ht="14.25" customHeight="1">
      <c r="B723" s="12"/>
    </row>
    <row r="724" ht="14.25" customHeight="1">
      <c r="B724" s="12"/>
    </row>
    <row r="725" ht="14.25" customHeight="1">
      <c r="B725" s="12"/>
    </row>
    <row r="726" ht="14.25" customHeight="1">
      <c r="B726" s="12"/>
    </row>
    <row r="727" ht="14.25" customHeight="1">
      <c r="B727" s="12"/>
    </row>
    <row r="728" ht="14.25" customHeight="1">
      <c r="B728" s="12"/>
    </row>
    <row r="729" ht="14.25" customHeight="1">
      <c r="B729" s="12"/>
    </row>
    <row r="730" ht="14.25" customHeight="1">
      <c r="B730" s="12"/>
    </row>
    <row r="731" ht="14.25" customHeight="1">
      <c r="B731" s="12"/>
    </row>
    <row r="732" ht="14.25" customHeight="1">
      <c r="B732" s="12"/>
    </row>
    <row r="733" ht="14.25" customHeight="1">
      <c r="B733" s="12"/>
    </row>
    <row r="734" ht="14.25" customHeight="1">
      <c r="B734" s="12"/>
    </row>
    <row r="735" ht="14.25" customHeight="1">
      <c r="B735" s="12"/>
    </row>
    <row r="736" ht="14.25" customHeight="1">
      <c r="B736" s="12"/>
    </row>
    <row r="737" ht="14.25" customHeight="1">
      <c r="B737" s="12"/>
    </row>
    <row r="738" ht="14.25" customHeight="1">
      <c r="B738" s="12"/>
    </row>
    <row r="739" ht="14.25" customHeight="1">
      <c r="B739" s="12"/>
    </row>
    <row r="740" ht="14.25" customHeight="1">
      <c r="B740" s="12"/>
    </row>
    <row r="741" ht="14.25" customHeight="1">
      <c r="B741" s="12"/>
    </row>
    <row r="742" ht="14.25" customHeight="1">
      <c r="B742" s="12"/>
    </row>
    <row r="743" ht="14.25" customHeight="1">
      <c r="B743" s="12"/>
    </row>
    <row r="744" ht="14.25" customHeight="1">
      <c r="B744" s="12"/>
    </row>
    <row r="745" ht="14.25" customHeight="1">
      <c r="B745" s="12"/>
    </row>
    <row r="746" ht="14.25" customHeight="1">
      <c r="B746" s="12"/>
    </row>
    <row r="747" ht="14.25" customHeight="1">
      <c r="B747" s="12"/>
    </row>
    <row r="748" ht="14.25" customHeight="1">
      <c r="B748" s="12"/>
    </row>
    <row r="749" ht="14.25" customHeight="1">
      <c r="B749" s="12"/>
    </row>
    <row r="750" ht="14.25" customHeight="1">
      <c r="B750" s="12"/>
    </row>
    <row r="751" ht="14.25" customHeight="1">
      <c r="B751" s="12"/>
    </row>
    <row r="752" ht="14.25" customHeight="1">
      <c r="B752" s="12"/>
    </row>
    <row r="753" ht="14.25" customHeight="1">
      <c r="B753" s="12"/>
    </row>
    <row r="754" ht="14.25" customHeight="1">
      <c r="B754" s="12"/>
    </row>
    <row r="755" ht="14.25" customHeight="1">
      <c r="B755" s="12"/>
    </row>
    <row r="756" ht="14.25" customHeight="1">
      <c r="B756" s="12"/>
    </row>
    <row r="757" ht="14.25" customHeight="1">
      <c r="B757" s="12"/>
    </row>
    <row r="758" ht="14.25" customHeight="1">
      <c r="B758" s="12"/>
    </row>
    <row r="759" ht="14.25" customHeight="1">
      <c r="B759" s="12"/>
    </row>
    <row r="760" ht="14.25" customHeight="1">
      <c r="B760" s="12"/>
    </row>
    <row r="761" ht="14.25" customHeight="1">
      <c r="B761" s="12"/>
    </row>
    <row r="762" ht="14.25" customHeight="1">
      <c r="B762" s="12"/>
    </row>
    <row r="763" ht="14.25" customHeight="1">
      <c r="B763" s="12"/>
    </row>
    <row r="764" ht="14.25" customHeight="1">
      <c r="B764" s="12"/>
    </row>
    <row r="765" ht="14.25" customHeight="1">
      <c r="B765" s="12"/>
    </row>
    <row r="766" ht="14.25" customHeight="1">
      <c r="B766" s="12"/>
    </row>
    <row r="767" ht="14.25" customHeight="1">
      <c r="B767" s="12"/>
    </row>
    <row r="768" ht="14.25" customHeight="1">
      <c r="B768" s="12"/>
    </row>
    <row r="769" ht="14.25" customHeight="1">
      <c r="B769" s="12"/>
    </row>
    <row r="770" ht="14.25" customHeight="1">
      <c r="B770" s="12"/>
    </row>
    <row r="771" ht="14.25" customHeight="1">
      <c r="B771" s="12"/>
    </row>
    <row r="772" ht="14.25" customHeight="1">
      <c r="B772" s="12"/>
    </row>
    <row r="773" ht="14.25" customHeight="1">
      <c r="B773" s="12"/>
    </row>
    <row r="774" ht="14.25" customHeight="1">
      <c r="B774" s="12"/>
    </row>
    <row r="775" ht="14.25" customHeight="1">
      <c r="B775" s="12"/>
    </row>
    <row r="776" ht="14.25" customHeight="1">
      <c r="B776" s="12"/>
    </row>
    <row r="777" ht="14.25" customHeight="1">
      <c r="B777" s="12"/>
    </row>
    <row r="778" ht="14.25" customHeight="1">
      <c r="B778" s="12"/>
    </row>
    <row r="779" ht="14.25" customHeight="1">
      <c r="B779" s="12"/>
    </row>
    <row r="780" ht="14.25" customHeight="1">
      <c r="B780" s="12"/>
    </row>
    <row r="781" ht="14.25" customHeight="1">
      <c r="B781" s="12"/>
    </row>
    <row r="782" ht="14.25" customHeight="1">
      <c r="B782" s="12"/>
    </row>
    <row r="783" ht="14.25" customHeight="1">
      <c r="B783" s="12"/>
    </row>
    <row r="784" ht="14.25" customHeight="1">
      <c r="B784" s="12"/>
    </row>
    <row r="785" ht="14.25" customHeight="1">
      <c r="B785" s="12"/>
    </row>
    <row r="786" ht="14.25" customHeight="1">
      <c r="B786" s="12"/>
    </row>
    <row r="787" ht="14.25" customHeight="1">
      <c r="B787" s="12"/>
    </row>
    <row r="788" ht="14.25" customHeight="1">
      <c r="B788" s="12"/>
    </row>
    <row r="789" ht="14.25" customHeight="1">
      <c r="B789" s="12"/>
    </row>
    <row r="790" ht="14.25" customHeight="1">
      <c r="B790" s="12"/>
    </row>
    <row r="791" ht="14.25" customHeight="1">
      <c r="B791" s="12"/>
    </row>
    <row r="792" ht="14.25" customHeight="1">
      <c r="B792" s="12"/>
    </row>
    <row r="793" ht="14.25" customHeight="1">
      <c r="B793" s="12"/>
    </row>
    <row r="794" ht="14.25" customHeight="1">
      <c r="B794" s="12"/>
    </row>
    <row r="795" ht="14.25" customHeight="1">
      <c r="B795" s="12"/>
    </row>
    <row r="796" ht="14.25" customHeight="1">
      <c r="B796" s="12"/>
    </row>
    <row r="797" ht="14.25" customHeight="1">
      <c r="B797" s="12"/>
    </row>
    <row r="798" ht="14.25" customHeight="1">
      <c r="B798" s="12"/>
    </row>
    <row r="799" ht="14.25" customHeight="1">
      <c r="B799" s="12"/>
    </row>
    <row r="800" ht="14.25" customHeight="1">
      <c r="B800" s="12"/>
    </row>
    <row r="801" ht="14.25" customHeight="1">
      <c r="B801" s="12"/>
    </row>
    <row r="802" ht="14.25" customHeight="1">
      <c r="B802" s="12"/>
    </row>
    <row r="803" ht="14.25" customHeight="1">
      <c r="B803" s="12"/>
    </row>
    <row r="804" ht="14.25" customHeight="1">
      <c r="B804" s="12"/>
    </row>
    <row r="805" ht="14.25" customHeight="1">
      <c r="B805" s="12"/>
    </row>
    <row r="806" ht="14.25" customHeight="1">
      <c r="B806" s="12"/>
    </row>
    <row r="807" ht="14.25" customHeight="1">
      <c r="B807" s="12"/>
    </row>
    <row r="808" ht="14.25" customHeight="1">
      <c r="B808" s="12"/>
    </row>
    <row r="809" ht="14.25" customHeight="1">
      <c r="B809" s="12"/>
    </row>
    <row r="810" ht="14.25" customHeight="1">
      <c r="B810" s="12"/>
    </row>
    <row r="811" ht="14.25" customHeight="1">
      <c r="B811" s="12"/>
    </row>
    <row r="812" ht="14.25" customHeight="1">
      <c r="B812" s="12"/>
    </row>
    <row r="813" ht="14.25" customHeight="1">
      <c r="B813" s="12"/>
    </row>
    <row r="814" ht="14.25" customHeight="1">
      <c r="B814" s="12"/>
    </row>
    <row r="815" ht="14.25" customHeight="1">
      <c r="B815" s="12"/>
    </row>
    <row r="816" ht="14.25" customHeight="1">
      <c r="B816" s="12"/>
    </row>
    <row r="817" ht="14.25" customHeight="1">
      <c r="B817" s="12"/>
    </row>
    <row r="818" ht="14.25" customHeight="1">
      <c r="B818" s="12"/>
    </row>
    <row r="819" ht="14.25" customHeight="1">
      <c r="B819" s="12"/>
    </row>
    <row r="820" ht="14.25" customHeight="1">
      <c r="B820" s="12"/>
    </row>
    <row r="821" ht="14.25" customHeight="1">
      <c r="B821" s="12"/>
    </row>
    <row r="822" ht="14.25" customHeight="1">
      <c r="B822" s="12"/>
    </row>
    <row r="823" ht="14.25" customHeight="1">
      <c r="B823" s="12"/>
    </row>
    <row r="824" ht="14.25" customHeight="1">
      <c r="B824" s="12"/>
    </row>
    <row r="825" ht="14.25" customHeight="1">
      <c r="B825" s="12"/>
    </row>
    <row r="826" ht="14.25" customHeight="1">
      <c r="B826" s="12"/>
    </row>
    <row r="827" ht="14.25" customHeight="1">
      <c r="B827" s="12"/>
    </row>
    <row r="828" ht="14.25" customHeight="1">
      <c r="B828" s="12"/>
    </row>
    <row r="829" ht="14.25" customHeight="1">
      <c r="B829" s="12"/>
    </row>
    <row r="830" ht="14.25" customHeight="1">
      <c r="B830" s="12"/>
    </row>
    <row r="831" ht="14.25" customHeight="1">
      <c r="B831" s="12"/>
    </row>
    <row r="832" ht="14.25" customHeight="1">
      <c r="B832" s="12"/>
    </row>
    <row r="833" ht="14.25" customHeight="1">
      <c r="B833" s="12"/>
    </row>
    <row r="834" ht="14.25" customHeight="1">
      <c r="B834" s="12"/>
    </row>
    <row r="835" ht="14.25" customHeight="1">
      <c r="B835" s="12"/>
    </row>
    <row r="836" ht="14.25" customHeight="1">
      <c r="B836" s="12"/>
    </row>
    <row r="837" ht="14.25" customHeight="1">
      <c r="B837" s="12"/>
    </row>
    <row r="838" ht="14.25" customHeight="1">
      <c r="B838" s="12"/>
    </row>
    <row r="839" ht="14.25" customHeight="1">
      <c r="B839" s="12"/>
    </row>
    <row r="840" ht="14.25" customHeight="1">
      <c r="B840" s="12"/>
    </row>
    <row r="841" ht="14.25" customHeight="1">
      <c r="B841" s="12"/>
    </row>
    <row r="842" ht="14.25" customHeight="1">
      <c r="B842" s="12"/>
    </row>
    <row r="843" ht="14.25" customHeight="1">
      <c r="B843" s="12"/>
    </row>
    <row r="844" ht="14.25" customHeight="1">
      <c r="B844" s="12"/>
    </row>
    <row r="845" ht="14.25" customHeight="1">
      <c r="B845" s="12"/>
    </row>
    <row r="846" ht="14.25" customHeight="1">
      <c r="B846" s="12"/>
    </row>
    <row r="847" ht="14.25" customHeight="1">
      <c r="B847" s="12"/>
    </row>
    <row r="848" ht="14.25" customHeight="1">
      <c r="B848" s="12"/>
    </row>
    <row r="849" ht="14.25" customHeight="1">
      <c r="B849" s="12"/>
    </row>
    <row r="850" ht="14.25" customHeight="1">
      <c r="B850" s="12"/>
    </row>
    <row r="851" ht="14.25" customHeight="1">
      <c r="B851" s="12"/>
    </row>
    <row r="852" ht="14.25" customHeight="1">
      <c r="B852" s="12"/>
    </row>
    <row r="853" ht="14.25" customHeight="1">
      <c r="B853" s="12"/>
    </row>
    <row r="854" ht="14.25" customHeight="1">
      <c r="B854" s="12"/>
    </row>
    <row r="855" ht="14.25" customHeight="1">
      <c r="B855" s="12"/>
    </row>
    <row r="856" ht="14.25" customHeight="1">
      <c r="B856" s="12"/>
    </row>
    <row r="857" ht="14.25" customHeight="1">
      <c r="B857" s="12"/>
    </row>
    <row r="858" ht="14.25" customHeight="1">
      <c r="B858" s="12"/>
    </row>
    <row r="859" ht="14.25" customHeight="1">
      <c r="B859" s="12"/>
    </row>
    <row r="860" ht="14.25" customHeight="1">
      <c r="B860" s="12"/>
    </row>
    <row r="861" ht="14.25" customHeight="1">
      <c r="B861" s="12"/>
    </row>
    <row r="862" ht="14.25" customHeight="1">
      <c r="B862" s="12"/>
    </row>
    <row r="863" ht="14.25" customHeight="1">
      <c r="B863" s="12"/>
    </row>
    <row r="864" ht="14.25" customHeight="1">
      <c r="B864" s="12"/>
    </row>
    <row r="865" ht="14.25" customHeight="1">
      <c r="B865" s="12"/>
    </row>
    <row r="866" ht="14.25" customHeight="1">
      <c r="B866" s="12"/>
    </row>
    <row r="867" ht="14.25" customHeight="1">
      <c r="B867" s="12"/>
    </row>
    <row r="868" ht="14.25" customHeight="1">
      <c r="B868" s="12"/>
    </row>
    <row r="869" ht="14.25" customHeight="1">
      <c r="B869" s="12"/>
    </row>
    <row r="870" ht="14.25" customHeight="1">
      <c r="B870" s="12"/>
    </row>
    <row r="871" ht="14.25" customHeight="1">
      <c r="B871" s="12"/>
    </row>
    <row r="872" ht="14.25" customHeight="1">
      <c r="B872" s="12"/>
    </row>
    <row r="873" ht="14.25" customHeight="1">
      <c r="B873" s="12"/>
    </row>
    <row r="874" ht="14.25" customHeight="1">
      <c r="B874" s="12"/>
    </row>
    <row r="875" ht="14.25" customHeight="1">
      <c r="B875" s="12"/>
    </row>
    <row r="876" ht="14.25" customHeight="1">
      <c r="B876" s="12"/>
    </row>
    <row r="877" ht="14.25" customHeight="1">
      <c r="B877" s="12"/>
    </row>
    <row r="878" ht="14.25" customHeight="1">
      <c r="B878" s="12"/>
    </row>
    <row r="879" ht="14.25" customHeight="1">
      <c r="B879" s="12"/>
    </row>
    <row r="880" ht="14.25" customHeight="1">
      <c r="B880" s="12"/>
    </row>
    <row r="881" ht="14.25" customHeight="1">
      <c r="B881" s="12"/>
    </row>
    <row r="882" ht="14.25" customHeight="1">
      <c r="B882" s="12"/>
    </row>
    <row r="883" ht="14.25" customHeight="1">
      <c r="B883" s="12"/>
    </row>
    <row r="884" ht="14.25" customHeight="1">
      <c r="B884" s="12"/>
    </row>
    <row r="885" ht="14.25" customHeight="1">
      <c r="B885" s="12"/>
    </row>
    <row r="886" ht="14.25" customHeight="1">
      <c r="B886" s="12"/>
    </row>
    <row r="887" ht="14.25" customHeight="1">
      <c r="B887" s="12"/>
    </row>
    <row r="888" ht="14.25" customHeight="1">
      <c r="B888" s="12"/>
    </row>
    <row r="889" ht="14.25" customHeight="1">
      <c r="B889" s="12"/>
    </row>
    <row r="890" ht="14.25" customHeight="1">
      <c r="B890" s="12"/>
    </row>
    <row r="891" ht="14.25" customHeight="1">
      <c r="B891" s="12"/>
    </row>
    <row r="892" ht="14.25" customHeight="1">
      <c r="B892" s="12"/>
    </row>
    <row r="893" ht="14.25" customHeight="1">
      <c r="B893" s="12"/>
    </row>
    <row r="894" ht="14.25" customHeight="1">
      <c r="B894" s="12"/>
    </row>
    <row r="895" ht="14.25" customHeight="1">
      <c r="B895" s="12"/>
    </row>
    <row r="896" ht="14.25" customHeight="1">
      <c r="B896" s="12"/>
    </row>
    <row r="897" ht="14.25" customHeight="1">
      <c r="B897" s="12"/>
    </row>
    <row r="898" ht="14.25" customHeight="1">
      <c r="B898" s="12"/>
    </row>
    <row r="899" ht="14.25" customHeight="1">
      <c r="B899" s="12"/>
    </row>
    <row r="900" ht="14.25" customHeight="1">
      <c r="B900" s="12"/>
    </row>
    <row r="901" ht="14.25" customHeight="1">
      <c r="B901" s="12"/>
    </row>
    <row r="902" ht="14.25" customHeight="1">
      <c r="B902" s="12"/>
    </row>
    <row r="903" ht="14.25" customHeight="1">
      <c r="B903" s="12"/>
    </row>
    <row r="904" ht="14.25" customHeight="1">
      <c r="B904" s="12"/>
    </row>
    <row r="905" ht="14.25" customHeight="1">
      <c r="B905" s="12"/>
    </row>
    <row r="906" ht="14.25" customHeight="1">
      <c r="B906" s="12"/>
    </row>
    <row r="907" ht="14.25" customHeight="1">
      <c r="B907" s="12"/>
    </row>
    <row r="908" ht="14.25" customHeight="1">
      <c r="B908" s="12"/>
    </row>
    <row r="909" ht="14.25" customHeight="1">
      <c r="B909" s="12"/>
    </row>
    <row r="910" ht="14.25" customHeight="1">
      <c r="B910" s="12"/>
    </row>
    <row r="911" ht="14.25" customHeight="1">
      <c r="B911" s="12"/>
    </row>
    <row r="912" ht="14.25" customHeight="1">
      <c r="B912" s="12"/>
    </row>
    <row r="913" ht="14.25" customHeight="1">
      <c r="B913" s="12"/>
    </row>
    <row r="914" ht="14.25" customHeight="1">
      <c r="B914" s="12"/>
    </row>
    <row r="915" ht="14.25" customHeight="1">
      <c r="B915" s="12"/>
    </row>
    <row r="916" ht="14.25" customHeight="1">
      <c r="B916" s="12"/>
    </row>
    <row r="917" ht="14.25" customHeight="1">
      <c r="B917" s="12"/>
    </row>
    <row r="918" ht="14.25" customHeight="1">
      <c r="B918" s="12"/>
    </row>
    <row r="919" ht="14.25" customHeight="1">
      <c r="B919" s="12"/>
    </row>
    <row r="920" ht="14.25" customHeight="1">
      <c r="B920" s="12"/>
    </row>
    <row r="921" ht="14.25" customHeight="1">
      <c r="B921" s="12"/>
    </row>
    <row r="922" ht="14.25" customHeight="1">
      <c r="B922" s="12"/>
    </row>
    <row r="923" ht="14.25" customHeight="1">
      <c r="B923" s="12"/>
    </row>
    <row r="924" ht="14.25" customHeight="1">
      <c r="B924" s="12"/>
    </row>
    <row r="925" ht="14.25" customHeight="1">
      <c r="B925" s="12"/>
    </row>
    <row r="926" ht="14.25" customHeight="1">
      <c r="B926" s="12"/>
    </row>
    <row r="927" ht="14.25" customHeight="1">
      <c r="B927" s="12"/>
    </row>
    <row r="928" ht="14.25" customHeight="1">
      <c r="B928" s="12"/>
    </row>
    <row r="929" ht="14.25" customHeight="1">
      <c r="B929" s="12"/>
    </row>
    <row r="930" ht="14.25" customHeight="1">
      <c r="B930" s="12"/>
    </row>
    <row r="931" ht="14.25" customHeight="1">
      <c r="B931" s="12"/>
    </row>
    <row r="932" ht="14.25" customHeight="1">
      <c r="B932" s="12"/>
    </row>
    <row r="933" ht="14.25" customHeight="1">
      <c r="B933" s="12"/>
    </row>
    <row r="934" ht="14.25" customHeight="1">
      <c r="B934" s="12"/>
    </row>
    <row r="935" ht="14.25" customHeight="1">
      <c r="B935" s="12"/>
    </row>
    <row r="936" ht="14.25" customHeight="1">
      <c r="B936" s="12"/>
    </row>
    <row r="937" ht="14.25" customHeight="1">
      <c r="B937" s="12"/>
    </row>
    <row r="938" ht="14.25" customHeight="1">
      <c r="B938" s="12"/>
    </row>
    <row r="939" ht="14.25" customHeight="1">
      <c r="B939" s="12"/>
    </row>
    <row r="940" ht="14.25" customHeight="1">
      <c r="B940" s="12"/>
    </row>
    <row r="941" ht="14.25" customHeight="1">
      <c r="B941" s="12"/>
    </row>
    <row r="942" ht="14.25" customHeight="1">
      <c r="B942" s="12"/>
    </row>
    <row r="943" ht="14.25" customHeight="1">
      <c r="B943" s="12"/>
    </row>
    <row r="944" ht="14.25" customHeight="1">
      <c r="B944" s="12"/>
    </row>
    <row r="945" ht="14.25" customHeight="1">
      <c r="B945" s="12"/>
    </row>
    <row r="946" ht="14.25" customHeight="1">
      <c r="B946" s="12"/>
    </row>
    <row r="947" ht="14.25" customHeight="1">
      <c r="B947" s="12"/>
    </row>
    <row r="948" ht="14.25" customHeight="1">
      <c r="B948" s="12"/>
    </row>
    <row r="949" ht="14.25" customHeight="1">
      <c r="B949" s="12"/>
    </row>
    <row r="950" ht="14.25" customHeight="1">
      <c r="B950" s="12"/>
    </row>
    <row r="951" ht="14.25" customHeight="1">
      <c r="B951" s="12"/>
    </row>
    <row r="952" ht="14.25" customHeight="1">
      <c r="B952" s="12"/>
    </row>
    <row r="953" ht="14.25" customHeight="1">
      <c r="B953" s="12"/>
    </row>
    <row r="954" ht="14.25" customHeight="1">
      <c r="B954" s="12"/>
    </row>
    <row r="955" ht="14.25" customHeight="1">
      <c r="B955" s="12"/>
    </row>
    <row r="956" ht="14.25" customHeight="1">
      <c r="B956" s="12"/>
    </row>
    <row r="957" ht="14.25" customHeight="1">
      <c r="B957" s="12"/>
    </row>
    <row r="958" ht="14.25" customHeight="1">
      <c r="B958" s="12"/>
    </row>
    <row r="959" ht="14.25" customHeight="1">
      <c r="B959" s="12"/>
    </row>
    <row r="960" ht="14.25" customHeight="1">
      <c r="B960" s="12"/>
    </row>
    <row r="961" ht="14.25" customHeight="1">
      <c r="B961" s="12"/>
    </row>
    <row r="962" ht="14.25" customHeight="1">
      <c r="B962" s="12"/>
    </row>
    <row r="963" ht="14.25" customHeight="1">
      <c r="B963" s="12"/>
    </row>
    <row r="964" ht="14.25" customHeight="1">
      <c r="B964" s="12"/>
    </row>
    <row r="965" ht="14.25" customHeight="1">
      <c r="B965" s="12"/>
    </row>
    <row r="966" ht="14.25" customHeight="1">
      <c r="B966" s="12"/>
    </row>
    <row r="967" ht="14.25" customHeight="1">
      <c r="B967" s="12"/>
    </row>
    <row r="968" ht="14.25" customHeight="1">
      <c r="B968" s="12"/>
    </row>
    <row r="969" ht="14.25" customHeight="1">
      <c r="B969" s="12"/>
    </row>
    <row r="970" ht="14.25" customHeight="1">
      <c r="B970" s="12"/>
    </row>
    <row r="971" ht="14.25" customHeight="1">
      <c r="B971" s="12"/>
    </row>
    <row r="972" ht="14.25" customHeight="1">
      <c r="B972" s="12"/>
    </row>
    <row r="973" ht="14.25" customHeight="1">
      <c r="B973" s="12"/>
    </row>
    <row r="974" ht="14.25" customHeight="1">
      <c r="B974" s="12"/>
    </row>
    <row r="975" ht="14.25" customHeight="1">
      <c r="B975" s="12"/>
    </row>
    <row r="976" ht="14.25" customHeight="1">
      <c r="B976" s="12"/>
    </row>
    <row r="977" ht="14.25" customHeight="1">
      <c r="B977" s="12"/>
    </row>
    <row r="978" ht="14.25" customHeight="1">
      <c r="B978" s="12"/>
    </row>
    <row r="979" ht="14.25" customHeight="1">
      <c r="B979" s="12"/>
    </row>
    <row r="980" ht="14.25" customHeight="1">
      <c r="B980" s="12"/>
    </row>
    <row r="981" ht="14.25" customHeight="1">
      <c r="B981" s="12"/>
    </row>
    <row r="982" ht="14.25" customHeight="1">
      <c r="B982" s="12"/>
    </row>
    <row r="983" ht="14.25" customHeight="1">
      <c r="B983" s="12"/>
    </row>
    <row r="984" ht="14.25" customHeight="1">
      <c r="B984" s="12"/>
    </row>
    <row r="985" ht="14.25" customHeight="1">
      <c r="B985" s="12"/>
    </row>
    <row r="986" ht="14.25" customHeight="1">
      <c r="B986" s="12"/>
    </row>
    <row r="987" ht="14.25" customHeight="1">
      <c r="B987" s="12"/>
    </row>
    <row r="988" ht="14.25" customHeight="1">
      <c r="B988" s="12"/>
    </row>
    <row r="989" ht="14.25" customHeight="1">
      <c r="B989" s="12"/>
    </row>
    <row r="990" ht="14.25" customHeight="1">
      <c r="B990" s="12"/>
    </row>
    <row r="991" ht="14.25" customHeight="1">
      <c r="B991" s="12"/>
    </row>
    <row r="992" ht="14.25" customHeight="1">
      <c r="B992" s="12"/>
    </row>
    <row r="993" ht="14.25" customHeight="1">
      <c r="B993" s="12"/>
    </row>
    <row r="994" ht="14.25" customHeight="1">
      <c r="B994" s="12"/>
    </row>
    <row r="995" ht="14.25" customHeight="1">
      <c r="B995" s="12"/>
    </row>
    <row r="996" ht="14.25" customHeight="1">
      <c r="B996" s="12"/>
    </row>
    <row r="997" ht="14.25" customHeight="1">
      <c r="B997" s="12"/>
    </row>
    <row r="998" ht="14.25" customHeight="1">
      <c r="B998" s="12"/>
    </row>
    <row r="999" ht="14.25" customHeight="1">
      <c r="B999" s="12"/>
    </row>
    <row r="1000" ht="14.25" customHeight="1">
      <c r="B1000" s="12"/>
    </row>
  </sheetData>
  <autoFilter ref="$A$1:$A$1000"/>
  <customSheetViews>
    <customSheetView guid="{5AB20944-3F70-45B9-BD31-5E5E0A3F4331}" filter="1" showAutoFilter="1">
      <autoFilter ref="$A$1:$A$1000"/>
      <extLst>
        <ext uri="GoogleSheetsCustomDataVersion1">
          <go:sheetsCustomData xmlns:go="http://customooxmlschemas.google.com/" filterViewId="1307438646"/>
        </ext>
      </extLst>
    </customSheetView>
  </customSheetViews>
  <printOptions/>
  <pageMargins bottom="0.75" footer="0.0" header="0.0" left="0.7" right="0.7" top="0.75"/>
  <pageSetup fitToWidth="0"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71"/>
    <col customWidth="1" min="2" max="2" width="176.86"/>
    <col customWidth="1" min="3" max="26" width="8.71"/>
  </cols>
  <sheetData>
    <row r="1" ht="14.25" customHeight="1">
      <c r="A1" s="22" t="s">
        <v>283</v>
      </c>
      <c r="B1" s="22" t="s">
        <v>1</v>
      </c>
    </row>
    <row r="2" ht="14.25" customHeight="1">
      <c r="A2" s="4" t="s">
        <v>284</v>
      </c>
      <c r="B2" s="4" t="s">
        <v>285</v>
      </c>
      <c r="C2" s="7" t="str">
        <f>IFERROR(__xludf.DUMMYFUNCTION("GOOGLETRANSLATE(B2, ""en"",""id"")"),"Jumlah total yang diminta oleh peminjam")</f>
        <v>Jumlah total yang diminta oleh peminjam</v>
      </c>
    </row>
    <row r="3" ht="14.25" customHeight="1">
      <c r="A3" s="4" t="s">
        <v>286</v>
      </c>
      <c r="B3" s="4" t="s">
        <v>287</v>
      </c>
      <c r="C3" s="7" t="str">
        <f>IFERROR(__xludf.DUMMYFUNCTION("GOOGLETRANSLATE(B3, ""en"",""id"")"),"Tanggal yang diterapkan peminjam")</f>
        <v>Tanggal yang diterapkan peminjam</v>
      </c>
    </row>
    <row r="4" ht="14.25" customHeight="1">
      <c r="A4" s="4" t="s">
        <v>288</v>
      </c>
      <c r="B4" s="9" t="s">
        <v>164</v>
      </c>
      <c r="C4" s="7" t="str">
        <f>IFERROR(__xludf.DUMMYFUNCTION("GOOGLETRANSLATE(B4, ""en"",""id"")"),"Judul pinjaman yang disediakan oleh peminjam")</f>
        <v>Judul pinjaman yang disediakan oleh peminjam</v>
      </c>
    </row>
    <row r="5" ht="14.25" customHeight="1">
      <c r="A5" s="4" t="s">
        <v>289</v>
      </c>
      <c r="B5" s="7" t="s">
        <v>290</v>
      </c>
      <c r="C5" s="7" t="str">
        <f>IFERROR(__xludf.DUMMYFUNCTION("GOOGLETRANSLATE(B5, ""en"",""id"")"),"Untuk aplikasi sebelum 5 November 2013 skor risiko adalah skor FICO peminjam. Untuk aplikasi setelah 5 November 2013 skor risiko adalah skor Vantage Peminjam.")</f>
        <v>Untuk aplikasi sebelum 5 November 2013 skor risiko adalah skor FICO peminjam. Untuk aplikasi setelah 5 November 2013 skor risiko adalah skor Vantage Peminjam.</v>
      </c>
    </row>
    <row r="6" ht="14.25" customHeight="1">
      <c r="A6" s="4" t="s">
        <v>291</v>
      </c>
      <c r="B6" s="9" t="s">
        <v>36</v>
      </c>
      <c r="C6" s="7" t="str">
        <f>IFERROR(__xludf.DUMMYFUNCTION("GOOGLETRANSLATE(B6, ""en"",""id"")"),"Rasio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7" ht="14.25" customHeight="1">
      <c r="A7" s="4" t="s">
        <v>292</v>
      </c>
      <c r="B7" s="4" t="s">
        <v>186</v>
      </c>
      <c r="C7" s="7" t="str">
        <f>IFERROR(__xludf.DUMMYFUNCTION("GOOGLETRANSLATE(B7, ""en"",""id"")"),"3 nomor pertama dari kode pos yang disediakan oleh peminjam dalam aplikasi pinjaman.")</f>
        <v>3 nomor pertama dari kode pos yang disediakan oleh peminjam dalam aplikasi pinjaman.</v>
      </c>
    </row>
    <row r="8" ht="14.25" customHeight="1">
      <c r="A8" s="4" t="s">
        <v>293</v>
      </c>
      <c r="B8" s="4" t="s">
        <v>10</v>
      </c>
      <c r="C8" s="7" t="str">
        <f>IFERROR(__xludf.DUMMYFUNCTION("GOOGLETRANSLATE(B8, ""en"",""id"")"),"Negara yang disediakan oleh peminjam dalam aplikasi pinjaman")</f>
        <v>Negara yang disediakan oleh peminjam dalam aplikasi pinjaman</v>
      </c>
    </row>
    <row r="9" ht="14.25" customHeight="1">
      <c r="A9" s="4" t="s">
        <v>294</v>
      </c>
      <c r="B9" s="4" t="s">
        <v>46</v>
      </c>
      <c r="C9" s="7" t="str">
        <f>IFERROR(__xludf.DUMMYFUNCTION("GOOGLETRANSLATE(B9, ""en"",""id"")"),"Panjang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0" ht="14.25" customHeight="1">
      <c r="A10" s="4" t="s">
        <v>295</v>
      </c>
      <c r="B10" s="9" t="s">
        <v>262</v>
      </c>
      <c r="C10" s="7" t="str">
        <f>IFERROR(__xludf.DUMMYFUNCTION("GOOGLETRANSLATE(B10, ""en"",""id"")"),"Policy_code yang tersedia untuk umum = 1
Produk Baru Tidak Tersedia Umum Kebijakan_Code = 2")</f>
        <v>Policy_code yang tersedia untuk umum = 1
Produk Baru Tidak Tersedia Umum Kebijakan_Code = 2</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B$10"/>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2013-01-15T22:13:28Z</dcterms:created>
  <dc:creator>Todd Diehl</dc:creator>
</cp:coreProperties>
</file>