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DDBCAC5-BA40-4A15-AC21-5D7ADD3202EE}" xr6:coauthVersionLast="43" xr6:coauthVersionMax="43" xr10:uidLastSave="{00000000-0000-0000-0000-000000000000}"/>
  <bookViews>
    <workbookView xWindow="-120" yWindow="-120" windowWidth="29040" windowHeight="15840" activeTab="8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Evolve (2)" sheetId="24" r:id="rId8"/>
    <sheet name="Weapon" sheetId="4" r:id="rId9"/>
    <sheet name="Treasure" sheetId="5" r:id="rId10"/>
    <sheet name="Shops" sheetId="8" r:id="rId11"/>
    <sheet name="Item Hex" sheetId="17" r:id="rId12"/>
    <sheet name="Move Probability" sheetId="12" r:id="rId13"/>
    <sheet name="Move Prob - %" sheetId="10" r:id="rId14"/>
  </sheets>
  <definedNames>
    <definedName name="_xlnm._FilterDatabase" localSheetId="0" hidden="1">Monster!$A$1:$X$254</definedName>
    <definedName name="_xlnm._FilterDatabase" localSheetId="8" hidden="1">Weapon!$A$1:$AI$263</definedName>
    <definedName name="Item_Hex" localSheetId="11">'Item Hex'!$A$1:$U$137</definedName>
    <definedName name="New_Text_Document" localSheetId="4">'Encounter Macro'!$B$1:$I$1113</definedName>
    <definedName name="New_Text_Document" localSheetId="3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3" i="4" l="1"/>
  <c r="A262" i="4"/>
  <c r="A261" i="4"/>
  <c r="B92" i="4"/>
  <c r="B68" i="4"/>
  <c r="B72" i="4"/>
  <c r="B39" i="4"/>
  <c r="A260" i="4"/>
  <c r="N14" i="4" l="1"/>
  <c r="N15" i="4"/>
  <c r="N16" i="4"/>
  <c r="N17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7" i="4"/>
  <c r="N118" i="4"/>
  <c r="N119" i="4"/>
  <c r="N120" i="4"/>
  <c r="N121" i="4"/>
  <c r="N122" i="4"/>
  <c r="N123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1" i="4"/>
  <c r="O22" i="4"/>
  <c r="O23" i="4"/>
  <c r="O24" i="4"/>
  <c r="O25" i="4"/>
  <c r="O26" i="4"/>
  <c r="O27" i="4"/>
  <c r="O29" i="4"/>
  <c r="O30" i="4"/>
  <c r="O31" i="4"/>
  <c r="O32" i="4"/>
  <c r="O33" i="4"/>
  <c r="O34" i="4"/>
  <c r="O37" i="4"/>
  <c r="O39" i="4"/>
  <c r="O40" i="4"/>
  <c r="O41" i="4"/>
  <c r="O43" i="4"/>
  <c r="O44" i="4"/>
  <c r="O45" i="4"/>
  <c r="O47" i="4"/>
  <c r="O48" i="4"/>
  <c r="O49" i="4"/>
  <c r="O50" i="4"/>
  <c r="O51" i="4"/>
  <c r="O52" i="4"/>
  <c r="O54" i="4"/>
  <c r="O55" i="4"/>
  <c r="O56" i="4"/>
  <c r="O57" i="4"/>
  <c r="O58" i="4"/>
  <c r="O59" i="4"/>
  <c r="O60" i="4"/>
  <c r="O62" i="4"/>
  <c r="O63" i="4"/>
  <c r="O64" i="4"/>
  <c r="O65" i="4"/>
  <c r="O67" i="4"/>
  <c r="O68" i="4"/>
  <c r="O69" i="4"/>
  <c r="O70" i="4"/>
  <c r="O71" i="4"/>
  <c r="O72" i="4"/>
  <c r="O73" i="4"/>
  <c r="O74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4" i="4"/>
  <c r="O95" i="4"/>
  <c r="O98" i="4"/>
  <c r="O101" i="4"/>
  <c r="O102" i="4"/>
  <c r="O104" i="4"/>
  <c r="O106" i="4"/>
  <c r="O107" i="4"/>
  <c r="O108" i="4"/>
  <c r="O109" i="4"/>
  <c r="O110" i="4"/>
  <c r="O111" i="4"/>
  <c r="O113" i="4"/>
  <c r="O114" i="4"/>
  <c r="O117" i="4"/>
  <c r="O118" i="4"/>
  <c r="O119" i="4"/>
  <c r="O120" i="4"/>
  <c r="O121" i="4"/>
  <c r="O122" i="4"/>
  <c r="O123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3" i="4" l="1"/>
  <c r="A256" i="2" l="1"/>
  <c r="A255" i="2"/>
  <c r="B38" i="4" l="1"/>
  <c r="B122" i="4"/>
  <c r="B125" i="4" l="1"/>
  <c r="B47" i="4"/>
  <c r="B104" i="4"/>
  <c r="B118" i="4"/>
  <c r="B117" i="4"/>
  <c r="B94" i="4"/>
  <c r="B18" i="4"/>
  <c r="B66" i="4"/>
  <c r="B116" i="4"/>
  <c r="B124" i="4"/>
  <c r="B3" i="19" l="1"/>
  <c r="B4" i="19"/>
  <c r="B5" i="19"/>
  <c r="B6" i="19"/>
  <c r="B7" i="19"/>
  <c r="B8" i="19"/>
  <c r="B9" i="19"/>
  <c r="B10" i="19"/>
  <c r="B11" i="19"/>
  <c r="B2" i="19"/>
  <c r="E45" i="4" l="1"/>
  <c r="E20" i="4"/>
  <c r="E71" i="4"/>
  <c r="E128" i="4"/>
  <c r="E19" i="4"/>
  <c r="E108" i="4"/>
  <c r="V25" i="4"/>
  <c r="V34" i="4"/>
  <c r="V44" i="4"/>
  <c r="V51" i="4"/>
  <c r="V77" i="4"/>
  <c r="V101" i="4"/>
  <c r="V102" i="4"/>
  <c r="V109" i="4"/>
  <c r="V121" i="4"/>
  <c r="V83" i="4"/>
  <c r="V84" i="4"/>
  <c r="V85" i="4"/>
  <c r="V110" i="4"/>
  <c r="V111" i="4"/>
  <c r="V26" i="4"/>
  <c r="V48" i="4"/>
  <c r="V122" i="4"/>
  <c r="V54" i="4"/>
  <c r="V55" i="4"/>
  <c r="V56" i="4"/>
  <c r="V57" i="4"/>
  <c r="V58" i="4"/>
  <c r="V59" i="4"/>
  <c r="V27" i="4"/>
  <c r="V63" i="4"/>
  <c r="V64" i="4"/>
  <c r="V65" i="4"/>
  <c r="V3" i="4"/>
  <c r="V80" i="4"/>
  <c r="V107" i="4"/>
  <c r="V125" i="4"/>
  <c r="V82" i="4"/>
  <c r="V10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8" i="4"/>
  <c r="V19" i="4"/>
  <c r="V71" i="4"/>
  <c r="V45" i="4"/>
  <c r="V14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0" i="4" l="1"/>
  <c r="E52" i="4"/>
  <c r="E15" i="4"/>
  <c r="E35" i="4"/>
  <c r="E53" i="4"/>
  <c r="E22" i="4"/>
  <c r="E48" i="4"/>
  <c r="E122" i="4"/>
  <c r="E113" i="4"/>
  <c r="E54" i="4"/>
  <c r="E55" i="4"/>
  <c r="E56" i="4"/>
  <c r="E57" i="4"/>
  <c r="E58" i="4"/>
  <c r="E59" i="4"/>
  <c r="E123" i="4"/>
  <c r="E17" i="4"/>
  <c r="E36" i="4"/>
  <c r="E61" i="4"/>
  <c r="E115" i="4"/>
  <c r="E21" i="4"/>
  <c r="E42" i="4"/>
  <c r="E75" i="4"/>
  <c r="E103" i="4"/>
  <c r="E129" i="4"/>
  <c r="E91" i="4"/>
  <c r="E49" i="4"/>
  <c r="E29" i="4"/>
  <c r="E30" i="4"/>
  <c r="E31" i="4"/>
  <c r="E32" i="4"/>
  <c r="E33" i="4"/>
  <c r="E76" i="4"/>
  <c r="E27" i="4"/>
  <c r="E63" i="4"/>
  <c r="E38" i="4"/>
  <c r="E66" i="4"/>
  <c r="E93" i="4"/>
  <c r="E116" i="4"/>
  <c r="E124" i="4"/>
  <c r="E67" i="4"/>
  <c r="E39" i="4"/>
  <c r="E2" i="4"/>
  <c r="E3" i="4"/>
  <c r="E4" i="4"/>
  <c r="E118" i="4"/>
  <c r="E41" i="4"/>
  <c r="E105" i="4"/>
  <c r="E96" i="4"/>
  <c r="E97" i="4"/>
  <c r="E43" i="4"/>
  <c r="E80" i="4"/>
  <c r="E81" i="4"/>
  <c r="E47" i="4"/>
  <c r="E106" i="4"/>
  <c r="E69" i="4"/>
  <c r="E70" i="4"/>
  <c r="E126" i="4"/>
  <c r="E99" i="4"/>
  <c r="E127" i="4"/>
  <c r="E120" i="4"/>
  <c r="E74" i="4"/>
  <c r="E50" i="4"/>
  <c r="E11" i="4"/>
  <c r="E12" i="4"/>
  <c r="E130" i="4"/>
  <c r="E131" i="4"/>
  <c r="E132" i="4"/>
  <c r="E133" i="4"/>
  <c r="E134" i="4"/>
  <c r="E135" i="4"/>
  <c r="E136" i="4"/>
  <c r="E137" i="4"/>
  <c r="E138" i="4"/>
  <c r="E139" i="4"/>
  <c r="E146" i="4"/>
  <c r="E147" i="4"/>
  <c r="E148" i="4"/>
  <c r="E149" i="4"/>
  <c r="E150" i="4"/>
  <c r="E151" i="4"/>
  <c r="E152" i="4"/>
  <c r="E153" i="4"/>
  <c r="E154" i="4"/>
  <c r="E155" i="4"/>
  <c r="E250" i="4"/>
  <c r="E251" i="4"/>
  <c r="E252" i="4"/>
  <c r="E253" i="4"/>
  <c r="E254" i="4"/>
  <c r="E255" i="4"/>
  <c r="E256" i="4"/>
  <c r="E257" i="4"/>
  <c r="E86" i="4"/>
  <c r="E87" i="4"/>
  <c r="E112" i="4"/>
  <c r="E16" i="4"/>
  <c r="E23" i="4"/>
  <c r="E24" i="4"/>
  <c r="E60" i="4"/>
  <c r="E78" i="4"/>
  <c r="E88" i="4"/>
  <c r="E89" i="4"/>
  <c r="E114" i="4"/>
  <c r="E90" i="4"/>
  <c r="E13" i="4"/>
  <c r="E28" i="4"/>
  <c r="E46" i="4"/>
  <c r="E73" i="4"/>
  <c r="E100" i="4"/>
  <c r="E62" i="4"/>
  <c r="E64" i="4"/>
  <c r="E65" i="4"/>
  <c r="E37" i="4"/>
  <c r="E72" i="4"/>
  <c r="E92" i="4"/>
  <c r="E18" i="4"/>
  <c r="E68" i="4"/>
  <c r="E79" i="4"/>
  <c r="E94" i="4"/>
  <c r="E104" i="4"/>
  <c r="E117" i="4"/>
  <c r="E95" i="4"/>
  <c r="E107" i="4"/>
  <c r="E125" i="4"/>
  <c r="E82" i="4"/>
  <c r="E40" i="4"/>
  <c r="E98" i="4"/>
  <c r="E119" i="4"/>
  <c r="E5" i="4"/>
  <c r="E6" i="4"/>
  <c r="E7" i="4"/>
  <c r="E8" i="4"/>
  <c r="E9" i="4"/>
  <c r="E10" i="4"/>
  <c r="E140" i="4"/>
  <c r="E141" i="4"/>
  <c r="E142" i="4"/>
  <c r="E143" i="4"/>
  <c r="E144" i="4"/>
  <c r="E14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4" i="4"/>
  <c r="E85" i="4"/>
  <c r="E110" i="4"/>
  <c r="E111" i="4"/>
  <c r="E26" i="4"/>
  <c r="E25" i="4"/>
  <c r="E34" i="4"/>
  <c r="E44" i="4"/>
  <c r="E51" i="4"/>
  <c r="E77" i="4"/>
  <c r="E101" i="4"/>
  <c r="E102" i="4"/>
  <c r="E109" i="4"/>
  <c r="E121" i="4"/>
  <c r="E83" i="4"/>
  <c r="E14" i="4"/>
  <c r="B45" i="4" l="1"/>
  <c r="A45" i="4" s="1"/>
  <c r="B108" i="4"/>
  <c r="A108" i="4" s="1"/>
  <c r="B26" i="4"/>
  <c r="A26" i="4" s="1"/>
  <c r="B142" i="4"/>
  <c r="A142" i="4" s="1"/>
  <c r="B143" i="4"/>
  <c r="A143" i="4" s="1"/>
  <c r="B145" i="4"/>
  <c r="A145" i="4" s="1"/>
  <c r="B3" i="4"/>
  <c r="A3" i="4" s="1"/>
  <c r="B126" i="4"/>
  <c r="A126" i="4" s="1"/>
  <c r="B19" i="4"/>
  <c r="B151" i="4"/>
  <c r="A151" i="4" s="1"/>
  <c r="B153" i="4"/>
  <c r="A153" i="4" s="1"/>
  <c r="B154" i="4"/>
  <c r="A154" i="4" s="1"/>
  <c r="B40" i="4"/>
  <c r="A40" i="4" s="1"/>
  <c r="B98" i="4"/>
  <c r="A98" i="4" s="1"/>
  <c r="B123" i="4"/>
  <c r="A123" i="4" s="1"/>
  <c r="B89" i="4"/>
  <c r="A89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0" i="4"/>
  <c r="A90" i="4" s="1"/>
  <c r="B54" i="4"/>
  <c r="A54" i="4" s="1"/>
  <c r="B155" i="4"/>
  <c r="A155" i="4" s="1"/>
  <c r="B168" i="4"/>
  <c r="A168" i="4" s="1"/>
  <c r="B169" i="4"/>
  <c r="A169" i="4" s="1"/>
  <c r="B160" i="4"/>
  <c r="A160" i="4" s="1"/>
  <c r="B55" i="4"/>
  <c r="A55" i="4" s="1"/>
  <c r="B56" i="4"/>
  <c r="A56" i="4" s="1"/>
  <c r="B57" i="4"/>
  <c r="A57" i="4" s="1"/>
  <c r="B58" i="4"/>
  <c r="A58" i="4" s="1"/>
  <c r="B59" i="4"/>
  <c r="A59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8" i="4"/>
  <c r="B41" i="4"/>
  <c r="A41" i="4" s="1"/>
  <c r="B113" i="4"/>
  <c r="A113" i="4" s="1"/>
  <c r="A68" i="4"/>
  <c r="B79" i="4"/>
  <c r="A79" i="4" s="1"/>
  <c r="A94" i="4"/>
  <c r="A104" i="4"/>
  <c r="A117" i="4"/>
  <c r="B95" i="4"/>
  <c r="A95" i="4" s="1"/>
  <c r="A20" i="4"/>
  <c r="B52" i="4"/>
  <c r="A52" i="4" s="1"/>
  <c r="B81" i="4"/>
  <c r="A81" i="4" s="1"/>
  <c r="B70" i="4"/>
  <c r="A70" i="4" s="1"/>
  <c r="B37" i="4"/>
  <c r="A37" i="4" s="1"/>
  <c r="A72" i="4"/>
  <c r="A92" i="4"/>
  <c r="B119" i="4"/>
  <c r="A119" i="4" s="1"/>
  <c r="B128" i="4"/>
  <c r="A128" i="4" s="1"/>
  <c r="B67" i="4"/>
  <c r="A67" i="4" s="1"/>
  <c r="A39" i="4"/>
  <c r="B114" i="4"/>
  <c r="A114" i="4" s="1"/>
  <c r="B60" i="4"/>
  <c r="A60" i="4" s="1"/>
  <c r="B78" i="4"/>
  <c r="A78" i="4" s="1"/>
  <c r="B88" i="4"/>
  <c r="A88" i="4" s="1"/>
  <c r="A122" i="4"/>
  <c r="A125" i="4"/>
  <c r="B10" i="4"/>
  <c r="A10" i="4" s="1"/>
  <c r="B71" i="4"/>
  <c r="A71" i="4" s="1"/>
  <c r="B65" i="4"/>
  <c r="A65" i="4" s="1"/>
  <c r="B159" i="4"/>
  <c r="A159" i="4" s="1"/>
  <c r="B147" i="4"/>
  <c r="A147" i="4" s="1"/>
  <c r="B148" i="4"/>
  <c r="A148" i="4" s="1"/>
  <c r="B149" i="4"/>
  <c r="A149" i="4" s="1"/>
  <c r="B150" i="4"/>
  <c r="A150" i="4" s="1"/>
  <c r="B161" i="4"/>
  <c r="A161" i="4" s="1"/>
  <c r="B162" i="4"/>
  <c r="A162" i="4" s="1"/>
  <c r="B163" i="4"/>
  <c r="A163" i="4" s="1"/>
  <c r="B164" i="4"/>
  <c r="A164" i="4" s="1"/>
  <c r="B165" i="4"/>
  <c r="A165" i="4" s="1"/>
  <c r="B171" i="4"/>
  <c r="A171" i="4" s="1"/>
  <c r="B48" i="4"/>
  <c r="A48" i="4" s="1"/>
  <c r="B63" i="4"/>
  <c r="A63" i="4" s="1"/>
  <c r="B130" i="4"/>
  <c r="A130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6" i="4"/>
  <c r="A146" i="4" s="1"/>
  <c r="B14" i="4"/>
  <c r="B25" i="4"/>
  <c r="A25" i="4" s="1"/>
  <c r="B34" i="4"/>
  <c r="A34" i="4" s="1"/>
  <c r="B44" i="4"/>
  <c r="A44" i="4" s="1"/>
  <c r="B51" i="4"/>
  <c r="A51" i="4" s="1"/>
  <c r="B77" i="4"/>
  <c r="A77" i="4" s="1"/>
  <c r="B101" i="4"/>
  <c r="A101" i="4" s="1"/>
  <c r="B102" i="4"/>
  <c r="A102" i="4" s="1"/>
  <c r="B109" i="4"/>
  <c r="A109" i="4" s="1"/>
  <c r="B121" i="4"/>
  <c r="A121" i="4" s="1"/>
  <c r="B83" i="4"/>
  <c r="A83" i="4" s="1"/>
  <c r="B84" i="4"/>
  <c r="A84" i="4" s="1"/>
  <c r="B85" i="4"/>
  <c r="A85" i="4" s="1"/>
  <c r="B110" i="4"/>
  <c r="A110" i="4" s="1"/>
  <c r="B111" i="4"/>
  <c r="A111" i="4" s="1"/>
  <c r="B107" i="4"/>
  <c r="A107" i="4" s="1"/>
  <c r="B140" i="4"/>
  <c r="A140" i="4" s="1"/>
  <c r="B141" i="4"/>
  <c r="A141" i="4" s="1"/>
  <c r="B144" i="4"/>
  <c r="A144" i="4" s="1"/>
  <c r="B166" i="4"/>
  <c r="A166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69" i="4"/>
  <c r="A69" i="4" s="1"/>
  <c r="B2" i="4"/>
  <c r="B15" i="4"/>
  <c r="A15" i="4" s="1"/>
  <c r="B35" i="4"/>
  <c r="A35" i="4" s="1"/>
  <c r="B53" i="4"/>
  <c r="A53" i="4" s="1"/>
  <c r="B106" i="4"/>
  <c r="A106" i="4" s="1"/>
  <c r="B86" i="4"/>
  <c r="A86" i="4" s="1"/>
  <c r="B87" i="4"/>
  <c r="A87" i="4" s="1"/>
  <c r="B112" i="4"/>
  <c r="A112" i="4" s="1"/>
  <c r="B156" i="4"/>
  <c r="A156" i="4" s="1"/>
  <c r="B157" i="4"/>
  <c r="A157" i="4" s="1"/>
  <c r="B158" i="4"/>
  <c r="A158" i="4" s="1"/>
  <c r="B127" i="4"/>
  <c r="A127" i="4" s="1"/>
  <c r="B175" i="4"/>
  <c r="A175" i="4" s="1"/>
  <c r="B177" i="4"/>
  <c r="A177" i="4" s="1"/>
  <c r="B178" i="4"/>
  <c r="A178" i="4" s="1"/>
  <c r="B180" i="4"/>
  <c r="A180" i="4" s="1"/>
  <c r="A38" i="4"/>
  <c r="A66" i="4"/>
  <c r="A93" i="4"/>
  <c r="A116" i="4"/>
  <c r="A124" i="4"/>
  <c r="B80" i="4"/>
  <c r="A80" i="4" s="1"/>
  <c r="B152" i="4"/>
  <c r="A152" i="4" s="1"/>
  <c r="B64" i="4"/>
  <c r="A64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B226" i="4"/>
  <c r="A226" i="4" s="1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2" i="4"/>
  <c r="A22" i="4" s="1"/>
  <c r="B49" i="4"/>
  <c r="A49" i="4" s="1"/>
  <c r="B29" i="4"/>
  <c r="A29" i="4" s="1"/>
  <c r="B16" i="4"/>
  <c r="A16" i="4" s="1"/>
  <c r="B23" i="4"/>
  <c r="A23" i="4" s="1"/>
  <c r="B24" i="4"/>
  <c r="A24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6" i="4"/>
  <c r="A36" i="4" s="1"/>
  <c r="B61" i="4"/>
  <c r="A61" i="4" s="1"/>
  <c r="B115" i="4"/>
  <c r="A115" i="4" s="1"/>
  <c r="B21" i="4"/>
  <c r="A21" i="4" s="1"/>
  <c r="B42" i="4"/>
  <c r="A42" i="4" s="1"/>
  <c r="B75" i="4"/>
  <c r="A75" i="4" s="1"/>
  <c r="B103" i="4"/>
  <c r="A103" i="4" s="1"/>
  <c r="B129" i="4"/>
  <c r="A129" i="4" s="1"/>
  <c r="B13" i="4"/>
  <c r="A13" i="4" s="1"/>
  <c r="B28" i="4"/>
  <c r="A28" i="4" s="1"/>
  <c r="B46" i="4"/>
  <c r="A46" i="4" s="1"/>
  <c r="B73" i="4"/>
  <c r="A73" i="4" s="1"/>
  <c r="B100" i="4"/>
  <c r="A100" i="4" s="1"/>
  <c r="B62" i="4"/>
  <c r="A62" i="4" s="1"/>
  <c r="B91" i="4"/>
  <c r="A91" i="4" s="1"/>
  <c r="B105" i="4"/>
  <c r="A105" i="4" s="1"/>
  <c r="B96" i="4"/>
  <c r="A96" i="4" s="1"/>
  <c r="B97" i="4"/>
  <c r="A97" i="4" s="1"/>
  <c r="B43" i="4"/>
  <c r="A43" i="4" s="1"/>
  <c r="A47" i="4"/>
  <c r="B99" i="4"/>
  <c r="A99" i="4" s="1"/>
  <c r="B120" i="4"/>
  <c r="A120" i="4" s="1"/>
  <c r="B74" i="4"/>
  <c r="A74" i="4" s="1"/>
  <c r="B30" i="4"/>
  <c r="A30" i="4" s="1"/>
  <c r="B31" i="4"/>
  <c r="A31" i="4" s="1"/>
  <c r="B32" i="4"/>
  <c r="A32" i="4" s="1"/>
  <c r="B33" i="4"/>
  <c r="A33" i="4" s="1"/>
  <c r="B76" i="4"/>
  <c r="A76" i="4" s="1"/>
  <c r="B50" i="4"/>
  <c r="A50" i="4" s="1"/>
  <c r="B11" i="4"/>
  <c r="A11" i="4" s="1"/>
  <c r="B12" i="4"/>
  <c r="A12" i="4" s="1"/>
  <c r="B9" i="4"/>
  <c r="A9" i="4" s="1"/>
  <c r="B243" i="4"/>
  <c r="A243" i="4" s="1"/>
  <c r="A27" i="4"/>
  <c r="A19" i="4"/>
  <c r="A170" i="4"/>
  <c r="A249" i="4"/>
  <c r="A2" i="4" l="1"/>
  <c r="A14" i="4"/>
  <c r="AC95" i="4"/>
  <c r="AC117" i="4"/>
  <c r="AC104" i="4"/>
  <c r="AC94" i="4"/>
  <c r="AC68" i="4"/>
  <c r="B82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8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<sst xmlns="http://schemas.openxmlformats.org/spreadsheetml/2006/main" count="26585" uniqueCount="2692">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</sst>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0" fillId="0" borderId="18" xfId="0" applyFill="1" applyBorder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B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6"/>
  <sheetViews>
    <sheetView workbookViewId="0">
      <pane ySplit="1" topLeftCell="A221" activePane="bottomLeft" state="frozen"/>
      <selection pane="bottomLeft" activeCell="N241" sqref="N241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65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4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4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2364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4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 t="s">
        <v>1359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1359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2126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2368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1359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2368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1359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2368</v>
      </c>
    </row>
    <row r="187" spans="1:24">
      <c r="A187" t="str">
        <f t="shared" si="5"/>
        <v>Gang</v>
      </c>
      <c r="B187" s="11" t="s">
        <v>551</v>
      </c>
      <c r="C187" s="5" t="s">
        <v>1359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1359</v>
      </c>
      <c r="I187" s="5" t="s">
        <v>1359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2435</v>
      </c>
      <c r="Q187" s="6"/>
      <c r="R187" s="6"/>
      <c r="S187" s="6"/>
      <c r="T187" s="6"/>
      <c r="U187" s="6"/>
      <c r="V187" s="6"/>
      <c r="W187" s="7"/>
      <c r="X187" s="66" t="s">
        <v>2368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1359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2435</v>
      </c>
      <c r="Q188" s="6" t="s">
        <v>2444</v>
      </c>
      <c r="R188" s="6" t="s">
        <v>2437</v>
      </c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1394</v>
      </c>
      <c r="E189" s="5">
        <f t="shared" si="4"/>
        <v>8</v>
      </c>
      <c r="F189" s="6" t="s">
        <v>398</v>
      </c>
      <c r="G189" s="6" t="s">
        <v>552</v>
      </c>
      <c r="H189" s="5" t="s">
        <v>1359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2676</v>
      </c>
      <c r="T189" s="6" t="s">
        <v>561</v>
      </c>
      <c r="U189" s="6" t="s">
        <v>85</v>
      </c>
      <c r="V189" s="6"/>
      <c r="W189" s="7"/>
      <c r="X189" s="66" t="s">
        <v>2368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1359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2435</v>
      </c>
      <c r="Q190" s="9" t="s">
        <v>2444</v>
      </c>
      <c r="R190" s="9" t="s">
        <v>2437</v>
      </c>
      <c r="S190" s="9" t="s">
        <v>2445</v>
      </c>
      <c r="T190" s="9" t="s">
        <v>565</v>
      </c>
      <c r="U190" s="9" t="s">
        <v>566</v>
      </c>
      <c r="V190" s="9" t="s">
        <v>567</v>
      </c>
      <c r="W190" s="10"/>
      <c r="X190" s="66" t="s">
        <v>2368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2161</v>
      </c>
      <c r="S191" s="9" t="s">
        <v>101</v>
      </c>
      <c r="T191" s="9" t="s">
        <v>570</v>
      </c>
      <c r="U191" s="9"/>
      <c r="V191" s="9"/>
      <c r="W191" s="10"/>
      <c r="X191" s="66" t="s">
        <v>2365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1359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2368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1359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1359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2368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1359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2368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2367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1359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2368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1359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1359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2437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2368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1359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2368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1359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2368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1359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2368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1359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1346</v>
      </c>
      <c r="E204" s="5">
        <f t="shared" si="6"/>
        <v>9</v>
      </c>
      <c r="F204" s="6" t="s">
        <v>449</v>
      </c>
      <c r="G204" s="6" t="s">
        <v>624</v>
      </c>
      <c r="H204" s="5" t="s">
        <v>1359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2368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1359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2368</v>
      </c>
    </row>
    <row r="206" spans="1:24">
      <c r="A206" t="str">
        <f t="shared" si="7"/>
        <v>ROBO-28</v>
      </c>
      <c r="B206" s="15" t="s">
        <v>647</v>
      </c>
      <c r="C206" s="5" t="s">
        <v>1359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1346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1697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1697</v>
      </c>
      <c r="S209" s="9" t="s">
        <v>615</v>
      </c>
      <c r="T209" s="9" t="s">
        <v>1705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1359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1346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1697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1697</v>
      </c>
      <c r="R214" s="9" t="s">
        <v>109</v>
      </c>
      <c r="S214" s="9" t="s">
        <v>1705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1359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2363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2363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2363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2363</v>
      </c>
    </row>
    <row r="219" spans="1:24">
      <c r="A219" t="str">
        <f t="shared" si="7"/>
        <v>Grippe</v>
      </c>
      <c r="B219" s="15" t="s">
        <v>679</v>
      </c>
      <c r="C219" s="5" t="s">
        <v>1359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2145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2363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2145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2363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2145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2363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2145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2363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1359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2368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1359</v>
      </c>
      <c r="E224" s="5">
        <f t="shared" si="6"/>
        <v>0</v>
      </c>
      <c r="F224" s="6" t="s">
        <v>693</v>
      </c>
      <c r="G224" s="6" t="s">
        <v>77</v>
      </c>
      <c r="H224" s="5" t="s">
        <v>1359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2368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1359</v>
      </c>
      <c r="E225" s="5">
        <f t="shared" si="6"/>
        <v>0</v>
      </c>
      <c r="F225" s="6">
        <v>40</v>
      </c>
      <c r="G225" s="6" t="s">
        <v>77</v>
      </c>
      <c r="H225" s="5" t="s">
        <v>1359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2368</v>
      </c>
    </row>
    <row r="226" spans="1:24">
      <c r="A226" t="str">
        <f t="shared" si="7"/>
        <v>Girl1</v>
      </c>
      <c r="B226" s="5" t="s">
        <v>2108</v>
      </c>
      <c r="C226" s="5" t="s">
        <v>1359</v>
      </c>
      <c r="D226" s="5" t="s">
        <v>1359</v>
      </c>
      <c r="E226" s="5">
        <f t="shared" si="6"/>
        <v>0</v>
      </c>
      <c r="F226" s="6" t="s">
        <v>77</v>
      </c>
      <c r="G226" s="6" t="s">
        <v>77</v>
      </c>
      <c r="H226" s="5" t="s">
        <v>1359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2435</v>
      </c>
      <c r="Q226" s="6" t="s">
        <v>2444</v>
      </c>
      <c r="R226" s="6"/>
      <c r="S226" s="6"/>
      <c r="T226" s="6"/>
      <c r="U226" s="6"/>
      <c r="V226" s="6"/>
      <c r="W226" s="7"/>
      <c r="X226" s="66" t="s">
        <v>2368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1359</v>
      </c>
      <c r="E227" s="5">
        <f t="shared" si="6"/>
        <v>0</v>
      </c>
      <c r="F227" s="6">
        <v>40</v>
      </c>
      <c r="G227" s="6" t="s">
        <v>77</v>
      </c>
      <c r="H227" s="5" t="s">
        <v>1359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2368</v>
      </c>
    </row>
    <row r="228" spans="1:24">
      <c r="A228" t="str">
        <f t="shared" si="7"/>
        <v>Girl2</v>
      </c>
      <c r="B228" s="5" t="s">
        <v>2109</v>
      </c>
      <c r="C228" s="5" t="s">
        <v>1359</v>
      </c>
      <c r="D228" s="5" t="s">
        <v>1359</v>
      </c>
      <c r="E228" s="5">
        <f t="shared" si="6"/>
        <v>0</v>
      </c>
      <c r="F228" s="6" t="s">
        <v>77</v>
      </c>
      <c r="G228" s="6" t="s">
        <v>77</v>
      </c>
      <c r="H228" s="5" t="s">
        <v>1359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2437</v>
      </c>
      <c r="Q228" s="6" t="s">
        <v>2445</v>
      </c>
      <c r="R228" s="6"/>
      <c r="S228" s="6"/>
      <c r="T228" s="6"/>
      <c r="U228" s="6"/>
      <c r="V228" s="6"/>
      <c r="W228" s="7"/>
      <c r="X228" s="66" t="s">
        <v>2368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1359</v>
      </c>
      <c r="E229" s="5">
        <f t="shared" si="6"/>
        <v>0</v>
      </c>
      <c r="F229" s="6" t="s">
        <v>706</v>
      </c>
      <c r="G229" s="6" t="s">
        <v>77</v>
      </c>
      <c r="H229" s="5" t="s">
        <v>1359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1359</v>
      </c>
      <c r="E230" s="5">
        <f t="shared" si="6"/>
        <v>0</v>
      </c>
      <c r="F230" s="6" t="s">
        <v>712</v>
      </c>
      <c r="G230" s="6" t="s">
        <v>77</v>
      </c>
      <c r="H230" s="5" t="s">
        <v>1359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2368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1359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2369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2088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1317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1346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2364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2366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2090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1705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2378</v>
      </c>
      <c r="C237" s="5" t="s">
        <v>9</v>
      </c>
      <c r="D237" s="5" t="s">
        <v>1359</v>
      </c>
      <c r="E237" s="5">
        <f t="shared" si="6"/>
        <v>0</v>
      </c>
      <c r="F237" s="6">
        <v>10</v>
      </c>
      <c r="G237" s="6" t="s">
        <v>77</v>
      </c>
      <c r="H237" s="5" t="s">
        <v>1359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2368</v>
      </c>
    </row>
    <row r="238" spans="1:24">
      <c r="A238" t="str">
        <f t="shared" si="7"/>
        <v>Human F</v>
      </c>
      <c r="B238" s="5" t="s">
        <v>2379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1359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2370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1359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1359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Goop</v>
      </c>
      <c r="B242" s="5" t="s">
        <v>2665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2363</v>
      </c>
    </row>
    <row r="243" spans="1:24">
      <c r="A243" t="str">
        <f t="shared" si="7"/>
        <v>Hatchling</v>
      </c>
      <c r="B243" s="5" t="s">
        <v>2380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2365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1317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2369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1346</v>
      </c>
      <c r="E246" s="5">
        <f t="shared" si="6"/>
        <v>9</v>
      </c>
      <c r="F246" s="6" t="s">
        <v>171</v>
      </c>
      <c r="G246" s="6" t="s">
        <v>706</v>
      </c>
      <c r="H246" s="5" t="s">
        <v>1359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2677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1359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2675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2368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2088</v>
      </c>
      <c r="E248" s="5">
        <f t="shared" si="6"/>
        <v>12</v>
      </c>
      <c r="F248" s="6" t="s">
        <v>727</v>
      </c>
      <c r="G248" s="6" t="s">
        <v>762</v>
      </c>
      <c r="H248" s="5" t="s">
        <v>1359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2369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2089</v>
      </c>
      <c r="E249" s="5">
        <f t="shared" si="6"/>
        <v>13</v>
      </c>
      <c r="F249" s="6" t="s">
        <v>765</v>
      </c>
      <c r="G249" s="6" t="s">
        <v>766</v>
      </c>
      <c r="H249" s="5" t="s">
        <v>1359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2161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2369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2090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2161</v>
      </c>
      <c r="U250" s="6"/>
      <c r="V250" s="6"/>
      <c r="W250" s="7"/>
      <c r="X250" s="6" t="s">
        <v>2366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1359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2142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2370</v>
      </c>
    </row>
    <row r="254" spans="1:24">
      <c r="A254" t="str">
        <f t="shared" si="7"/>
        <v>SuperJerk</v>
      </c>
      <c r="B254" s="5" t="s">
        <v>2371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2145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2370</v>
      </c>
    </row>
    <row r="255" spans="1:24">
      <c r="A255" t="str">
        <f t="shared" si="7"/>
        <v>Human</v>
      </c>
      <c r="B255" s="5" t="s">
        <v>2368</v>
      </c>
      <c r="X255" s="66" t="s">
        <v>2368</v>
      </c>
    </row>
    <row r="256" spans="1:24">
      <c r="A256" t="str">
        <f t="shared" si="7"/>
        <v>Mutant</v>
      </c>
      <c r="B256" s="5" t="s">
        <v>2370</v>
      </c>
      <c r="X256" s="66" t="s">
        <v>2370</v>
      </c>
    </row>
  </sheetData>
  <autoFilter ref="A1:X254" xr:uid="{00000000-0009-0000-0000-000000000000}"/>
  <conditionalFormatting sqref="A2:A256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113"/>
  <sheetViews>
    <sheetView topLeftCell="A13"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 xr:uid="{00000000-0002-0000-04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VLOOKUP(G2,Monster!$B$1:$X$256,3,FALSE)</f>
        <v>1</v>
      </c>
      <c r="I2" s="135" t="s">
        <v>16</v>
      </c>
      <c r="J2" s="135" t="str">
        <f>VLOOKUP(I2,Monster!$B$1:$X$256,3,FALSE)</f>
        <v>5</v>
      </c>
      <c r="K2" s="135" t="s">
        <v>23</v>
      </c>
      <c r="L2" s="135" t="str">
        <f>VLOOKUP(K2,Monster!$B$1:$X$256,3,FALSE)</f>
        <v>6</v>
      </c>
      <c r="M2" s="135" t="s">
        <v>26</v>
      </c>
      <c r="N2" s="135">
        <f>HEX2DEC(VLOOKUP(M2,Monster!$B$1:$X$256,3,FALSE))</f>
        <v>10</v>
      </c>
      <c r="O2" s="135" t="s">
        <v>31</v>
      </c>
      <c r="P2" s="135">
        <f>HEX2DEC(VLOOKUP(O2,Monster!$B$1:$X$256,3,FALSE))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VLOOKUP(G3,Monster!$B$1:$X$256,3,FALSE)</f>
        <v>2</v>
      </c>
      <c r="I3" s="138" t="s">
        <v>39</v>
      </c>
      <c r="J3" s="138" t="str">
        <f>VLOOKUP(I3,Monster!$B$1:$X$256,3,FALSE)</f>
        <v>6</v>
      </c>
      <c r="K3" s="138" t="s">
        <v>43</v>
      </c>
      <c r="L3" s="138" t="str">
        <f>VLOOKUP(K3,Monster!$B$1:$X$256,3,FALSE)</f>
        <v>9</v>
      </c>
      <c r="M3" s="138" t="s">
        <v>46</v>
      </c>
      <c r="N3" s="138">
        <f>HEX2DEC(VLOOKUP(M3,Monster!$B$1:$X$256,3,FALSE))</f>
        <v>10</v>
      </c>
      <c r="O3" s="138" t="s">
        <v>51</v>
      </c>
      <c r="P3" s="138">
        <f>HEX2DEC(VLOOKUP(O3,Monster!$B$1:$X$256,3,FALSE))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10</v>
      </c>
      <c r="G4" s="141" t="s">
        <v>56</v>
      </c>
      <c r="H4" s="141" t="str">
        <f>VLOOKUP(G4,Monster!$B$1:$X$256,3,FALSE)</f>
        <v>4</v>
      </c>
      <c r="I4" s="141" t="s">
        <v>61</v>
      </c>
      <c r="J4" s="141" t="str">
        <f>VLOOKUP(I4,Monster!$B$1:$X$256,3,FALSE)</f>
        <v>5</v>
      </c>
      <c r="K4" s="141" t="s">
        <v>63</v>
      </c>
      <c r="L4" s="141" t="str">
        <f>VLOOKUP(K4,Monster!$B$1:$X$256,3,FALSE)</f>
        <v>7</v>
      </c>
      <c r="M4" s="141" t="s">
        <v>66</v>
      </c>
      <c r="N4" s="141">
        <f>HEX2DEC(VLOOKUP(M4,Monster!$B$1:$X$256,3,FALSE))</f>
        <v>10</v>
      </c>
      <c r="O4" s="141" t="s">
        <v>71</v>
      </c>
      <c r="P4" s="141">
        <f>HEX2DEC(VLOOKUP(O4,Monster!$B$1:$X$256,3,FALSE))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VLOOKUP(G5,Monster!$B$1:$X$256,3,FALSE)</f>
        <v>2</v>
      </c>
      <c r="I5" s="146" t="s">
        <v>79</v>
      </c>
      <c r="J5" s="146" t="str">
        <f>VLOOKUP(I5,Monster!$B$1:$X$256,3,FALSE)</f>
        <v>3</v>
      </c>
      <c r="K5" s="146" t="s">
        <v>82</v>
      </c>
      <c r="L5" s="146" t="str">
        <f>VLOOKUP(K5,Monster!$B$1:$X$256,3,FALSE)</f>
        <v>7</v>
      </c>
      <c r="M5" s="146" t="s">
        <v>86</v>
      </c>
      <c r="N5" s="146">
        <f>HEX2DEC(VLOOKUP(M5,Monster!$B$1:$X$256,3,FALSE))</f>
        <v>10</v>
      </c>
      <c r="O5" s="146" t="s">
        <v>89</v>
      </c>
      <c r="P5" s="146">
        <f>HEX2DEC(VLOOKUP(O5,Monster!$B$1:$X$256,3,FALSE))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VLOOKUP(G6,Monster!$B$1:$X$256,3,FALSE)</f>
        <v>3</v>
      </c>
      <c r="I6" s="149" t="s">
        <v>96</v>
      </c>
      <c r="J6" s="149" t="str">
        <f>VLOOKUP(I6,Monster!$B$1:$X$256,3,FALSE)</f>
        <v>5</v>
      </c>
      <c r="K6" s="149" t="s">
        <v>99</v>
      </c>
      <c r="L6" s="149" t="str">
        <f>VLOOKUP(K6,Monster!$B$1:$X$256,3,FALSE)</f>
        <v>7</v>
      </c>
      <c r="M6" s="149" t="s">
        <v>102</v>
      </c>
      <c r="N6" s="149">
        <f>HEX2DEC(VLOOKUP(M6,Monster!$B$1:$X$256,3,FALSE))</f>
        <v>10</v>
      </c>
      <c r="O6" s="149" t="s">
        <v>106</v>
      </c>
      <c r="P6" s="149">
        <f>HEX2DEC(VLOOKUP(O6,Monster!$B$1:$X$256,3,FALSE))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VLOOKUP(G7,Monster!$B$1:$X$256,3,FALSE)</f>
        <v>4</v>
      </c>
      <c r="I7" s="152" t="s">
        <v>116</v>
      </c>
      <c r="J7" s="152" t="str">
        <f>VLOOKUP(I7,Monster!$B$1:$X$256,3,FALSE)</f>
        <v>7</v>
      </c>
      <c r="K7" s="152" t="s">
        <v>119</v>
      </c>
      <c r="L7" s="152" t="str">
        <f>VLOOKUP(K7,Monster!$B$1:$X$256,3,FALSE)</f>
        <v>8</v>
      </c>
      <c r="M7" s="152" t="s">
        <v>122</v>
      </c>
      <c r="N7" s="152">
        <f>HEX2DEC(VLOOKUP(M7,Monster!$B$1:$X$256,3,FALSE))</f>
        <v>10</v>
      </c>
      <c r="O7" s="152" t="s">
        <v>124</v>
      </c>
      <c r="P7" s="152">
        <f>HEX2DEC(VLOOKUP(O7,Monster!$B$1:$X$256,3,FALSE))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VLOOKUP(G8,Monster!$B$1:$X$256,3,FALSE)</f>
        <v>2</v>
      </c>
      <c r="I8" s="157" t="s">
        <v>131</v>
      </c>
      <c r="J8" s="157" t="str">
        <f>VLOOKUP(I8,Monster!$B$1:$X$256,3,FALSE)</f>
        <v>4</v>
      </c>
      <c r="K8" s="157" t="s">
        <v>133</v>
      </c>
      <c r="L8" s="157" t="str">
        <f>VLOOKUP(K8,Monster!$B$1:$X$256,3,FALSE)</f>
        <v>6</v>
      </c>
      <c r="M8" s="157" t="s">
        <v>136</v>
      </c>
      <c r="N8" s="157">
        <f>HEX2DEC(VLOOKUP(M8,Monster!$B$1:$X$256,3,FALSE))</f>
        <v>10</v>
      </c>
      <c r="O8" s="157" t="s">
        <v>140</v>
      </c>
      <c r="P8" s="157">
        <f>HEX2DEC(VLOOKUP(O8,Monster!$B$1:$X$256,3,FALSE))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VLOOKUP(G9,Monster!$B$1:$X$256,3,FALSE)</f>
        <v>3</v>
      </c>
      <c r="I9" s="160" t="s">
        <v>148</v>
      </c>
      <c r="J9" s="160" t="str">
        <f>VLOOKUP(I9,Monster!$B$1:$X$256,3,FALSE)</f>
        <v>5</v>
      </c>
      <c r="K9" s="160" t="s">
        <v>151</v>
      </c>
      <c r="L9" s="160" t="str">
        <f>VLOOKUP(K9,Monster!$B$1:$X$256,3,FALSE)</f>
        <v>8</v>
      </c>
      <c r="M9" s="160" t="s">
        <v>155</v>
      </c>
      <c r="N9" s="160">
        <f>HEX2DEC(VLOOKUP(M9,Monster!$B$1:$X$256,3,FALSE))</f>
        <v>10</v>
      </c>
      <c r="O9" s="160" t="s">
        <v>157</v>
      </c>
      <c r="P9" s="160">
        <f>HEX2DEC(VLOOKUP(O9,Monster!$B$1:$X$256,3,FALSE))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10</v>
      </c>
      <c r="G10" s="163" t="s">
        <v>161</v>
      </c>
      <c r="H10" s="163" t="str">
        <f>VLOOKUP(G10,Monster!$B$1:$X$256,3,FALSE)</f>
        <v>4</v>
      </c>
      <c r="I10" s="163" t="s">
        <v>166</v>
      </c>
      <c r="J10" s="163" t="str">
        <f>VLOOKUP(I10,Monster!$B$1:$X$256,3,FALSE)</f>
        <v>7</v>
      </c>
      <c r="K10" s="163" t="s">
        <v>170</v>
      </c>
      <c r="L10" s="163" t="str">
        <f>VLOOKUP(K10,Monster!$B$1:$X$256,3,FALSE)</f>
        <v>9</v>
      </c>
      <c r="M10" s="163" t="s">
        <v>174</v>
      </c>
      <c r="N10" s="163">
        <f>HEX2DEC(VLOOKUP(M10,Monster!$B$1:$X$256,3,FALSE))</f>
        <v>10</v>
      </c>
      <c r="O10" s="163" t="s">
        <v>176</v>
      </c>
      <c r="P10" s="163">
        <f>HEX2DEC(VLOOKUP(O10,Monster!$B$1:$X$256,3,FALSE))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VLOOKUP(G11,Monster!$B$1:$X$256,3,FALSE)</f>
        <v>1</v>
      </c>
      <c r="I11" s="167" t="s">
        <v>183</v>
      </c>
      <c r="J11" s="167" t="str">
        <f>VLOOKUP(I11,Monster!$B$1:$X$256,3,FALSE)</f>
        <v>4</v>
      </c>
      <c r="K11" s="167" t="s">
        <v>186</v>
      </c>
      <c r="L11" s="167" t="str">
        <f>VLOOKUP(K11,Monster!$B$1:$X$256,3,FALSE)</f>
        <v>7</v>
      </c>
      <c r="M11" s="167" t="s">
        <v>190</v>
      </c>
      <c r="N11" s="167">
        <f>HEX2DEC(VLOOKUP(M11,Monster!$B$1:$X$256,3,FALSE))</f>
        <v>10</v>
      </c>
      <c r="O11" s="167" t="s">
        <v>192</v>
      </c>
      <c r="P11" s="167">
        <f>HEX2DEC(VLOOKUP(O11,Monster!$B$1:$X$256,3,FALSE))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VLOOKUP(G12,Monster!$B$1:$X$256,3,FALSE)</f>
        <v>2</v>
      </c>
      <c r="I12" s="170" t="s">
        <v>198</v>
      </c>
      <c r="J12" s="170" t="str">
        <f>VLOOKUP(I12,Monster!$B$1:$X$256,3,FALSE)</f>
        <v>5</v>
      </c>
      <c r="K12" s="170" t="s">
        <v>202</v>
      </c>
      <c r="L12" s="170" t="str">
        <f>VLOOKUP(K12,Monster!$B$1:$X$256,3,FALSE)</f>
        <v>6</v>
      </c>
      <c r="M12" s="170" t="s">
        <v>206</v>
      </c>
      <c r="N12" s="170">
        <f>HEX2DEC(VLOOKUP(M12,Monster!$B$1:$X$256,3,FALSE))</f>
        <v>10</v>
      </c>
      <c r="O12" s="170" t="s">
        <v>209</v>
      </c>
      <c r="P12" s="170">
        <f>HEX2DEC(VLOOKUP(O12,Monster!$B$1:$X$256,3,FALSE))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VLOOKUP(G13,Monster!$B$1:$X$256,3,FALSE)</f>
        <v>4</v>
      </c>
      <c r="I13" s="173" t="s">
        <v>218</v>
      </c>
      <c r="J13" s="173" t="str">
        <f>VLOOKUP(I13,Monster!$B$1:$X$256,3,FALSE)</f>
        <v>6</v>
      </c>
      <c r="K13" s="173" t="s">
        <v>221</v>
      </c>
      <c r="L13" s="173" t="str">
        <f>VLOOKUP(K13,Monster!$B$1:$X$256,3,FALSE)</f>
        <v>8</v>
      </c>
      <c r="M13" s="173" t="s">
        <v>223</v>
      </c>
      <c r="N13" s="173">
        <f>HEX2DEC(VLOOKUP(M13,Monster!$B$1:$X$256,3,FALSE))</f>
        <v>10</v>
      </c>
      <c r="O13" s="173" t="s">
        <v>225</v>
      </c>
      <c r="P13" s="173">
        <f>HEX2DEC(VLOOKUP(O13,Monster!$B$1:$X$256,3,FALSE))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VLOOKUP(G14,Monster!$B$1:$X$256,3,FALSE)</f>
        <v>2</v>
      </c>
      <c r="I14" s="178" t="s">
        <v>232</v>
      </c>
      <c r="J14" s="178" t="str">
        <f>VLOOKUP(I14,Monster!$B$1:$X$256,3,FALSE)</f>
        <v>3</v>
      </c>
      <c r="K14" s="178" t="s">
        <v>235</v>
      </c>
      <c r="L14" s="178" t="str">
        <f>VLOOKUP(K14,Monster!$B$1:$X$256,3,FALSE)</f>
        <v>6</v>
      </c>
      <c r="M14" s="178" t="s">
        <v>239</v>
      </c>
      <c r="N14" s="178">
        <f>HEX2DEC(VLOOKUP(M14,Monster!$B$1:$X$256,3,FALSE))</f>
        <v>10</v>
      </c>
      <c r="O14" s="178" t="s">
        <v>242</v>
      </c>
      <c r="P14" s="178">
        <f>HEX2DEC(VLOOKUP(O14,Monster!$B$1:$X$256,3,FALSE))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VLOOKUP(G15,Monster!$B$1:$X$256,3,FALSE)</f>
        <v>2</v>
      </c>
      <c r="I15" s="181" t="s">
        <v>247</v>
      </c>
      <c r="J15" s="181" t="str">
        <f>VLOOKUP(I15,Monster!$B$1:$X$256,3,FALSE)</f>
        <v>6</v>
      </c>
      <c r="K15" s="181" t="s">
        <v>250</v>
      </c>
      <c r="L15" s="181" t="str">
        <f>VLOOKUP(K15,Monster!$B$1:$X$256,3,FALSE)</f>
        <v>8</v>
      </c>
      <c r="M15" s="181" t="s">
        <v>254</v>
      </c>
      <c r="N15" s="181">
        <f>HEX2DEC(VLOOKUP(M15,Monster!$B$1:$X$256,3,FALSE))</f>
        <v>10</v>
      </c>
      <c r="O15" s="181" t="s">
        <v>258</v>
      </c>
      <c r="P15" s="181">
        <f>HEX2DEC(VLOOKUP(O15,Monster!$B$1:$X$256,3,FALSE))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VLOOKUP(G16,Monster!$B$1:$X$256,3,FALSE)</f>
        <v>3</v>
      </c>
      <c r="I16" s="184" t="s">
        <v>263</v>
      </c>
      <c r="J16" s="184" t="str">
        <f>VLOOKUP(I16,Monster!$B$1:$X$256,3,FALSE)</f>
        <v>7</v>
      </c>
      <c r="K16" s="184" t="s">
        <v>265</v>
      </c>
      <c r="L16" s="184" t="str">
        <f>VLOOKUP(K16,Monster!$B$1:$X$256,3,FALSE)</f>
        <v>9</v>
      </c>
      <c r="M16" s="184" t="s">
        <v>270</v>
      </c>
      <c r="N16" s="184">
        <f>HEX2DEC(VLOOKUP(M16,Monster!$B$1:$X$256,3,FALSE))</f>
        <v>10</v>
      </c>
      <c r="O16" s="184" t="s">
        <v>273</v>
      </c>
      <c r="P16" s="184">
        <f>HEX2DEC(VLOOKUP(O16,Monster!$B$1:$X$256,3,FALSE))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VLOOKUP(G17,Monster!$B$1:$X$256,3,FALSE)</f>
        <v>1</v>
      </c>
      <c r="I17" s="189" t="s">
        <v>278</v>
      </c>
      <c r="J17" s="189" t="str">
        <f>VLOOKUP(I17,Monster!$B$1:$X$256,3,FALSE)</f>
        <v>5</v>
      </c>
      <c r="K17" s="189" t="s">
        <v>280</v>
      </c>
      <c r="L17" s="189" t="str">
        <f>VLOOKUP(K17,Monster!$B$1:$X$256,3,FALSE)</f>
        <v>9</v>
      </c>
      <c r="M17" s="189" t="s">
        <v>284</v>
      </c>
      <c r="N17" s="189">
        <f>HEX2DEC(VLOOKUP(M17,Monster!$B$1:$X$256,3,FALSE))</f>
        <v>10</v>
      </c>
      <c r="O17" s="189" t="s">
        <v>286</v>
      </c>
      <c r="P17" s="189">
        <f>HEX2DEC(VLOOKUP(O17,Monster!$B$1:$X$256,3,FALSE))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VLOOKUP(G18,Monster!$B$1:$X$256,3,FALSE)</f>
        <v>2</v>
      </c>
      <c r="I18" s="192" t="s">
        <v>291</v>
      </c>
      <c r="J18" s="192" t="str">
        <f>VLOOKUP(I18,Monster!$B$1:$X$256,3,FALSE)</f>
        <v>6</v>
      </c>
      <c r="K18" s="192" t="s">
        <v>293</v>
      </c>
      <c r="L18" s="192" t="str">
        <f>VLOOKUP(K18,Monster!$B$1:$X$256,3,FALSE)</f>
        <v>7</v>
      </c>
      <c r="M18" s="192" t="s">
        <v>295</v>
      </c>
      <c r="N18" s="192">
        <f>HEX2DEC(VLOOKUP(M18,Monster!$B$1:$X$256,3,FALSE))</f>
        <v>10</v>
      </c>
      <c r="O18" s="192" t="s">
        <v>298</v>
      </c>
      <c r="P18" s="192">
        <f>HEX2DEC(VLOOKUP(O18,Monster!$B$1:$X$256,3,FALSE))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VLOOKUP(G19,Monster!$B$1:$X$256,3,FALSE)</f>
        <v>4</v>
      </c>
      <c r="I19" s="195" t="s">
        <v>302</v>
      </c>
      <c r="J19" s="195" t="str">
        <f>VLOOKUP(I19,Monster!$B$1:$X$256,3,FALSE)</f>
        <v>5</v>
      </c>
      <c r="K19" s="195" t="s">
        <v>304</v>
      </c>
      <c r="L19" s="195" t="str">
        <f>VLOOKUP(K19,Monster!$B$1:$X$256,3,FALSE)</f>
        <v>8</v>
      </c>
      <c r="M19" s="195" t="s">
        <v>306</v>
      </c>
      <c r="N19" s="195">
        <f>HEX2DEC(VLOOKUP(M19,Monster!$B$1:$X$256,3,FALSE))</f>
        <v>10</v>
      </c>
      <c r="O19" s="195" t="s">
        <v>308</v>
      </c>
      <c r="P19" s="195">
        <f>HEX2DEC(VLOOKUP(O19,Monster!$B$1:$X$256,3,FALSE))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VLOOKUP(G20,Monster!$B$1:$X$256,3,FALSE)</f>
        <v>1</v>
      </c>
      <c r="I20" s="200" t="s">
        <v>312</v>
      </c>
      <c r="J20" s="200" t="str">
        <f>VLOOKUP(I20,Monster!$B$1:$X$256,3,FALSE)</f>
        <v>4</v>
      </c>
      <c r="K20" s="200" t="s">
        <v>314</v>
      </c>
      <c r="L20" s="200" t="str">
        <f>VLOOKUP(K20,Monster!$B$1:$X$256,3,FALSE)</f>
        <v>6</v>
      </c>
      <c r="M20" s="200" t="s">
        <v>317</v>
      </c>
      <c r="N20" s="200">
        <f>HEX2DEC(VLOOKUP(M20,Monster!$B$1:$X$256,3,FALSE))</f>
        <v>10</v>
      </c>
      <c r="O20" s="200" t="s">
        <v>319</v>
      </c>
      <c r="P20" s="200">
        <f>HEX2DEC(VLOOKUP(O20,Monster!$B$1:$X$256,3,FALSE))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VLOOKUP(G21,Monster!$B$1:$X$256,3,FALSE)</f>
        <v>3</v>
      </c>
      <c r="I21" s="203" t="s">
        <v>323</v>
      </c>
      <c r="J21" s="203" t="str">
        <f>VLOOKUP(I21,Monster!$B$1:$X$256,3,FALSE)</f>
        <v>6</v>
      </c>
      <c r="K21" s="203" t="s">
        <v>326</v>
      </c>
      <c r="L21" s="203" t="str">
        <f>VLOOKUP(K21,Monster!$B$1:$X$256,3,FALSE)</f>
        <v>8</v>
      </c>
      <c r="M21" s="203" t="s">
        <v>328</v>
      </c>
      <c r="N21" s="203">
        <f>HEX2DEC(VLOOKUP(M21,Monster!$B$1:$X$256,3,FALSE))</f>
        <v>10</v>
      </c>
      <c r="O21" s="203" t="s">
        <v>330</v>
      </c>
      <c r="P21" s="203">
        <f>HEX2DEC(VLOOKUP(O21,Monster!$B$1:$X$256,3,FALSE))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VLOOKUP(G22,Monster!$B$1:$X$256,3,FALSE)</f>
        <v>5</v>
      </c>
      <c r="I22" s="206" t="s">
        <v>335</v>
      </c>
      <c r="J22" s="206" t="str">
        <f>VLOOKUP(I22,Monster!$B$1:$X$256,3,FALSE)</f>
        <v>8</v>
      </c>
      <c r="K22" s="206" t="s">
        <v>337</v>
      </c>
      <c r="L22" s="206" t="str">
        <f>VLOOKUP(K22,Monster!$B$1:$X$256,3,FALSE)</f>
        <v>9</v>
      </c>
      <c r="M22" s="206" t="s">
        <v>339</v>
      </c>
      <c r="N22" s="206">
        <f>HEX2DEC(VLOOKUP(M22,Monster!$B$1:$X$256,3,FALSE))</f>
        <v>10</v>
      </c>
      <c r="O22" s="206" t="s">
        <v>341</v>
      </c>
      <c r="P22" s="206">
        <f>HEX2DEC(VLOOKUP(O22,Monster!$B$1:$X$256,3,FALSE))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VLOOKUP(G23,Monster!$B$1:$X$256,3,FALSE)</f>
        <v>2</v>
      </c>
      <c r="I23" s="211" t="s">
        <v>347</v>
      </c>
      <c r="J23" s="211" t="str">
        <f>VLOOKUP(I23,Monster!$B$1:$X$256,3,FALSE)</f>
        <v>4</v>
      </c>
      <c r="K23" s="211" t="s">
        <v>349</v>
      </c>
      <c r="L23" s="211" t="str">
        <f>VLOOKUP(K23,Monster!$B$1:$X$256,3,FALSE)</f>
        <v>7</v>
      </c>
      <c r="M23" s="211" t="s">
        <v>351</v>
      </c>
      <c r="N23" s="211">
        <f>HEX2DEC(VLOOKUP(M23,Monster!$B$1:$X$256,3,FALSE))</f>
        <v>10</v>
      </c>
      <c r="O23" s="211" t="s">
        <v>353</v>
      </c>
      <c r="P23" s="211">
        <f>HEX2DEC(VLOOKUP(O23,Monster!$B$1:$X$256,3,FALSE))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VLOOKUP(G24,Monster!$B$1:$X$256,3,FALSE)</f>
        <v>2</v>
      </c>
      <c r="I24" s="214" t="s">
        <v>241</v>
      </c>
      <c r="J24" s="214" t="str">
        <f>VLOOKUP(I24,Monster!$B$1:$X$256,3,FALSE)</f>
        <v>5</v>
      </c>
      <c r="K24" s="214" t="s">
        <v>359</v>
      </c>
      <c r="L24" s="214" t="str">
        <f>VLOOKUP(K24,Monster!$B$1:$X$256,3,FALSE)</f>
        <v>9</v>
      </c>
      <c r="M24" s="214" t="s">
        <v>363</v>
      </c>
      <c r="N24" s="214">
        <f>HEX2DEC(VLOOKUP(M24,Monster!$B$1:$X$256,3,FALSE))</f>
        <v>10</v>
      </c>
      <c r="O24" s="214" t="s">
        <v>365</v>
      </c>
      <c r="P24" s="214">
        <f>HEX2DEC(VLOOKUP(O24,Monster!$B$1:$X$256,3,FALSE))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VLOOKUP(G25,Monster!$B$1:$X$256,3,FALSE)</f>
        <v>4</v>
      </c>
      <c r="I25" s="217" t="s">
        <v>370</v>
      </c>
      <c r="J25" s="217" t="str">
        <f>VLOOKUP(I25,Monster!$B$1:$X$256,3,FALSE)</f>
        <v>5</v>
      </c>
      <c r="K25" s="217" t="s">
        <v>372</v>
      </c>
      <c r="L25" s="217" t="str">
        <f>VLOOKUP(K25,Monster!$B$1:$X$256,3,FALSE)</f>
        <v>9</v>
      </c>
      <c r="M25" s="217" t="s">
        <v>374</v>
      </c>
      <c r="N25" s="217">
        <f>HEX2DEC(VLOOKUP(M25,Monster!$B$1:$X$256,3,FALSE))</f>
        <v>10</v>
      </c>
      <c r="O25" s="217" t="s">
        <v>376</v>
      </c>
      <c r="P25" s="217">
        <f>HEX2DEC(VLOOKUP(O25,Monster!$B$1:$X$256,3,FALSE))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VLOOKUP(G26,Monster!$B$1:$X$256,3,FALSE)</f>
        <v>1</v>
      </c>
      <c r="I26" s="222" t="s">
        <v>381</v>
      </c>
      <c r="J26" s="222" t="str">
        <f>VLOOKUP(I26,Monster!$B$1:$X$256,3,FALSE)</f>
        <v>4</v>
      </c>
      <c r="K26" s="222" t="s">
        <v>384</v>
      </c>
      <c r="L26" s="222" t="str">
        <f>VLOOKUP(K26,Monster!$B$1:$X$256,3,FALSE)</f>
        <v>8</v>
      </c>
      <c r="M26" s="222" t="s">
        <v>386</v>
      </c>
      <c r="N26" s="222">
        <f>HEX2DEC(VLOOKUP(M26,Monster!$B$1:$X$256,3,FALSE))</f>
        <v>10</v>
      </c>
      <c r="O26" s="222" t="s">
        <v>389</v>
      </c>
      <c r="P26" s="222">
        <f>HEX2DEC(VLOOKUP(O26,Monster!$B$1:$X$256,3,FALSE))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VLOOKUP(G27,Monster!$B$1:$X$256,3,FALSE)</f>
        <v>3</v>
      </c>
      <c r="I27" s="225" t="s">
        <v>395</v>
      </c>
      <c r="J27" s="225" t="str">
        <f>VLOOKUP(I27,Monster!$B$1:$X$256,3,FALSE)</f>
        <v>4</v>
      </c>
      <c r="K27" s="225" t="s">
        <v>397</v>
      </c>
      <c r="L27" s="225" t="str">
        <f>VLOOKUP(K27,Monster!$B$1:$X$256,3,FALSE)</f>
        <v>8</v>
      </c>
      <c r="M27" s="225" t="s">
        <v>400</v>
      </c>
      <c r="N27" s="225">
        <f>HEX2DEC(VLOOKUP(M27,Monster!$B$1:$X$256,3,FALSE))</f>
        <v>10</v>
      </c>
      <c r="O27" s="225" t="s">
        <v>403</v>
      </c>
      <c r="P27" s="225">
        <f>HEX2DEC(VLOOKUP(O27,Monster!$B$1:$X$256,3,FALSE))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10</v>
      </c>
      <c r="G28" s="228" t="s">
        <v>405</v>
      </c>
      <c r="H28" s="228" t="str">
        <f>VLOOKUP(G28,Monster!$B$1:$X$256,3,FALSE)</f>
        <v>4</v>
      </c>
      <c r="I28" s="228" t="s">
        <v>408</v>
      </c>
      <c r="J28" s="228" t="str">
        <f>VLOOKUP(I28,Monster!$B$1:$X$256,3,FALSE)</f>
        <v>6</v>
      </c>
      <c r="K28" s="228" t="s">
        <v>410</v>
      </c>
      <c r="L28" s="228" t="str">
        <f>VLOOKUP(K28,Monster!$B$1:$X$256,3,FALSE)</f>
        <v>9</v>
      </c>
      <c r="M28" s="228" t="s">
        <v>413</v>
      </c>
      <c r="N28" s="228">
        <f>HEX2DEC(VLOOKUP(M28,Monster!$B$1:$X$256,3,FALSE))</f>
        <v>10</v>
      </c>
      <c r="O28" s="228" t="s">
        <v>415</v>
      </c>
      <c r="P28" s="228">
        <f>HEX2DEC(VLOOKUP(O28,Monster!$B$1:$X$256,3,FALSE))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VLOOKUP(G29,Monster!$B$1:$X$256,3,FALSE)</f>
        <v>1</v>
      </c>
      <c r="I29" s="232" t="s">
        <v>419</v>
      </c>
      <c r="J29" s="232" t="str">
        <f>VLOOKUP(I29,Monster!$B$1:$X$256,3,FALSE)</f>
        <v>5</v>
      </c>
      <c r="K29" s="232" t="s">
        <v>422</v>
      </c>
      <c r="L29" s="232" t="str">
        <f>VLOOKUP(K29,Monster!$B$1:$X$256,3,FALSE)</f>
        <v>7</v>
      </c>
      <c r="M29" s="232" t="s">
        <v>424</v>
      </c>
      <c r="N29" s="232">
        <f>HEX2DEC(VLOOKUP(M29,Monster!$B$1:$X$256,3,FALSE))</f>
        <v>10</v>
      </c>
      <c r="O29" s="232" t="s">
        <v>426</v>
      </c>
      <c r="P29" s="232">
        <f>HEX2DEC(VLOOKUP(O29,Monster!$B$1:$X$256,3,FALSE))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VLOOKUP(G30,Monster!$B$1:$X$256,3,FALSE)</f>
        <v>2</v>
      </c>
      <c r="I30" s="235" t="s">
        <v>433</v>
      </c>
      <c r="J30" s="235" t="str">
        <f>VLOOKUP(I30,Monster!$B$1:$X$256,3,FALSE)</f>
        <v>5</v>
      </c>
      <c r="K30" s="235" t="s">
        <v>435</v>
      </c>
      <c r="L30" s="235" t="str">
        <f>VLOOKUP(K30,Monster!$B$1:$X$256,3,FALSE)</f>
        <v>8</v>
      </c>
      <c r="M30" s="235" t="s">
        <v>437</v>
      </c>
      <c r="N30" s="235">
        <f>HEX2DEC(VLOOKUP(M30,Monster!$B$1:$X$256,3,FALSE))</f>
        <v>10</v>
      </c>
      <c r="O30" s="235" t="s">
        <v>440</v>
      </c>
      <c r="P30" s="235">
        <f>HEX2DEC(VLOOKUP(O30,Monster!$B$1:$X$256,3,FALSE))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10</v>
      </c>
      <c r="G31" s="238" t="s">
        <v>443</v>
      </c>
      <c r="H31" s="238" t="str">
        <f>VLOOKUP(G31,Monster!$B$1:$X$256,3,FALSE)</f>
        <v>4</v>
      </c>
      <c r="I31" s="238" t="s">
        <v>446</v>
      </c>
      <c r="J31" s="238" t="str">
        <f>VLOOKUP(I31,Monster!$B$1:$X$256,3,FALSE)</f>
        <v>8</v>
      </c>
      <c r="K31" s="238" t="s">
        <v>448</v>
      </c>
      <c r="L31" s="238" t="str">
        <f>VLOOKUP(K31,Monster!$B$1:$X$256,3,FALSE)</f>
        <v>9</v>
      </c>
      <c r="M31" s="238" t="s">
        <v>451</v>
      </c>
      <c r="N31" s="238">
        <f>HEX2DEC(VLOOKUP(M31,Monster!$B$1:$X$256,3,FALSE))</f>
        <v>10</v>
      </c>
      <c r="O31" s="238" t="s">
        <v>454</v>
      </c>
      <c r="P31" s="238">
        <f>HEX2DEC(VLOOKUP(O31,Monster!$B$1:$X$256,3,FALSE))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VLOOKUP(G32,Monster!$B$1:$X$256,3,FALSE)</f>
        <v>1</v>
      </c>
      <c r="I32" s="243" t="s">
        <v>460</v>
      </c>
      <c r="J32" s="243" t="str">
        <f>VLOOKUP(I32,Monster!$B$1:$X$256,3,FALSE)</f>
        <v>3</v>
      </c>
      <c r="K32" s="243" t="s">
        <v>462</v>
      </c>
      <c r="L32" s="243" t="str">
        <f>VLOOKUP(K32,Monster!$B$1:$X$256,3,FALSE)</f>
        <v>6</v>
      </c>
      <c r="M32" s="243" t="s">
        <v>466</v>
      </c>
      <c r="N32" s="243">
        <f>HEX2DEC(VLOOKUP(M32,Monster!$B$1:$X$256,3,FALSE))</f>
        <v>10</v>
      </c>
      <c r="O32" s="243" t="s">
        <v>468</v>
      </c>
      <c r="P32" s="243">
        <f>HEX2DEC(VLOOKUP(O32,Monster!$B$1:$X$256,3,FALSE))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VLOOKUP(G33,Monster!$B$1:$X$256,3,FALSE)</f>
        <v>3</v>
      </c>
      <c r="I33" s="246" t="s">
        <v>473</v>
      </c>
      <c r="J33" s="246" t="str">
        <f>VLOOKUP(I33,Monster!$B$1:$X$256,3,FALSE)</f>
        <v>7</v>
      </c>
      <c r="K33" s="246" t="s">
        <v>475</v>
      </c>
      <c r="L33" s="246" t="str">
        <f>VLOOKUP(K33,Monster!$B$1:$X$256,3,FALSE)</f>
        <v>8</v>
      </c>
      <c r="M33" s="246" t="s">
        <v>478</v>
      </c>
      <c r="N33" s="246">
        <f>HEX2DEC(VLOOKUP(M33,Monster!$B$1:$X$256,3,FALSE))</f>
        <v>10</v>
      </c>
      <c r="O33" s="246" t="s">
        <v>481</v>
      </c>
      <c r="P33" s="246">
        <f>HEX2DEC(VLOOKUP(O33,Monster!$B$1:$X$256,3,FALSE))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VLOOKUP(G34,Monster!$B$1:$X$256,3,FALSE)</f>
        <v>5</v>
      </c>
      <c r="I34" s="249" t="s">
        <v>487</v>
      </c>
      <c r="J34" s="249" t="str">
        <f>VLOOKUP(I34,Monster!$B$1:$X$256,3,FALSE)</f>
        <v>7</v>
      </c>
      <c r="K34" s="249" t="s">
        <v>489</v>
      </c>
      <c r="L34" s="249" t="str">
        <f>VLOOKUP(K34,Monster!$B$1:$X$256,3,FALSE)</f>
        <v>9</v>
      </c>
      <c r="M34" s="249" t="s">
        <v>491</v>
      </c>
      <c r="N34" s="249">
        <f>HEX2DEC(VLOOKUP(M34,Monster!$B$1:$X$256,3,FALSE))</f>
        <v>10</v>
      </c>
      <c r="O34" s="249" t="s">
        <v>493</v>
      </c>
      <c r="P34" s="249">
        <f>HEX2DEC(VLOOKUP(O34,Monster!$B$1:$X$256,3,FALSE))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VLOOKUP(G35,Monster!$B$1:$X$256,3,FALSE)</f>
        <v>1</v>
      </c>
      <c r="I35" s="254" t="s">
        <v>498</v>
      </c>
      <c r="J35" s="254" t="str">
        <f>VLOOKUP(I35,Monster!$B$1:$X$256,3,FALSE)</f>
        <v>2</v>
      </c>
      <c r="K35" s="254" t="s">
        <v>500</v>
      </c>
      <c r="L35" s="254" t="str">
        <f>VLOOKUP(K35,Monster!$B$1:$X$256,3,FALSE)</f>
        <v>6</v>
      </c>
      <c r="M35" s="254" t="s">
        <v>504</v>
      </c>
      <c r="N35" s="254">
        <f>HEX2DEC(VLOOKUP(M35,Monster!$B$1:$X$256,3,FALSE))</f>
        <v>10</v>
      </c>
      <c r="O35" s="254" t="s">
        <v>506</v>
      </c>
      <c r="P35" s="254">
        <f>HEX2DEC(VLOOKUP(O35,Monster!$B$1:$X$256,3,FALSE))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VLOOKUP(G36,Monster!$B$1:$X$256,3,FALSE)</f>
        <v>2</v>
      </c>
      <c r="I36" s="257" t="s">
        <v>511</v>
      </c>
      <c r="J36" s="257" t="str">
        <f>VLOOKUP(I36,Monster!$B$1:$X$256,3,FALSE)</f>
        <v>4</v>
      </c>
      <c r="K36" s="257" t="s">
        <v>513</v>
      </c>
      <c r="L36" s="257" t="str">
        <f>VLOOKUP(K36,Monster!$B$1:$X$256,3,FALSE)</f>
        <v>8</v>
      </c>
      <c r="M36" s="257" t="s">
        <v>515</v>
      </c>
      <c r="N36" s="257">
        <f>HEX2DEC(VLOOKUP(M36,Monster!$B$1:$X$256,3,FALSE))</f>
        <v>10</v>
      </c>
      <c r="O36" s="257" t="s">
        <v>518</v>
      </c>
      <c r="P36" s="257">
        <f>HEX2DEC(VLOOKUP(O36,Monster!$B$1:$X$256,3,FALSE))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VLOOKUP(G37,Monster!$B$1:$X$256,3,FALSE)</f>
        <v>5</v>
      </c>
      <c r="I37" s="260" t="s">
        <v>523</v>
      </c>
      <c r="J37" s="260" t="str">
        <f>VLOOKUP(I37,Monster!$B$1:$X$256,3,FALSE)</f>
        <v>7</v>
      </c>
      <c r="K37" s="260" t="s">
        <v>525</v>
      </c>
      <c r="L37" s="260" t="str">
        <f>VLOOKUP(K37,Monster!$B$1:$X$256,3,FALSE)</f>
        <v>8</v>
      </c>
      <c r="M37" s="260" t="s">
        <v>527</v>
      </c>
      <c r="N37" s="260">
        <f>HEX2DEC(VLOOKUP(M37,Monster!$B$1:$X$256,3,FALSE))</f>
        <v>10</v>
      </c>
      <c r="O37" s="260" t="s">
        <v>529</v>
      </c>
      <c r="P37" s="260">
        <f>HEX2DEC(VLOOKUP(O37,Monster!$B$1:$X$256,3,FALSE))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8" t="s">
        <v>2455</v>
      </c>
      <c r="T1" s="288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AI263"/>
  <sheetViews>
    <sheetView tabSelected="1" workbookViewId="0">
      <pane xSplit="2" ySplit="1" topLeftCell="V155" activePane="bottomRight" state="frozen"/>
      <selection pane="topRight" activeCell="C1" sqref="C1"/>
      <selection pane="bottomLeft" activeCell="A2" sqref="A2"/>
      <selection pane="bottomRight" activeCell="AI173" sqref="AI173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>
      <c r="A2" t="str">
        <f t="shared" ref="A2:A65" si="0">B2</f>
        <v>Heat</v>
      </c>
      <c r="B2" t="str">
        <f>C2&amp;D2</f>
        <v>Heat</v>
      </c>
      <c r="C2" s="5" t="s">
        <v>683</v>
      </c>
      <c r="D2" s="6"/>
      <c r="E2" s="5">
        <f t="shared" ref="E2:E65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5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7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10</v>
      </c>
    </row>
    <row r="21" spans="1:35">
      <c r="A21" t="str">
        <f t="shared" si="0"/>
        <v>Bronze Armor</v>
      </c>
      <c r="B21" t="str">
        <f>CONCATENATE(C21, " ",D21)</f>
        <v>Bronze Armor</v>
      </c>
      <c r="C21" s="5" t="s">
        <v>1537</v>
      </c>
      <c r="D21" s="6" t="s">
        <v>1613</v>
      </c>
      <c r="E21" s="5">
        <f t="shared" si="1"/>
        <v>53</v>
      </c>
      <c r="F21" s="40">
        <v>35</v>
      </c>
      <c r="G21" s="5">
        <v>-2</v>
      </c>
      <c r="H21" s="5">
        <v>75</v>
      </c>
      <c r="I21" s="5">
        <v>3</v>
      </c>
      <c r="J21" s="5"/>
      <c r="K21" s="5"/>
      <c r="L21" s="5">
        <v>9</v>
      </c>
      <c r="M21" s="5" t="s">
        <v>1539</v>
      </c>
      <c r="N21" s="5" t="str">
        <f t="shared" si="2"/>
        <v>Def</v>
      </c>
      <c r="O21" s="5" t="str">
        <f t="shared" si="4"/>
        <v>2</v>
      </c>
      <c r="P21" s="29" t="s">
        <v>1614</v>
      </c>
      <c r="U21" s="5" t="s">
        <v>1541</v>
      </c>
      <c r="V21" s="5" t="s">
        <v>2408</v>
      </c>
      <c r="Y21" t="s">
        <v>1613</v>
      </c>
    </row>
    <row r="22" spans="1:35">
      <c r="A22" t="str">
        <f t="shared" si="0"/>
        <v>EyeDrop</v>
      </c>
      <c r="B22" t="str">
        <f>C22</f>
        <v>EyeDrop</v>
      </c>
      <c r="C22" s="5" t="s">
        <v>1568</v>
      </c>
      <c r="D22" s="6" t="s">
        <v>1557</v>
      </c>
      <c r="E22" s="5">
        <f t="shared" si="1"/>
        <v>32</v>
      </c>
      <c r="F22" s="40">
        <v>20</v>
      </c>
      <c r="G22" s="5">
        <v>4</v>
      </c>
      <c r="H22" s="5">
        <v>200</v>
      </c>
      <c r="I22" s="5"/>
      <c r="J22" s="5"/>
      <c r="K22" s="5"/>
      <c r="L22" s="5">
        <v>9</v>
      </c>
      <c r="M22" s="5">
        <v>0</v>
      </c>
      <c r="N22" s="5">
        <f t="shared" si="2"/>
        <v>0</v>
      </c>
      <c r="O22" s="5">
        <f t="shared" si="4"/>
        <v>0</v>
      </c>
      <c r="P22" s="29" t="s">
        <v>1570</v>
      </c>
      <c r="Q22" s="17"/>
      <c r="R22" s="17"/>
      <c r="S22" s="19"/>
      <c r="T22" s="17"/>
      <c r="U22" s="5">
        <v>1</v>
      </c>
      <c r="V22" s="5" t="s">
        <v>2408</v>
      </c>
      <c r="Y22" t="s">
        <v>2132</v>
      </c>
      <c r="Z22" t="s">
        <v>2098</v>
      </c>
      <c r="AD22" t="s">
        <v>25</v>
      </c>
    </row>
    <row r="23" spans="1:35">
      <c r="A23" t="str">
        <f t="shared" si="0"/>
        <v>X-Cure Potion</v>
      </c>
      <c r="B23" t="str">
        <f>CONCATENATE(C23, " ",D23)</f>
        <v>X-Cure Potion</v>
      </c>
      <c r="C23" s="5" t="s">
        <v>1561</v>
      </c>
      <c r="D23" s="6" t="s">
        <v>1557</v>
      </c>
      <c r="E23" s="5">
        <f t="shared" si="1"/>
        <v>30</v>
      </c>
      <c r="F23" s="40" t="s">
        <v>1562</v>
      </c>
      <c r="G23" s="5">
        <v>4</v>
      </c>
      <c r="H23" s="5">
        <v>300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1563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B23">
        <v>50</v>
      </c>
      <c r="AE23" t="s">
        <v>74</v>
      </c>
    </row>
    <row r="24" spans="1:35">
      <c r="A24" t="str">
        <f t="shared" si="0"/>
        <v>Curse Potion</v>
      </c>
      <c r="B24" t="str">
        <f>CONCATENATE(C24, " ",D24)</f>
        <v>Curse Potion</v>
      </c>
      <c r="C24" s="5" t="s">
        <v>1564</v>
      </c>
      <c r="D24" s="6" t="s">
        <v>1557</v>
      </c>
      <c r="E24" s="5">
        <f t="shared" si="1"/>
        <v>31</v>
      </c>
      <c r="F24" s="40" t="s">
        <v>1565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1567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D24" t="s">
        <v>1564</v>
      </c>
    </row>
    <row r="25" spans="1:35">
      <c r="A25" t="str">
        <f t="shared" si="0"/>
        <v>Long Sword</v>
      </c>
      <c r="B25" t="str">
        <f>CONCATENATE(C25, " ",D25)</f>
        <v>Long Sword</v>
      </c>
      <c r="C25" s="5" t="s">
        <v>1453</v>
      </c>
      <c r="D25" s="6" t="s">
        <v>108</v>
      </c>
      <c r="E25" s="5">
        <f t="shared" si="1"/>
        <v>1</v>
      </c>
      <c r="F25" s="40" t="s">
        <v>128</v>
      </c>
      <c r="G25" s="5">
        <v>50</v>
      </c>
      <c r="H25" s="5">
        <v>400</v>
      </c>
      <c r="I25" s="5"/>
      <c r="J25" s="5"/>
      <c r="K25" s="5"/>
      <c r="L25" s="5">
        <v>18</v>
      </c>
      <c r="M25" s="5" t="s">
        <v>1454</v>
      </c>
      <c r="N25" s="5" t="str">
        <f t="shared" si="2"/>
        <v>Str</v>
      </c>
      <c r="O25" s="5" t="str">
        <f t="shared" si="4"/>
        <v>4</v>
      </c>
      <c r="P25" s="29" t="s">
        <v>1455</v>
      </c>
      <c r="Q25" s="17"/>
      <c r="R25" s="17"/>
      <c r="S25" s="19"/>
      <c r="T25" s="17"/>
      <c r="U25" s="5" t="s">
        <v>1456</v>
      </c>
      <c r="V25" s="5" t="str">
        <f>W25</f>
        <v>Str</v>
      </c>
      <c r="W25" t="s">
        <v>4</v>
      </c>
      <c r="X25">
        <v>7</v>
      </c>
      <c r="Y25" t="s">
        <v>2130</v>
      </c>
      <c r="Z25" t="s">
        <v>2095</v>
      </c>
    </row>
    <row r="26" spans="1:35">
      <c r="A26" t="str">
        <f t="shared" si="0"/>
        <v>Rapier</v>
      </c>
      <c r="B26" t="str">
        <f>C26</f>
        <v>Rapier</v>
      </c>
      <c r="C26" s="5" t="s">
        <v>1509</v>
      </c>
      <c r="D26" s="6" t="s">
        <v>108</v>
      </c>
      <c r="E26" s="5">
        <f t="shared" si="1"/>
        <v>15</v>
      </c>
      <c r="F26" s="40" t="s">
        <v>1486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1510</v>
      </c>
      <c r="N26" s="5" t="str">
        <f t="shared" si="2"/>
        <v>Agl</v>
      </c>
      <c r="O26" s="5" t="str">
        <f t="shared" si="4"/>
        <v>4</v>
      </c>
      <c r="P26" s="29" t="s">
        <v>1513</v>
      </c>
      <c r="Q26" s="17"/>
      <c r="R26" s="17"/>
      <c r="S26" s="19"/>
      <c r="T26" s="17"/>
      <c r="U26" s="5" t="s">
        <v>1514</v>
      </c>
      <c r="V26" s="5" t="str">
        <f>W26</f>
        <v>Agl</v>
      </c>
      <c r="W26" t="s">
        <v>5</v>
      </c>
      <c r="X26">
        <v>5</v>
      </c>
      <c r="Y26" t="s">
        <v>2130</v>
      </c>
      <c r="Z26" t="s">
        <v>2095</v>
      </c>
      <c r="AI26" t="s">
        <v>2358</v>
      </c>
    </row>
    <row r="27" spans="1:35">
      <c r="A27" t="str">
        <f t="shared" si="0"/>
        <v>Whip</v>
      </c>
      <c r="B27" t="s">
        <v>1647</v>
      </c>
      <c r="C27" s="5" t="s">
        <v>1647</v>
      </c>
      <c r="D27" s="6" t="s">
        <v>1647</v>
      </c>
      <c r="E27" s="5">
        <f t="shared" si="1"/>
        <v>72</v>
      </c>
      <c r="F27" s="40">
        <v>48</v>
      </c>
      <c r="G27" s="5">
        <v>40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1648</v>
      </c>
      <c r="Q27" s="17"/>
      <c r="R27" s="17"/>
      <c r="S27" s="19"/>
      <c r="T27" s="17"/>
      <c r="U27" s="5" t="s">
        <v>1514</v>
      </c>
      <c r="V27" s="5" t="str">
        <f>W27</f>
        <v>Str</v>
      </c>
      <c r="W27" t="s">
        <v>4</v>
      </c>
      <c r="X27">
        <v>7</v>
      </c>
      <c r="Y27" t="s">
        <v>2130</v>
      </c>
      <c r="Z27" t="s">
        <v>2095</v>
      </c>
      <c r="AE27" t="s">
        <v>2377</v>
      </c>
      <c r="AG27">
        <v>57</v>
      </c>
    </row>
    <row r="28" spans="1:35">
      <c r="A28" t="str">
        <f t="shared" si="0"/>
        <v>Silver Glove</v>
      </c>
      <c r="B28" t="str">
        <f t="shared" ref="B28:B33" si="5">CONCATENATE(C28, " ",D28)</f>
        <v>Silver Glove</v>
      </c>
      <c r="C28" s="5" t="s">
        <v>391</v>
      </c>
      <c r="D28" s="6" t="s">
        <v>1620</v>
      </c>
      <c r="E28" s="5">
        <f t="shared" si="1"/>
        <v>59</v>
      </c>
      <c r="F28" s="40" t="s">
        <v>90</v>
      </c>
      <c r="G28" s="5">
        <v>-2</v>
      </c>
      <c r="H28" s="5">
        <v>700</v>
      </c>
      <c r="I28" s="5">
        <v>2</v>
      </c>
      <c r="J28" s="5"/>
      <c r="K28" s="5"/>
      <c r="L28" s="5">
        <v>27</v>
      </c>
      <c r="M28" s="5" t="s">
        <v>1542</v>
      </c>
      <c r="N28" s="5" t="str">
        <f t="shared" si="2"/>
        <v>Def</v>
      </c>
      <c r="O28" s="5">
        <v>4</v>
      </c>
      <c r="P28" s="29" t="s">
        <v>1539</v>
      </c>
      <c r="U28" s="5" t="s">
        <v>1545</v>
      </c>
      <c r="V28" s="5" t="s">
        <v>2408</v>
      </c>
      <c r="Y28" t="s">
        <v>1613</v>
      </c>
    </row>
    <row r="29" spans="1:35">
      <c r="A29" t="str">
        <f t="shared" si="0"/>
        <v>Soft Potion</v>
      </c>
      <c r="B29" t="str">
        <f t="shared" si="5"/>
        <v>Soft Potion</v>
      </c>
      <c r="C29" s="5" t="s">
        <v>1634</v>
      </c>
      <c r="D29" s="6" t="s">
        <v>1557</v>
      </c>
      <c r="E29" s="5">
        <f t="shared" si="1"/>
        <v>66</v>
      </c>
      <c r="F29" s="40">
        <v>42</v>
      </c>
      <c r="G29" s="5">
        <v>4</v>
      </c>
      <c r="H29" s="5">
        <v>1000</v>
      </c>
      <c r="I29" s="5"/>
      <c r="J29" s="5"/>
      <c r="K29" s="5"/>
      <c r="L29" s="5">
        <v>9</v>
      </c>
      <c r="M29" s="5">
        <v>0</v>
      </c>
      <c r="N29" s="5">
        <f t="shared" si="2"/>
        <v>0</v>
      </c>
      <c r="O29" s="5">
        <f t="shared" ref="O29:O34" si="6">IF(ISERR(RIGHT(M29,LEN(M29)-FIND("+",M29,1))),0,RIGHT(M29,LEN(M29)-FIND("+",M29,1)))</f>
        <v>0</v>
      </c>
      <c r="P29" s="29" t="s">
        <v>1636</v>
      </c>
      <c r="Q29" s="17"/>
      <c r="R29" s="17"/>
      <c r="S29" s="19"/>
      <c r="T29" s="17"/>
      <c r="U29" s="5">
        <v>1</v>
      </c>
      <c r="V29" s="5" t="s">
        <v>2408</v>
      </c>
      <c r="Y29" t="s">
        <v>2132</v>
      </c>
      <c r="Z29" t="s">
        <v>2098</v>
      </c>
      <c r="AD29" t="s">
        <v>480</v>
      </c>
    </row>
    <row r="30" spans="1:35">
      <c r="A30" t="str">
        <f t="shared" si="0"/>
        <v>Power Potion</v>
      </c>
      <c r="B30" t="str">
        <f t="shared" si="5"/>
        <v>Power Potion</v>
      </c>
      <c r="C30" s="5" t="s">
        <v>1637</v>
      </c>
      <c r="D30" s="6" t="s">
        <v>1557</v>
      </c>
      <c r="E30" s="5">
        <f t="shared" si="1"/>
        <v>67</v>
      </c>
      <c r="F30" s="40">
        <v>43</v>
      </c>
      <c r="G30" s="5">
        <v>1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si="6"/>
        <v>0</v>
      </c>
      <c r="P30" s="29" t="s">
        <v>1638</v>
      </c>
      <c r="U30" s="5">
        <v>1</v>
      </c>
      <c r="V30" s="5" t="s">
        <v>2408</v>
      </c>
      <c r="Y30" t="s">
        <v>2132</v>
      </c>
    </row>
    <row r="31" spans="1:35">
      <c r="A31" t="str">
        <f t="shared" si="0"/>
        <v>Speed Potion</v>
      </c>
      <c r="B31" t="str">
        <f t="shared" si="5"/>
        <v>Speed Potion</v>
      </c>
      <c r="C31" s="5" t="s">
        <v>1639</v>
      </c>
      <c r="D31" s="6" t="s">
        <v>1557</v>
      </c>
      <c r="E31" s="5">
        <f t="shared" si="1"/>
        <v>68</v>
      </c>
      <c r="F31" s="40">
        <v>44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1640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Magic Potion</v>
      </c>
      <c r="B32" t="str">
        <f t="shared" si="5"/>
        <v>Magic Potion</v>
      </c>
      <c r="C32" s="5" t="s">
        <v>1641</v>
      </c>
      <c r="D32" s="6" t="s">
        <v>1557</v>
      </c>
      <c r="E32" s="5">
        <f t="shared" si="1"/>
        <v>69</v>
      </c>
      <c r="F32" s="40">
        <v>45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1642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Body Potion</v>
      </c>
      <c r="B33" t="str">
        <f t="shared" si="5"/>
        <v>Body Potion</v>
      </c>
      <c r="C33" s="5" t="s">
        <v>1643</v>
      </c>
      <c r="D33" s="6" t="s">
        <v>1557</v>
      </c>
      <c r="E33" s="5">
        <f t="shared" si="1"/>
        <v>70</v>
      </c>
      <c r="F33" s="40">
        <v>46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1644</v>
      </c>
      <c r="U33" s="5">
        <v>1</v>
      </c>
      <c r="V33" s="5" t="s">
        <v>2408</v>
      </c>
      <c r="Y33" t="s">
        <v>2132</v>
      </c>
    </row>
    <row r="34" spans="1:35">
      <c r="A34" t="str">
        <f t="shared" si="0"/>
        <v>Axe</v>
      </c>
      <c r="B34" t="str">
        <f>C34</f>
        <v>Axe</v>
      </c>
      <c r="C34" s="5" t="s">
        <v>503</v>
      </c>
      <c r="D34" s="6" t="s">
        <v>503</v>
      </c>
      <c r="E34" s="5">
        <f t="shared" si="1"/>
        <v>2</v>
      </c>
      <c r="F34" s="40" t="s">
        <v>35</v>
      </c>
      <c r="G34" s="5">
        <v>50</v>
      </c>
      <c r="H34" s="5">
        <v>1400</v>
      </c>
      <c r="I34" s="5"/>
      <c r="J34" s="5"/>
      <c r="K34" s="5"/>
      <c r="L34" s="5">
        <v>27</v>
      </c>
      <c r="M34" s="5" t="s">
        <v>1457</v>
      </c>
      <c r="N34" s="5" t="str">
        <f t="shared" si="2"/>
        <v>Str</v>
      </c>
      <c r="O34" s="5" t="str">
        <f t="shared" si="6"/>
        <v>6</v>
      </c>
      <c r="P34" s="29" t="s">
        <v>1458</v>
      </c>
      <c r="Q34" s="17"/>
      <c r="R34" s="17"/>
      <c r="S34" s="19"/>
      <c r="T34" s="17"/>
      <c r="U34" s="5" t="s">
        <v>1459</v>
      </c>
      <c r="V34" s="5" t="str">
        <f>W34</f>
        <v>Str</v>
      </c>
      <c r="W34" t="s">
        <v>4</v>
      </c>
      <c r="X34">
        <v>8</v>
      </c>
      <c r="Y34" t="s">
        <v>2130</v>
      </c>
      <c r="Z34" t="s">
        <v>2095</v>
      </c>
    </row>
    <row r="35" spans="1:35">
      <c r="A35" t="str">
        <f t="shared" si="0"/>
        <v>Silver Shield</v>
      </c>
      <c r="B35" t="str">
        <f>CONCATENATE(C35, " ",D35)</f>
        <v>Silver Shield</v>
      </c>
      <c r="C35" s="5" t="s">
        <v>391</v>
      </c>
      <c r="D35" s="6" t="s">
        <v>1538</v>
      </c>
      <c r="E35" s="5">
        <f t="shared" si="1"/>
        <v>24</v>
      </c>
      <c r="F35" s="40">
        <v>18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1542</v>
      </c>
      <c r="N35" s="5" t="str">
        <f t="shared" si="2"/>
        <v>Def</v>
      </c>
      <c r="O35" s="5">
        <v>4</v>
      </c>
      <c r="P35" s="29" t="s">
        <v>1544</v>
      </c>
      <c r="Q35" s="17"/>
      <c r="R35" s="17"/>
      <c r="S35" s="19"/>
      <c r="T35" s="17"/>
      <c r="U35" s="5" t="s">
        <v>1545</v>
      </c>
      <c r="V35" s="5" t="s">
        <v>7</v>
      </c>
      <c r="Y35" t="s">
        <v>1538</v>
      </c>
      <c r="Z35" t="s">
        <v>2096</v>
      </c>
      <c r="AG35">
        <v>60</v>
      </c>
    </row>
    <row r="36" spans="1:35">
      <c r="A36" t="str">
        <f t="shared" si="0"/>
        <v>Silver Helm</v>
      </c>
      <c r="B36" t="str">
        <f>CONCATENATE(C36, " ",D36)</f>
        <v>Silver Helm</v>
      </c>
      <c r="C36" s="5" t="s">
        <v>391</v>
      </c>
      <c r="D36" s="6" t="s">
        <v>1609</v>
      </c>
      <c r="E36" s="5">
        <f t="shared" si="1"/>
        <v>50</v>
      </c>
      <c r="F36" s="40">
        <v>32</v>
      </c>
      <c r="G36" s="5">
        <v>-2</v>
      </c>
      <c r="H36" s="5">
        <v>1400</v>
      </c>
      <c r="I36" s="5">
        <v>4</v>
      </c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1610</v>
      </c>
      <c r="U36" s="5" t="s">
        <v>1545</v>
      </c>
      <c r="V36" s="5" t="s">
        <v>2408</v>
      </c>
      <c r="Y36" t="s">
        <v>1613</v>
      </c>
    </row>
    <row r="37" spans="1:35">
      <c r="A37" t="str">
        <f t="shared" si="0"/>
        <v>Colt Gun</v>
      </c>
      <c r="B37" t="str">
        <f>CONCATENATE(C37, " ",D37)</f>
        <v>Colt Gun</v>
      </c>
      <c r="C37" s="5" t="s">
        <v>1653</v>
      </c>
      <c r="D37" s="6" t="s">
        <v>1654</v>
      </c>
      <c r="E37" s="5">
        <f t="shared" si="1"/>
        <v>76</v>
      </c>
      <c r="F37" s="40" t="s">
        <v>1655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1457</v>
      </c>
      <c r="N37" s="5" t="str">
        <f t="shared" si="2"/>
        <v>Str</v>
      </c>
      <c r="O37" s="5" t="str">
        <f>IF(ISERR(RIGHT(M37,LEN(M37)-FIND("+",M37,1))),0,RIGHT(M37,LEN(M37)-FIND("+",M37,1)))</f>
        <v>6</v>
      </c>
      <c r="P37" s="29" t="s">
        <v>1656</v>
      </c>
      <c r="Q37" s="17">
        <v>84</v>
      </c>
      <c r="R37" s="17">
        <v>225</v>
      </c>
      <c r="S37" s="42" t="s">
        <v>1657</v>
      </c>
      <c r="T37" s="17" t="s">
        <v>1514</v>
      </c>
      <c r="U37" s="5" t="s">
        <v>1459</v>
      </c>
      <c r="V37" s="5" t="s">
        <v>5</v>
      </c>
      <c r="W37" t="s">
        <v>2140</v>
      </c>
      <c r="Y37" t="s">
        <v>2131</v>
      </c>
      <c r="Z37" t="s">
        <v>2095</v>
      </c>
      <c r="AB37">
        <v>100</v>
      </c>
      <c r="AC37">
        <v>45</v>
      </c>
      <c r="AG37">
        <v>45</v>
      </c>
      <c r="AH37" t="s">
        <v>748</v>
      </c>
    </row>
    <row r="38" spans="1:35">
      <c r="A38" t="str">
        <f t="shared" si="0"/>
        <v>JumpKick</v>
      </c>
      <c r="B38" t="str">
        <f>C38</f>
        <v>JumpKick</v>
      </c>
      <c r="C38" s="5" t="s">
        <v>2444</v>
      </c>
      <c r="D38" s="6" t="s">
        <v>2106</v>
      </c>
      <c r="E38" s="5">
        <f t="shared" si="1"/>
        <v>80</v>
      </c>
      <c r="F38" s="40">
        <v>50</v>
      </c>
      <c r="G38" s="5">
        <v>60</v>
      </c>
      <c r="H38" s="5">
        <v>1400</v>
      </c>
      <c r="I38" s="5"/>
      <c r="J38" s="5"/>
      <c r="K38" s="5"/>
      <c r="L38" s="5">
        <v>27</v>
      </c>
      <c r="M38" s="5" t="s">
        <v>1666</v>
      </c>
      <c r="N38" s="5">
        <v>0</v>
      </c>
      <c r="O38" s="5">
        <v>0</v>
      </c>
      <c r="P38" s="29" t="s">
        <v>1668</v>
      </c>
      <c r="Q38" s="17"/>
      <c r="R38" s="17"/>
      <c r="S38" s="19"/>
      <c r="T38" s="17" t="s">
        <v>1533</v>
      </c>
      <c r="U38" s="5" t="s">
        <v>1669</v>
      </c>
      <c r="V38" s="5" t="s">
        <v>2409</v>
      </c>
      <c r="W38" t="s">
        <v>2443</v>
      </c>
      <c r="X38">
        <v>5</v>
      </c>
      <c r="Y38" t="s">
        <v>2130</v>
      </c>
      <c r="Z38" t="s">
        <v>2095</v>
      </c>
      <c r="AB38">
        <v>65</v>
      </c>
      <c r="AI38" t="s">
        <v>2436</v>
      </c>
    </row>
    <row r="39" spans="1:35">
      <c r="A39" t="str">
        <f t="shared" si="0"/>
        <v>Stun Gun</v>
      </c>
      <c r="B39" t="str">
        <f>CONCATENATE(C39, " ",D39)</f>
        <v>Stun Gun</v>
      </c>
      <c r="C39" s="5" t="s">
        <v>2149</v>
      </c>
      <c r="D39" s="6" t="s">
        <v>1654</v>
      </c>
      <c r="E39" s="5">
        <f t="shared" si="1"/>
        <v>86</v>
      </c>
      <c r="F39" s="40">
        <v>56</v>
      </c>
      <c r="G39" s="5">
        <v>40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 t="str">
        <f t="shared" si="2"/>
        <v>Agl</v>
      </c>
      <c r="O39" s="5" t="str">
        <f>IF(ISERR(RIGHT(M39,LEN(M39)-FIND("+",M39,1))),0,RIGHT(M39,LEN(M39)-FIND("+",M39,1)))</f>
        <v>6</v>
      </c>
      <c r="P39" s="29" t="s">
        <v>1684</v>
      </c>
      <c r="Q39" s="17"/>
      <c r="R39" s="17"/>
      <c r="S39" s="19"/>
      <c r="T39" s="17"/>
      <c r="U39" s="5" t="s">
        <v>1669</v>
      </c>
      <c r="V39" s="5" t="s">
        <v>5</v>
      </c>
      <c r="W39" t="s">
        <v>2140</v>
      </c>
      <c r="Y39" t="s">
        <v>2131</v>
      </c>
      <c r="Z39" t="s">
        <v>2095</v>
      </c>
      <c r="AB39">
        <v>50</v>
      </c>
      <c r="AC39">
        <v>25</v>
      </c>
      <c r="AD39" t="s">
        <v>1684</v>
      </c>
      <c r="AI39" t="s">
        <v>2410</v>
      </c>
    </row>
    <row r="40" spans="1:35">
      <c r="A40" t="str">
        <f t="shared" si="0"/>
        <v>Psi Knife</v>
      </c>
      <c r="B40" t="str">
        <f>CONCATENATE(C40, " ",D40)</f>
        <v>Psi Knife</v>
      </c>
      <c r="C40" s="5" t="s">
        <v>828</v>
      </c>
      <c r="D40" s="6" t="s">
        <v>1518</v>
      </c>
      <c r="E40" s="5">
        <f t="shared" si="1"/>
        <v>109</v>
      </c>
      <c r="F40" s="40" t="s">
        <v>1735</v>
      </c>
      <c r="G40" s="5">
        <v>50</v>
      </c>
      <c r="H40" s="5">
        <v>1400</v>
      </c>
      <c r="I40" s="5"/>
      <c r="J40" s="5"/>
      <c r="K40" s="5"/>
      <c r="L40" s="5">
        <v>27</v>
      </c>
      <c r="M40" s="5">
        <v>0</v>
      </c>
      <c r="N40" s="5">
        <f t="shared" si="2"/>
        <v>0</v>
      </c>
      <c r="O40" s="5">
        <f>IF(ISERR(RIGHT(M40,LEN(M40)-FIND("+",M40,1))),0,RIGHT(M40,LEN(M40)-FIND("+",M40,1)))</f>
        <v>0</v>
      </c>
      <c r="P40" s="29" t="s">
        <v>1737</v>
      </c>
      <c r="Q40" s="17"/>
      <c r="R40" s="17"/>
      <c r="S40" s="19"/>
      <c r="T40" s="17"/>
      <c r="U40" s="5" t="s">
        <v>1738</v>
      </c>
      <c r="V40" s="5" t="s">
        <v>5</v>
      </c>
      <c r="W40" t="s">
        <v>6</v>
      </c>
      <c r="X40">
        <v>8</v>
      </c>
      <c r="Y40" t="s">
        <v>2130</v>
      </c>
      <c r="Z40" t="s">
        <v>2095</v>
      </c>
    </row>
    <row r="41" spans="1:35">
      <c r="A41" t="str">
        <f t="shared" si="0"/>
        <v>NukeBomb</v>
      </c>
      <c r="B41" t="str">
        <f>C41&amp;D41</f>
        <v>NukeBomb</v>
      </c>
      <c r="C41" s="5" t="s">
        <v>739</v>
      </c>
      <c r="D41" s="6"/>
      <c r="E41" s="5">
        <f t="shared" si="1"/>
        <v>97</v>
      </c>
      <c r="F41" s="40">
        <v>61</v>
      </c>
      <c r="G41" s="5">
        <v>1</v>
      </c>
      <c r="H41" s="5">
        <v>1464</v>
      </c>
      <c r="I41" s="5"/>
      <c r="J41" s="5"/>
      <c r="K41" s="5"/>
      <c r="L41" s="5">
        <v>144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1708</v>
      </c>
      <c r="Q41" s="17">
        <v>600</v>
      </c>
      <c r="R41" s="17"/>
      <c r="S41" s="19" t="s">
        <v>1709</v>
      </c>
      <c r="T41" s="17"/>
      <c r="U41" s="5">
        <v>16</v>
      </c>
      <c r="V41" s="5" t="s">
        <v>2408</v>
      </c>
      <c r="W41" t="s">
        <v>2140</v>
      </c>
      <c r="Y41" t="s">
        <v>2131</v>
      </c>
      <c r="Z41" t="s">
        <v>2100</v>
      </c>
      <c r="AB41">
        <v>600</v>
      </c>
      <c r="AC41">
        <v>100</v>
      </c>
      <c r="AE41" t="s">
        <v>2441</v>
      </c>
    </row>
    <row r="42" spans="1:35">
      <c r="A42" t="str">
        <f t="shared" si="0"/>
        <v>Silver Armor</v>
      </c>
      <c r="B42" t="str">
        <f>CONCATENATE(C42, " ",D42)</f>
        <v>Silver Armor</v>
      </c>
      <c r="C42" s="5" t="s">
        <v>391</v>
      </c>
      <c r="D42" s="6" t="s">
        <v>1613</v>
      </c>
      <c r="E42" s="5">
        <f t="shared" si="1"/>
        <v>54</v>
      </c>
      <c r="F42" s="40">
        <v>36</v>
      </c>
      <c r="G42" s="5">
        <v>-2</v>
      </c>
      <c r="H42" s="5">
        <v>2100</v>
      </c>
      <c r="I42" s="5">
        <v>7</v>
      </c>
      <c r="J42" s="5"/>
      <c r="K42" s="5"/>
      <c r="L42" s="5">
        <v>27</v>
      </c>
      <c r="M42" s="5" t="s">
        <v>1542</v>
      </c>
      <c r="N42" s="5" t="str">
        <f t="shared" si="2"/>
        <v>Def</v>
      </c>
      <c r="O42" s="5">
        <v>4</v>
      </c>
      <c r="P42" s="29" t="s">
        <v>1615</v>
      </c>
      <c r="U42" s="5" t="s">
        <v>1545</v>
      </c>
      <c r="V42" s="5" t="s">
        <v>2408</v>
      </c>
      <c r="Y42" t="s">
        <v>1613</v>
      </c>
    </row>
    <row r="43" spans="1:35">
      <c r="A43" t="str">
        <f t="shared" si="0"/>
        <v>Geta Boot</v>
      </c>
      <c r="B43" t="str">
        <f>CONCATENATE(C43, " ",D43)</f>
        <v>Geta Boot</v>
      </c>
      <c r="C43" s="5" t="s">
        <v>1716</v>
      </c>
      <c r="D43" s="6" t="s">
        <v>1628</v>
      </c>
      <c r="E43" s="5">
        <f t="shared" si="1"/>
        <v>101</v>
      </c>
      <c r="F43" s="40">
        <v>65</v>
      </c>
      <c r="G43" s="5">
        <v>-2</v>
      </c>
      <c r="H43" s="5">
        <v>2800</v>
      </c>
      <c r="I43" s="5">
        <v>2</v>
      </c>
      <c r="J43" s="5" t="s">
        <v>4</v>
      </c>
      <c r="K43" s="5">
        <v>5</v>
      </c>
      <c r="L43" s="5">
        <v>27</v>
      </c>
      <c r="M43" s="5" t="s">
        <v>1542</v>
      </c>
      <c r="N43" s="5" t="str">
        <f t="shared" si="2"/>
        <v>Def</v>
      </c>
      <c r="O43" s="5" t="str">
        <f>IF(ISERR(RIGHT(M43,LEN(M43)-FIND("+",M43,1))),0,RIGHT(M43,LEN(M43)-FIND("+",M43,1)))</f>
        <v>6</v>
      </c>
      <c r="P43" s="29" t="s">
        <v>1717</v>
      </c>
      <c r="U43" s="5" t="s">
        <v>1545</v>
      </c>
      <c r="V43" s="5" t="s">
        <v>2408</v>
      </c>
      <c r="Y43" t="s">
        <v>1613</v>
      </c>
    </row>
    <row r="44" spans="1:35">
      <c r="A44" t="str">
        <f t="shared" si="0"/>
        <v>Battle Sword</v>
      </c>
      <c r="B44" t="str">
        <f>CONCATENATE(C44, " ",D44)</f>
        <v>Battle Sword</v>
      </c>
      <c r="C44" s="5" t="s">
        <v>1460</v>
      </c>
      <c r="D44" s="6" t="s">
        <v>108</v>
      </c>
      <c r="E44" s="5">
        <f t="shared" si="1"/>
        <v>3</v>
      </c>
      <c r="F44" s="40" t="s">
        <v>93</v>
      </c>
      <c r="G44" s="5">
        <v>50</v>
      </c>
      <c r="H44" s="5">
        <v>3200</v>
      </c>
      <c r="I44" s="5"/>
      <c r="J44" s="5"/>
      <c r="K44" s="5"/>
      <c r="L44" s="5">
        <v>36</v>
      </c>
      <c r="M44" s="5" t="s">
        <v>1461</v>
      </c>
      <c r="N44" s="5" t="str">
        <f t="shared" si="2"/>
        <v>Str</v>
      </c>
      <c r="O44" s="5" t="str">
        <f>IF(ISERR(RIGHT(M44,LEN(M44)-FIND("+",M44,1))),0,RIGHT(M44,LEN(M44)-FIND("+",M44,1)))</f>
        <v>8</v>
      </c>
      <c r="P44" s="29" t="s">
        <v>1462</v>
      </c>
      <c r="Q44" s="17"/>
      <c r="R44" s="17"/>
      <c r="S44" s="19"/>
      <c r="T44" s="17"/>
      <c r="U44" s="5" t="s">
        <v>1463</v>
      </c>
      <c r="V44" s="5" t="str">
        <f>W44</f>
        <v>Str</v>
      </c>
      <c r="W44" t="s">
        <v>4</v>
      </c>
      <c r="X44">
        <v>9</v>
      </c>
      <c r="Y44" t="s">
        <v>2130</v>
      </c>
      <c r="Z44" t="s">
        <v>2095</v>
      </c>
    </row>
    <row r="45" spans="1:35">
      <c r="A45" t="str">
        <f t="shared" si="0"/>
        <v>Sabre</v>
      </c>
      <c r="B45" t="str">
        <f>C45</f>
        <v>Sabre</v>
      </c>
      <c r="C45" s="5" t="s">
        <v>978</v>
      </c>
      <c r="D45" s="6" t="s">
        <v>108</v>
      </c>
      <c r="E45" s="5">
        <f t="shared" si="1"/>
        <v>16</v>
      </c>
      <c r="F45" s="40">
        <v>10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1515</v>
      </c>
      <c r="N45" s="5" t="str">
        <f t="shared" si="2"/>
        <v>Agl</v>
      </c>
      <c r="O45" s="5" t="str">
        <f>IF(ISERR(RIGHT(M45,LEN(M45)-FIND("+",M45,1))),0,RIGHT(M45,LEN(M45)-FIND("+",M45,1)))</f>
        <v>8</v>
      </c>
      <c r="P45" s="29" t="s">
        <v>1516</v>
      </c>
      <c r="Q45" s="17"/>
      <c r="R45" s="17"/>
      <c r="S45" s="19"/>
      <c r="T45" s="17"/>
      <c r="U45" s="5" t="s">
        <v>1517</v>
      </c>
      <c r="V45" s="5" t="str">
        <f>W45</f>
        <v>Agl</v>
      </c>
      <c r="W45" t="s">
        <v>5</v>
      </c>
      <c r="X45">
        <v>7</v>
      </c>
      <c r="Y45" t="s">
        <v>2130</v>
      </c>
      <c r="Z45" t="s">
        <v>2095</v>
      </c>
      <c r="AI45" t="s">
        <v>2357</v>
      </c>
    </row>
    <row r="46" spans="1:35">
      <c r="A46" t="str">
        <f t="shared" si="0"/>
        <v>Gold Glove</v>
      </c>
      <c r="B46" t="str">
        <f>CONCATENATE(C46, " ",D46)</f>
        <v>Gold Glove</v>
      </c>
      <c r="C46" s="5" t="s">
        <v>1469</v>
      </c>
      <c r="D46" s="6" t="s">
        <v>1620</v>
      </c>
      <c r="E46" s="5">
        <f t="shared" si="1"/>
        <v>60</v>
      </c>
      <c r="F46" s="40" t="s">
        <v>1543</v>
      </c>
      <c r="G46" s="5">
        <v>-2</v>
      </c>
      <c r="H46" s="5">
        <v>3400</v>
      </c>
      <c r="I46" s="5">
        <v>4</v>
      </c>
      <c r="J46" s="5"/>
      <c r="K46" s="5"/>
      <c r="L46" s="5">
        <v>45</v>
      </c>
      <c r="M46" s="5" t="s">
        <v>1546</v>
      </c>
      <c r="N46" s="5" t="str">
        <f t="shared" si="2"/>
        <v>Def</v>
      </c>
      <c r="O46" s="5">
        <v>8</v>
      </c>
      <c r="P46" s="29" t="s">
        <v>1610</v>
      </c>
      <c r="U46" s="5" t="s">
        <v>1548</v>
      </c>
      <c r="V46" s="5" t="s">
        <v>2408</v>
      </c>
      <c r="Y46" t="s">
        <v>1613</v>
      </c>
    </row>
    <row r="47" spans="1:35">
      <c r="A47" t="str">
        <f t="shared" si="0"/>
        <v>Kimono</v>
      </c>
      <c r="B47" t="str">
        <f>C47</f>
        <v>Kimono</v>
      </c>
      <c r="C47" s="5" t="s">
        <v>1721</v>
      </c>
      <c r="D47" s="6" t="s">
        <v>1613</v>
      </c>
      <c r="E47" s="5">
        <f t="shared" si="1"/>
        <v>104</v>
      </c>
      <c r="F47" s="40">
        <v>68</v>
      </c>
      <c r="G47" s="5">
        <v>-2</v>
      </c>
      <c r="H47" s="5">
        <v>4800</v>
      </c>
      <c r="I47" s="5">
        <v>10</v>
      </c>
      <c r="J47" s="5" t="s">
        <v>5</v>
      </c>
      <c r="K47" s="5">
        <v>5</v>
      </c>
      <c r="L47" s="5">
        <v>9</v>
      </c>
      <c r="M47" s="5" t="s">
        <v>1539</v>
      </c>
      <c r="N47" s="5" t="str">
        <f t="shared" si="2"/>
        <v>Def</v>
      </c>
      <c r="O47" s="5" t="str">
        <f t="shared" ref="O47:O52" si="7">IF(ISERR(RIGHT(M47,LEN(M47)-FIND("+",M47,1))),0,RIGHT(M47,LEN(M47)-FIND("+",M47,1)))</f>
        <v>2</v>
      </c>
      <c r="P47" s="29" t="s">
        <v>1722</v>
      </c>
      <c r="U47" s="5" t="s">
        <v>1541</v>
      </c>
      <c r="V47" s="5" t="s">
        <v>2408</v>
      </c>
      <c r="Y47" t="s">
        <v>1613</v>
      </c>
    </row>
    <row r="48" spans="1:35">
      <c r="A48" t="str">
        <f t="shared" si="0"/>
        <v>Abacus</v>
      </c>
      <c r="B48" t="str">
        <f>C48&amp;D48</f>
        <v>Abacus</v>
      </c>
      <c r="C48" s="5" t="s">
        <v>621</v>
      </c>
      <c r="D48" s="6"/>
      <c r="E48" s="5">
        <f t="shared" si="1"/>
        <v>33</v>
      </c>
      <c r="F48" s="40">
        <v>21</v>
      </c>
      <c r="G48" s="5">
        <v>30</v>
      </c>
      <c r="H48" s="5">
        <v>5000</v>
      </c>
      <c r="I48" s="5"/>
      <c r="J48" s="5"/>
      <c r="K48" s="5"/>
      <c r="L48" s="5">
        <v>9</v>
      </c>
      <c r="M48" s="5">
        <v>0</v>
      </c>
      <c r="N48" s="5">
        <f t="shared" si="2"/>
        <v>0</v>
      </c>
      <c r="O48" s="5">
        <f t="shared" si="7"/>
        <v>0</v>
      </c>
      <c r="P48" s="29" t="s">
        <v>1467</v>
      </c>
      <c r="Q48" s="17"/>
      <c r="R48" s="17"/>
      <c r="S48" s="19"/>
      <c r="T48" s="17"/>
      <c r="U48" s="5">
        <v>1</v>
      </c>
      <c r="V48" s="5" t="str">
        <f>W48</f>
        <v>Str</v>
      </c>
      <c r="W48" t="s">
        <v>4</v>
      </c>
      <c r="X48">
        <v>10</v>
      </c>
      <c r="Y48" t="s">
        <v>2130</v>
      </c>
      <c r="Z48" t="s">
        <v>2095</v>
      </c>
    </row>
    <row r="49" spans="1:33">
      <c r="A49" t="str">
        <f t="shared" si="0"/>
        <v>Elixier</v>
      </c>
      <c r="B49" t="str">
        <f>C49&amp;D49</f>
        <v>Elixier</v>
      </c>
      <c r="C49" s="5" t="s">
        <v>545</v>
      </c>
      <c r="D49" s="6"/>
      <c r="E49" s="5">
        <f t="shared" si="1"/>
        <v>65</v>
      </c>
      <c r="F49" s="40">
        <v>41</v>
      </c>
      <c r="G49" s="5">
        <v>1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1633</v>
      </c>
      <c r="Q49" s="17"/>
      <c r="R49" s="17"/>
      <c r="S49" s="19"/>
      <c r="T49" s="17"/>
      <c r="U49" s="5">
        <v>1</v>
      </c>
      <c r="V49" s="5" t="s">
        <v>2408</v>
      </c>
      <c r="Y49" t="s">
        <v>2132</v>
      </c>
      <c r="Z49" t="s">
        <v>2098</v>
      </c>
      <c r="AB49">
        <v>999</v>
      </c>
      <c r="AD49" t="s">
        <v>2351</v>
      </c>
      <c r="AE49" t="s">
        <v>74</v>
      </c>
    </row>
    <row r="50" spans="1:33">
      <c r="A50" t="str">
        <f t="shared" si="0"/>
        <v xml:space="preserve">Door </v>
      </c>
      <c r="B50" t="str">
        <f>CONCATENATE(C50, " ",D50)</f>
        <v xml:space="preserve">Door </v>
      </c>
      <c r="C50" s="5" t="s">
        <v>1763</v>
      </c>
      <c r="D50" s="6"/>
      <c r="E50" s="5">
        <f t="shared" si="1"/>
        <v>119</v>
      </c>
      <c r="F50" s="40">
        <v>77</v>
      </c>
      <c r="G50" s="5">
        <v>3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1764</v>
      </c>
      <c r="U50" s="5">
        <v>1</v>
      </c>
      <c r="V50" s="5" t="s">
        <v>2408</v>
      </c>
      <c r="Y50" t="s">
        <v>2132</v>
      </c>
    </row>
    <row r="51" spans="1:33">
      <c r="A51" t="str">
        <f t="shared" si="0"/>
        <v>Katana</v>
      </c>
      <c r="B51" t="str">
        <f>C51</f>
        <v>Katana</v>
      </c>
      <c r="C51" s="5" t="s">
        <v>540</v>
      </c>
      <c r="D51" s="6" t="s">
        <v>108</v>
      </c>
      <c r="E51" s="5">
        <f t="shared" si="1"/>
        <v>4</v>
      </c>
      <c r="F51" s="40" t="s">
        <v>162</v>
      </c>
      <c r="G51" s="5">
        <v>50</v>
      </c>
      <c r="H51" s="5">
        <v>6800</v>
      </c>
      <c r="I51" s="5"/>
      <c r="J51" s="5"/>
      <c r="K51" s="5"/>
      <c r="L51" s="5">
        <v>45</v>
      </c>
      <c r="M51" s="5" t="s">
        <v>1464</v>
      </c>
      <c r="N51" s="5" t="str">
        <f t="shared" si="2"/>
        <v>Str</v>
      </c>
      <c r="O51" s="5" t="str">
        <f t="shared" si="7"/>
        <v>10</v>
      </c>
      <c r="P51" s="29" t="s">
        <v>1467</v>
      </c>
      <c r="Q51" s="17"/>
      <c r="R51" s="17"/>
      <c r="S51" s="19"/>
      <c r="T51" s="17"/>
      <c r="U51" s="5" t="s">
        <v>1468</v>
      </c>
      <c r="V51" s="5" t="str">
        <f>W51</f>
        <v>Str</v>
      </c>
      <c r="W51" t="s">
        <v>4</v>
      </c>
      <c r="X51">
        <v>10</v>
      </c>
      <c r="Y51" t="s">
        <v>2130</v>
      </c>
      <c r="Z51" t="s">
        <v>2095</v>
      </c>
    </row>
    <row r="52" spans="1:33">
      <c r="A52" t="str">
        <f t="shared" si="0"/>
        <v>Gold Bow</v>
      </c>
      <c r="B52" t="str">
        <f t="shared" ref="B52:B63" si="8">CONCATENATE(C52, " ",D52)</f>
        <v>Gold Bow</v>
      </c>
      <c r="C52" s="5" t="s">
        <v>1469</v>
      </c>
      <c r="D52" s="6" t="s">
        <v>747</v>
      </c>
      <c r="E52" s="5">
        <f t="shared" si="1"/>
        <v>22</v>
      </c>
      <c r="F52" s="40">
        <v>16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1534</v>
      </c>
      <c r="N52" s="5" t="str">
        <f t="shared" si="2"/>
        <v>Agl</v>
      </c>
      <c r="O52" s="5" t="str">
        <f t="shared" si="7"/>
        <v>10</v>
      </c>
      <c r="P52" s="29" t="s">
        <v>1535</v>
      </c>
      <c r="Q52" s="17">
        <v>320</v>
      </c>
      <c r="R52" s="41">
        <v>1</v>
      </c>
      <c r="S52" s="19"/>
      <c r="T52" s="17"/>
      <c r="U52" s="5" t="s">
        <v>1536</v>
      </c>
      <c r="V52" s="5" t="s">
        <v>5</v>
      </c>
      <c r="W52" t="s">
        <v>2140</v>
      </c>
      <c r="Y52" t="s">
        <v>2131</v>
      </c>
      <c r="Z52" t="s">
        <v>2095</v>
      </c>
      <c r="AB52">
        <v>320</v>
      </c>
      <c r="AC52" t="s">
        <v>4</v>
      </c>
      <c r="AG52">
        <v>100</v>
      </c>
    </row>
    <row r="53" spans="1:33">
      <c r="A53" t="str">
        <f t="shared" si="0"/>
        <v>Gold Shield</v>
      </c>
      <c r="B53" t="str">
        <f t="shared" si="8"/>
        <v>Gold Shield</v>
      </c>
      <c r="C53" s="5" t="s">
        <v>1469</v>
      </c>
      <c r="D53" s="6" t="s">
        <v>1538</v>
      </c>
      <c r="E53" s="5">
        <f t="shared" si="1"/>
        <v>25</v>
      </c>
      <c r="F53" s="40">
        <v>19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1546</v>
      </c>
      <c r="N53" s="5" t="str">
        <f t="shared" si="2"/>
        <v>Def</v>
      </c>
      <c r="O53" s="5">
        <v>8</v>
      </c>
      <c r="P53" s="29" t="s">
        <v>1547</v>
      </c>
      <c r="Q53" s="17"/>
      <c r="R53" s="17"/>
      <c r="S53" s="19"/>
      <c r="T53" s="17"/>
      <c r="U53" s="5" t="s">
        <v>1548</v>
      </c>
      <c r="V53" s="5" t="s">
        <v>7</v>
      </c>
      <c r="Y53" t="s">
        <v>1538</v>
      </c>
      <c r="Z53" t="s">
        <v>2096</v>
      </c>
      <c r="AG53">
        <v>70</v>
      </c>
    </row>
    <row r="54" spans="1:33">
      <c r="A54" t="str">
        <f t="shared" si="0"/>
        <v>Cure Book</v>
      </c>
      <c r="B54" t="str">
        <f t="shared" si="8"/>
        <v>Cure Book</v>
      </c>
      <c r="C54" s="5" t="s">
        <v>212</v>
      </c>
      <c r="D54" s="6" t="s">
        <v>1579</v>
      </c>
      <c r="E54" s="5">
        <f t="shared" si="1"/>
        <v>36</v>
      </c>
      <c r="F54" s="40">
        <v>24</v>
      </c>
      <c r="G54" s="5">
        <v>30</v>
      </c>
      <c r="H54" s="5">
        <v>6800</v>
      </c>
      <c r="I54" s="5"/>
      <c r="J54" s="5"/>
      <c r="K54" s="5"/>
      <c r="L54" s="5">
        <v>45</v>
      </c>
      <c r="M54" s="5">
        <v>0</v>
      </c>
      <c r="N54" s="5">
        <f t="shared" si="2"/>
        <v>0</v>
      </c>
      <c r="O54" s="5">
        <f t="shared" ref="O54:O60" si="9">IF(ISERR(RIGHT(M54,LEN(M54)-FIND("+",M54,1))),0,RIGHT(M54,LEN(M54)-FIND("+",M54,1)))</f>
        <v>0</v>
      </c>
      <c r="P54" s="29" t="s">
        <v>1580</v>
      </c>
      <c r="Q54" s="17"/>
      <c r="R54" s="17"/>
      <c r="S54" s="19"/>
      <c r="T54" s="17"/>
      <c r="U54" s="5" t="s">
        <v>1508</v>
      </c>
      <c r="V54" s="5" t="str">
        <f t="shared" ref="V54:V59" si="10">W54</f>
        <v>Mana</v>
      </c>
      <c r="W54" t="s">
        <v>6</v>
      </c>
      <c r="X54">
        <v>4</v>
      </c>
      <c r="Y54" t="s">
        <v>1641</v>
      </c>
      <c r="Z54" t="s">
        <v>2098</v>
      </c>
      <c r="AE54" t="s">
        <v>74</v>
      </c>
    </row>
    <row r="55" spans="1:33">
      <c r="A55" t="str">
        <f t="shared" si="0"/>
        <v>Prayer Book</v>
      </c>
      <c r="B55" t="str">
        <f t="shared" si="8"/>
        <v>Prayer Book</v>
      </c>
      <c r="C55" s="5" t="s">
        <v>1581</v>
      </c>
      <c r="D55" s="6" t="s">
        <v>1579</v>
      </c>
      <c r="E55" s="5">
        <f t="shared" si="1"/>
        <v>37</v>
      </c>
      <c r="F55" s="40">
        <v>25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si="9"/>
        <v>0</v>
      </c>
      <c r="P55" s="29" t="s">
        <v>1583</v>
      </c>
      <c r="Q55" s="17"/>
      <c r="R55" s="17"/>
      <c r="S55" s="19"/>
      <c r="T55" s="17"/>
      <c r="U55" s="5" t="s">
        <v>1508</v>
      </c>
      <c r="V55" s="5" t="str">
        <f t="shared" si="10"/>
        <v>Mana</v>
      </c>
      <c r="W55" t="s">
        <v>6</v>
      </c>
      <c r="X55">
        <v>13</v>
      </c>
      <c r="Y55" t="s">
        <v>1641</v>
      </c>
      <c r="Z55" t="s">
        <v>2099</v>
      </c>
      <c r="AA55" t="s">
        <v>2438</v>
      </c>
    </row>
    <row r="56" spans="1:33">
      <c r="A56" t="str">
        <f t="shared" si="0"/>
        <v>Fire Book</v>
      </c>
      <c r="B56" t="str">
        <f t="shared" si="8"/>
        <v>Fire Book</v>
      </c>
      <c r="C56" s="5" t="s">
        <v>159</v>
      </c>
      <c r="D56" s="6" t="s">
        <v>1579</v>
      </c>
      <c r="E56" s="5">
        <f t="shared" si="1"/>
        <v>38</v>
      </c>
      <c r="F56" s="40">
        <v>26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1585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10</v>
      </c>
      <c r="Y56" t="s">
        <v>1641</v>
      </c>
      <c r="Z56" t="s">
        <v>2099</v>
      </c>
      <c r="AA56" t="s">
        <v>159</v>
      </c>
    </row>
    <row r="57" spans="1:33">
      <c r="A57" t="str">
        <f t="shared" si="0"/>
        <v>Ice Book</v>
      </c>
      <c r="B57" t="str">
        <f t="shared" si="8"/>
        <v>Ice Book</v>
      </c>
      <c r="C57" s="5" t="s">
        <v>439</v>
      </c>
      <c r="D57" s="6" t="s">
        <v>1579</v>
      </c>
      <c r="E57" s="5">
        <f t="shared" si="1"/>
        <v>39</v>
      </c>
      <c r="F57" s="40">
        <v>27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1586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439</v>
      </c>
    </row>
    <row r="58" spans="1:33">
      <c r="A58" t="str">
        <f t="shared" si="0"/>
        <v>Thunder Book</v>
      </c>
      <c r="B58" t="str">
        <f t="shared" si="8"/>
        <v>Thunder Book</v>
      </c>
      <c r="C58" s="5" t="s">
        <v>241</v>
      </c>
      <c r="D58" s="6" t="s">
        <v>1579</v>
      </c>
      <c r="E58" s="5">
        <f t="shared" si="1"/>
        <v>40</v>
      </c>
      <c r="F58" s="40">
        <v>28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1587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241</v>
      </c>
    </row>
    <row r="59" spans="1:33">
      <c r="A59" t="str">
        <f t="shared" si="0"/>
        <v>Fog Book</v>
      </c>
      <c r="B59" t="str">
        <f t="shared" si="8"/>
        <v>Fog Book</v>
      </c>
      <c r="C59" s="5" t="s">
        <v>1588</v>
      </c>
      <c r="D59" s="6" t="s">
        <v>1579</v>
      </c>
      <c r="E59" s="5">
        <f t="shared" si="1"/>
        <v>41</v>
      </c>
      <c r="F59" s="40">
        <v>29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1589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20</v>
      </c>
    </row>
    <row r="60" spans="1:33">
      <c r="A60" t="str">
        <f t="shared" si="0"/>
        <v>Sleep Book</v>
      </c>
      <c r="B60" t="str">
        <f t="shared" si="8"/>
        <v>Sleep Book</v>
      </c>
      <c r="C60" s="5" t="s">
        <v>465</v>
      </c>
      <c r="D60" s="6" t="s">
        <v>1579</v>
      </c>
      <c r="E60" s="5">
        <f t="shared" si="1"/>
        <v>42</v>
      </c>
      <c r="F60" s="40" t="s">
        <v>676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1590</v>
      </c>
      <c r="Q60" s="17"/>
      <c r="R60" s="17"/>
      <c r="S60" s="19"/>
      <c r="T60" s="17"/>
      <c r="U60" s="5" t="s">
        <v>1508</v>
      </c>
      <c r="V60" s="5" t="s">
        <v>6</v>
      </c>
      <c r="W60" t="s">
        <v>2141</v>
      </c>
      <c r="Y60" t="s">
        <v>1641</v>
      </c>
      <c r="Z60" t="s">
        <v>2099</v>
      </c>
      <c r="AD60" t="s">
        <v>465</v>
      </c>
    </row>
    <row r="61" spans="1:33">
      <c r="A61" t="str">
        <f t="shared" si="0"/>
        <v>Gold Helm</v>
      </c>
      <c r="B61" t="str">
        <f t="shared" si="8"/>
        <v>Gold Helm</v>
      </c>
      <c r="C61" s="5" t="s">
        <v>1469</v>
      </c>
      <c r="D61" s="6" t="s">
        <v>1609</v>
      </c>
      <c r="E61" s="5">
        <f t="shared" si="1"/>
        <v>51</v>
      </c>
      <c r="F61" s="40">
        <v>33</v>
      </c>
      <c r="G61" s="5">
        <v>-2</v>
      </c>
      <c r="H61" s="5">
        <v>6800</v>
      </c>
      <c r="I61" s="5">
        <v>8</v>
      </c>
      <c r="J61" s="5"/>
      <c r="K61" s="5"/>
      <c r="L61" s="5">
        <v>45</v>
      </c>
      <c r="M61" s="5" t="s">
        <v>1546</v>
      </c>
      <c r="N61" s="5" t="str">
        <f t="shared" si="2"/>
        <v>Def</v>
      </c>
      <c r="O61" s="5">
        <v>8</v>
      </c>
      <c r="P61" s="29" t="s">
        <v>1611</v>
      </c>
      <c r="U61" s="5" t="s">
        <v>1548</v>
      </c>
      <c r="V61" s="5" t="s">
        <v>2408</v>
      </c>
      <c r="Y61" t="s">
        <v>1613</v>
      </c>
    </row>
    <row r="62" spans="1:33">
      <c r="A62" t="str">
        <f t="shared" si="0"/>
        <v>Hermes Boot</v>
      </c>
      <c r="B62" t="str">
        <f t="shared" si="8"/>
        <v>Hermes Boot</v>
      </c>
      <c r="C62" s="5" t="s">
        <v>1627</v>
      </c>
      <c r="D62" s="6" t="s">
        <v>1628</v>
      </c>
      <c r="E62" s="5">
        <f t="shared" si="1"/>
        <v>63</v>
      </c>
      <c r="F62" s="40" t="s">
        <v>1629</v>
      </c>
      <c r="G62" s="5">
        <v>-2</v>
      </c>
      <c r="H62" s="5">
        <v>6800</v>
      </c>
      <c r="I62" s="5">
        <v>4</v>
      </c>
      <c r="J62" s="5" t="s">
        <v>5</v>
      </c>
      <c r="K62" s="5">
        <v>10</v>
      </c>
      <c r="L62" s="5">
        <v>45</v>
      </c>
      <c r="M62" s="5" t="s">
        <v>1546</v>
      </c>
      <c r="N62" s="5" t="str">
        <f t="shared" si="2"/>
        <v>Def</v>
      </c>
      <c r="O62" s="5" t="str">
        <f>IF(ISERR(RIGHT(M62,LEN(M62)-FIND("+",M62,1))),0,RIGHT(M62,LEN(M62)-FIND("+",M62,1)))</f>
        <v>10</v>
      </c>
      <c r="P62" s="29" t="s">
        <v>1630</v>
      </c>
      <c r="U62" s="5" t="s">
        <v>1548</v>
      </c>
      <c r="V62" s="5" t="s">
        <v>2408</v>
      </c>
      <c r="Y62" t="s">
        <v>1613</v>
      </c>
    </row>
    <row r="63" spans="1:33">
      <c r="A63" t="str">
        <f t="shared" si="0"/>
        <v>Blitz Whip</v>
      </c>
      <c r="B63" t="str">
        <f t="shared" si="8"/>
        <v>Blitz Whip</v>
      </c>
      <c r="C63" s="5" t="s">
        <v>256</v>
      </c>
      <c r="D63" s="6" t="s">
        <v>1647</v>
      </c>
      <c r="E63" s="5">
        <f t="shared" si="1"/>
        <v>73</v>
      </c>
      <c r="F63" s="40">
        <v>49</v>
      </c>
      <c r="G63" s="5">
        <v>40</v>
      </c>
      <c r="H63" s="5">
        <v>6800</v>
      </c>
      <c r="I63" s="5"/>
      <c r="J63" s="5"/>
      <c r="K63" s="5"/>
      <c r="L63" s="5">
        <v>45</v>
      </c>
      <c r="M63" s="5" t="s">
        <v>1534</v>
      </c>
      <c r="N63" s="5" t="str">
        <f t="shared" si="2"/>
        <v>Agl</v>
      </c>
      <c r="O63" s="5" t="str">
        <f>IF(ISERR(RIGHT(M63,LEN(M63)-FIND("+",M63,1))),0,RIGHT(M63,LEN(M63)-FIND("+",M63,1)))</f>
        <v>10</v>
      </c>
      <c r="P63" s="29" t="s">
        <v>1650</v>
      </c>
      <c r="Q63" s="17"/>
      <c r="R63" s="17"/>
      <c r="S63" s="19"/>
      <c r="T63" s="17"/>
      <c r="U63" s="5" t="s">
        <v>1536</v>
      </c>
      <c r="V63" s="5" t="str">
        <f>W63</f>
        <v>Str</v>
      </c>
      <c r="W63" t="s">
        <v>4</v>
      </c>
      <c r="X63">
        <v>10</v>
      </c>
      <c r="Y63" t="s">
        <v>2130</v>
      </c>
      <c r="Z63" t="s">
        <v>2095</v>
      </c>
      <c r="AE63" t="s">
        <v>2377</v>
      </c>
      <c r="AG63">
        <v>60</v>
      </c>
    </row>
    <row r="64" spans="1:33">
      <c r="A64" t="str">
        <f t="shared" si="0"/>
        <v>ChainSaw</v>
      </c>
      <c r="B64" t="str">
        <f>C64&amp;D64</f>
        <v>ChainSaw</v>
      </c>
      <c r="C64" s="5" t="s">
        <v>559</v>
      </c>
      <c r="D64" s="6"/>
      <c r="E64" s="5">
        <f t="shared" si="1"/>
        <v>74</v>
      </c>
      <c r="F64" s="40" t="s">
        <v>103</v>
      </c>
      <c r="G64" s="5">
        <v>30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1651</v>
      </c>
      <c r="Q64" s="17"/>
      <c r="R64" s="17"/>
      <c r="S64" s="19"/>
      <c r="T64" s="17"/>
      <c r="U64" s="5" t="s">
        <v>1468</v>
      </c>
      <c r="V64" s="5" t="str">
        <f>W64</f>
        <v>Str</v>
      </c>
      <c r="W64" t="s">
        <v>4</v>
      </c>
      <c r="Y64" t="s">
        <v>2130</v>
      </c>
      <c r="Z64" t="s">
        <v>2095</v>
      </c>
      <c r="AE64" t="s">
        <v>2172</v>
      </c>
      <c r="AG64">
        <v>10</v>
      </c>
    </row>
    <row r="65" spans="1:34">
      <c r="A65" t="str">
        <f t="shared" si="0"/>
        <v>Counter</v>
      </c>
      <c r="B65" t="str">
        <f>C65&amp;D65</f>
        <v>Counter</v>
      </c>
      <c r="C65" s="5" t="s">
        <v>121</v>
      </c>
      <c r="D65" s="6"/>
      <c r="E65" s="5">
        <f t="shared" si="1"/>
        <v>75</v>
      </c>
      <c r="F65" s="40" t="s">
        <v>72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1529</v>
      </c>
      <c r="Q65" s="17"/>
      <c r="R65" s="17"/>
      <c r="S65" s="19" t="s">
        <v>1652</v>
      </c>
      <c r="T65" s="17"/>
      <c r="U65" s="5" t="s">
        <v>1536</v>
      </c>
      <c r="V65" s="5" t="str">
        <f>W65</f>
        <v>Str</v>
      </c>
      <c r="W65" t="s">
        <v>4</v>
      </c>
      <c r="X65">
        <v>4</v>
      </c>
      <c r="Y65" t="s">
        <v>2130</v>
      </c>
      <c r="Z65" t="s">
        <v>121</v>
      </c>
    </row>
    <row r="66" spans="1:34">
      <c r="A66" t="str">
        <f t="shared" ref="A66:A129" si="11">B66</f>
        <v>HeadButt</v>
      </c>
      <c r="B66" t="str">
        <f>C66</f>
        <v>HeadButt</v>
      </c>
      <c r="C66" s="5" t="s">
        <v>2437</v>
      </c>
      <c r="D66" s="6" t="s">
        <v>2106</v>
      </c>
      <c r="E66" s="5">
        <f t="shared" ref="E66:E129" si="12">HEX2DEC(F66)</f>
        <v>81</v>
      </c>
      <c r="F66" s="40">
        <v>51</v>
      </c>
      <c r="G66" s="5">
        <v>50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>
        <v>0</v>
      </c>
      <c r="O66" s="5">
        <v>0</v>
      </c>
      <c r="P66" s="29" t="s">
        <v>1671</v>
      </c>
      <c r="Q66" s="17"/>
      <c r="R66" s="17"/>
      <c r="S66" s="19"/>
      <c r="T66" s="17" t="s">
        <v>1533</v>
      </c>
      <c r="U66" s="5" t="s">
        <v>1536</v>
      </c>
      <c r="V66" s="5" t="s">
        <v>2409</v>
      </c>
      <c r="W66" t="s">
        <v>2443</v>
      </c>
      <c r="X66">
        <v>6</v>
      </c>
      <c r="Y66" t="s">
        <v>2130</v>
      </c>
      <c r="Z66" t="s">
        <v>2095</v>
      </c>
      <c r="AB66">
        <v>65</v>
      </c>
      <c r="AE66" t="s">
        <v>2377</v>
      </c>
      <c r="AG66">
        <v>33</v>
      </c>
    </row>
    <row r="67" spans="1:34">
      <c r="A67" t="str">
        <f t="shared" si="11"/>
        <v>Temptat</v>
      </c>
      <c r="B67" t="str">
        <f>C67&amp;D67</f>
        <v>Temptat</v>
      </c>
      <c r="C67" s="5" t="s">
        <v>711</v>
      </c>
      <c r="D67" s="6"/>
      <c r="E67" s="5">
        <f t="shared" si="12"/>
        <v>85</v>
      </c>
      <c r="F67" s="40">
        <v>55</v>
      </c>
      <c r="G67" s="5">
        <v>30</v>
      </c>
      <c r="H67" s="5">
        <v>6800</v>
      </c>
      <c r="I67" s="5"/>
      <c r="J67" s="5"/>
      <c r="K67" s="5"/>
      <c r="L67" s="5">
        <v>45</v>
      </c>
      <c r="M67" s="5">
        <v>0</v>
      </c>
      <c r="N67" s="5">
        <f t="shared" ref="N67:N129" si="13">IF(ISERR(LEFT(M67,FIND("+",M67,1)-2)),0,LEFT(M67,FIND("+",M67,1)-2))</f>
        <v>0</v>
      </c>
      <c r="O67" s="5">
        <f t="shared" ref="O67:O129" si="14">IF(ISERR(RIGHT(M67,LEN(M67)-FIND("+",M67,1))),0,RIGHT(M67,LEN(M67)-FIND("+",M67,1)))</f>
        <v>0</v>
      </c>
      <c r="P67" s="29" t="s">
        <v>1682</v>
      </c>
      <c r="Q67" s="17"/>
      <c r="R67" s="17"/>
      <c r="S67" s="19"/>
      <c r="T67" s="17"/>
      <c r="U67" s="5" t="s">
        <v>1508</v>
      </c>
      <c r="V67" s="5" t="s">
        <v>6</v>
      </c>
      <c r="W67" t="s">
        <v>2141</v>
      </c>
      <c r="Y67" t="s">
        <v>1641</v>
      </c>
      <c r="Z67" t="s">
        <v>2095</v>
      </c>
      <c r="AD67" t="s">
        <v>1682</v>
      </c>
    </row>
    <row r="68" spans="1:34">
      <c r="A68" t="str">
        <f t="shared" si="11"/>
        <v>SMG</v>
      </c>
      <c r="B68" t="str">
        <f>C68</f>
        <v>SMG</v>
      </c>
      <c r="C68" s="5" t="s">
        <v>1691</v>
      </c>
      <c r="D68" s="6" t="s">
        <v>1654</v>
      </c>
      <c r="E68" s="5">
        <f t="shared" si="12"/>
        <v>90</v>
      </c>
      <c r="F68" s="40" t="s">
        <v>27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si="13"/>
        <v>0</v>
      </c>
      <c r="O68" s="5">
        <f t="shared" si="14"/>
        <v>0</v>
      </c>
      <c r="P68" s="29" t="s">
        <v>1692</v>
      </c>
      <c r="Q68" s="17">
        <v>250</v>
      </c>
      <c r="R68" s="17"/>
      <c r="S68" s="19"/>
      <c r="T68" s="17" t="s">
        <v>1669</v>
      </c>
      <c r="U68" s="5">
        <v>5</v>
      </c>
      <c r="V68" s="5" t="s">
        <v>5</v>
      </c>
      <c r="W68" t="s">
        <v>2140</v>
      </c>
      <c r="Y68" t="s">
        <v>2131</v>
      </c>
      <c r="Z68" t="s">
        <v>2099</v>
      </c>
      <c r="AB68">
        <v>250</v>
      </c>
      <c r="AC68">
        <f>AB68*0.1</f>
        <v>25</v>
      </c>
      <c r="AG68">
        <v>45</v>
      </c>
      <c r="AH68" t="s">
        <v>748</v>
      </c>
    </row>
    <row r="69" spans="1:34">
      <c r="A69" t="str">
        <f t="shared" si="11"/>
        <v>SpeedUp</v>
      </c>
      <c r="B69" t="str">
        <f>C69&amp;D69</f>
        <v>SpeedUp</v>
      </c>
      <c r="C69" s="5" t="s">
        <v>1745</v>
      </c>
      <c r="D69" s="6"/>
      <c r="E69" s="5">
        <f t="shared" si="12"/>
        <v>112</v>
      </c>
      <c r="F69" s="40">
        <v>70</v>
      </c>
      <c r="G69" s="5">
        <v>20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1746</v>
      </c>
      <c r="Q69" s="17"/>
      <c r="R69" s="17"/>
      <c r="S69" s="19"/>
      <c r="T69" s="17"/>
      <c r="U69" s="5">
        <v>5</v>
      </c>
      <c r="V69" s="5" t="s">
        <v>2408</v>
      </c>
      <c r="W69" t="s">
        <v>5</v>
      </c>
      <c r="Y69" t="s">
        <v>2132</v>
      </c>
      <c r="Z69" t="s">
        <v>2097</v>
      </c>
      <c r="AB69">
        <v>20</v>
      </c>
      <c r="AC69">
        <v>0</v>
      </c>
      <c r="AE69" t="s">
        <v>2151</v>
      </c>
    </row>
    <row r="70" spans="1:34">
      <c r="A70" t="str">
        <f t="shared" si="11"/>
        <v>Rocket</v>
      </c>
      <c r="B70" t="str">
        <f>C70&amp;D70</f>
        <v>Rocket</v>
      </c>
      <c r="C70" s="5" t="s">
        <v>646</v>
      </c>
      <c r="D70" s="6"/>
      <c r="E70" s="5">
        <f t="shared" si="12"/>
        <v>113</v>
      </c>
      <c r="F70" s="40">
        <v>71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1464</v>
      </c>
      <c r="N70" s="5" t="str">
        <f t="shared" si="13"/>
        <v>Str</v>
      </c>
      <c r="O70" s="5" t="str">
        <f t="shared" si="14"/>
        <v>10</v>
      </c>
      <c r="P70" s="29" t="s">
        <v>1747</v>
      </c>
      <c r="Q70" s="17">
        <v>160</v>
      </c>
      <c r="R70" s="17">
        <v>275</v>
      </c>
      <c r="S70" s="19"/>
      <c r="T70" s="17"/>
      <c r="U70" s="5" t="s">
        <v>1468</v>
      </c>
      <c r="V70" s="5" t="s">
        <v>4</v>
      </c>
      <c r="W70" t="s">
        <v>2140</v>
      </c>
      <c r="Y70" t="s">
        <v>2131</v>
      </c>
      <c r="Z70" t="s">
        <v>2095</v>
      </c>
      <c r="AB70">
        <v>160</v>
      </c>
      <c r="AC70">
        <v>55</v>
      </c>
      <c r="AG70">
        <v>87</v>
      </c>
      <c r="AH70" t="s">
        <v>748</v>
      </c>
    </row>
    <row r="71" spans="1:34">
      <c r="A71" t="str">
        <f t="shared" si="11"/>
        <v>Revenge Sword</v>
      </c>
      <c r="B71" t="str">
        <f t="shared" ref="B71:B78" si="15">CONCATENATE(C71, " ",D71)</f>
        <v>Revenge Sword</v>
      </c>
      <c r="C71" s="5" t="s">
        <v>1528</v>
      </c>
      <c r="D71" s="6" t="s">
        <v>108</v>
      </c>
      <c r="E71" s="5">
        <f t="shared" si="12"/>
        <v>20</v>
      </c>
      <c r="F71" s="40">
        <v>14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1529</v>
      </c>
      <c r="Q71" s="17"/>
      <c r="R71" s="17"/>
      <c r="S71" s="19"/>
      <c r="T71" s="17"/>
      <c r="U71" s="5" t="s">
        <v>1468</v>
      </c>
      <c r="V71" s="5" t="str">
        <f>W71</f>
        <v>Str</v>
      </c>
      <c r="W71" t="s">
        <v>4</v>
      </c>
      <c r="X71">
        <v>6</v>
      </c>
      <c r="Y71" t="s">
        <v>2130</v>
      </c>
      <c r="Z71" t="s">
        <v>121</v>
      </c>
    </row>
    <row r="72" spans="1:34">
      <c r="A72" t="str">
        <f t="shared" si="11"/>
        <v>Musket</v>
      </c>
      <c r="B72" t="str">
        <f>C72</f>
        <v>Musket</v>
      </c>
      <c r="C72" s="5" t="s">
        <v>1658</v>
      </c>
      <c r="D72" s="6" t="s">
        <v>1654</v>
      </c>
      <c r="E72" s="5">
        <f t="shared" si="12"/>
        <v>77</v>
      </c>
      <c r="F72" s="40" t="s">
        <v>1659</v>
      </c>
      <c r="G72" s="5">
        <v>50</v>
      </c>
      <c r="H72" s="5">
        <v>8000</v>
      </c>
      <c r="I72" s="5"/>
      <c r="J72" s="5"/>
      <c r="K72" s="5"/>
      <c r="L72" s="5">
        <v>63</v>
      </c>
      <c r="M72" s="5" t="s">
        <v>1470</v>
      </c>
      <c r="N72" s="5" t="str">
        <f t="shared" si="13"/>
        <v>Str</v>
      </c>
      <c r="O72" s="5" t="str">
        <f t="shared" si="14"/>
        <v>14</v>
      </c>
      <c r="P72" s="29" t="s">
        <v>1660</v>
      </c>
      <c r="Q72" s="17">
        <v>350</v>
      </c>
      <c r="R72" s="17">
        <v>500</v>
      </c>
      <c r="S72" s="19"/>
      <c r="T72" s="17" t="s">
        <v>1536</v>
      </c>
      <c r="U72" s="5" t="s">
        <v>1472</v>
      </c>
      <c r="V72" s="5" t="s">
        <v>5</v>
      </c>
      <c r="W72" t="s">
        <v>2140</v>
      </c>
      <c r="Y72" t="s">
        <v>2131</v>
      </c>
      <c r="Z72" t="s">
        <v>2095</v>
      </c>
      <c r="AB72">
        <v>350</v>
      </c>
      <c r="AC72">
        <v>75</v>
      </c>
      <c r="AG72">
        <v>100</v>
      </c>
      <c r="AH72" t="s">
        <v>748</v>
      </c>
    </row>
    <row r="73" spans="1:34">
      <c r="A73" t="str">
        <f t="shared" si="11"/>
        <v>Giant Glove</v>
      </c>
      <c r="B73" t="str">
        <f t="shared" si="15"/>
        <v>Giant Glove</v>
      </c>
      <c r="C73" s="5" t="s">
        <v>466</v>
      </c>
      <c r="D73" s="6" t="s">
        <v>1620</v>
      </c>
      <c r="E73" s="5">
        <f t="shared" si="12"/>
        <v>61</v>
      </c>
      <c r="F73" s="40" t="s">
        <v>1622</v>
      </c>
      <c r="G73" s="5">
        <v>-2</v>
      </c>
      <c r="H73" s="5">
        <v>8500</v>
      </c>
      <c r="I73" s="5">
        <v>6</v>
      </c>
      <c r="J73" s="5" t="s">
        <v>4</v>
      </c>
      <c r="K73" s="5">
        <v>10</v>
      </c>
      <c r="L73" s="5">
        <v>81</v>
      </c>
      <c r="M73" s="5" t="s">
        <v>1550</v>
      </c>
      <c r="N73" s="5" t="str">
        <f t="shared" si="13"/>
        <v>Def</v>
      </c>
      <c r="O73" s="5" t="str">
        <f t="shared" si="14"/>
        <v>18</v>
      </c>
      <c r="P73" s="29" t="s">
        <v>1624</v>
      </c>
      <c r="U73" s="5" t="s">
        <v>1551</v>
      </c>
      <c r="V73" s="5" t="s">
        <v>2408</v>
      </c>
      <c r="Y73" t="s">
        <v>1613</v>
      </c>
    </row>
    <row r="74" spans="1:34">
      <c r="A74" t="str">
        <f t="shared" si="11"/>
        <v xml:space="preserve">Parasuit </v>
      </c>
      <c r="B74" t="str">
        <f t="shared" si="15"/>
        <v xml:space="preserve">Parasuit </v>
      </c>
      <c r="C74" s="5" t="s">
        <v>1758</v>
      </c>
      <c r="D74" s="6"/>
      <c r="E74" s="5">
        <f t="shared" si="12"/>
        <v>118</v>
      </c>
      <c r="F74" s="40">
        <v>76</v>
      </c>
      <c r="G74" s="5">
        <v>-2</v>
      </c>
      <c r="H74" s="5">
        <v>9464</v>
      </c>
      <c r="I74" s="5">
        <v>73</v>
      </c>
      <c r="J74" s="5" t="s">
        <v>2383</v>
      </c>
      <c r="K74" s="5">
        <v>15</v>
      </c>
      <c r="L74" s="5">
        <v>144</v>
      </c>
      <c r="M74" s="5" t="s">
        <v>1759</v>
      </c>
      <c r="N74" s="5" t="str">
        <f t="shared" si="13"/>
        <v>Def</v>
      </c>
      <c r="O74" s="5" t="str">
        <f t="shared" si="14"/>
        <v>32</v>
      </c>
      <c r="P74" s="29" t="s">
        <v>1761</v>
      </c>
      <c r="U74" s="5" t="s">
        <v>1762</v>
      </c>
      <c r="V74" s="5" t="s">
        <v>2408</v>
      </c>
      <c r="Y74" t="s">
        <v>1613</v>
      </c>
      <c r="AA74" t="s">
        <v>2164</v>
      </c>
    </row>
    <row r="75" spans="1:34">
      <c r="A75" t="str">
        <f t="shared" si="11"/>
        <v>Gold Armor</v>
      </c>
      <c r="B75" t="str">
        <f t="shared" si="15"/>
        <v>Gold Armor</v>
      </c>
      <c r="C75" s="5" t="s">
        <v>1469</v>
      </c>
      <c r="D75" s="6" t="s">
        <v>1613</v>
      </c>
      <c r="E75" s="5">
        <f t="shared" si="12"/>
        <v>55</v>
      </c>
      <c r="F75" s="40">
        <v>37</v>
      </c>
      <c r="G75" s="5">
        <v>-2</v>
      </c>
      <c r="H75" s="5">
        <v>10000</v>
      </c>
      <c r="I75" s="5">
        <v>13</v>
      </c>
      <c r="J75" s="5"/>
      <c r="K75" s="5"/>
      <c r="L75" s="5">
        <v>45</v>
      </c>
      <c r="M75" s="5" t="s">
        <v>1546</v>
      </c>
      <c r="N75" s="5" t="str">
        <f t="shared" si="13"/>
        <v>Def</v>
      </c>
      <c r="O75" s="5">
        <v>8</v>
      </c>
      <c r="P75" s="29" t="s">
        <v>1616</v>
      </c>
      <c r="U75" s="5" t="s">
        <v>1548</v>
      </c>
      <c r="V75" s="5" t="s">
        <v>2408</v>
      </c>
      <c r="Y75" t="s">
        <v>1613</v>
      </c>
    </row>
    <row r="76" spans="1:34">
      <c r="A76" t="str">
        <f t="shared" si="11"/>
        <v xml:space="preserve">Tent </v>
      </c>
      <c r="B76" t="str">
        <f t="shared" si="15"/>
        <v xml:space="preserve">Tent </v>
      </c>
      <c r="C76" s="5" t="s">
        <v>1645</v>
      </c>
      <c r="D76" s="6"/>
      <c r="E76" s="5">
        <f t="shared" si="12"/>
        <v>71</v>
      </c>
      <c r="F76" s="40">
        <v>47</v>
      </c>
      <c r="G76" s="5">
        <v>1</v>
      </c>
      <c r="H76" s="5">
        <v>10000</v>
      </c>
      <c r="I76" s="5"/>
      <c r="J76" s="5"/>
      <c r="K76" s="5"/>
      <c r="L76" s="5">
        <v>9</v>
      </c>
      <c r="M76" s="5">
        <v>0</v>
      </c>
      <c r="N76" s="5">
        <f t="shared" si="13"/>
        <v>0</v>
      </c>
      <c r="O76" s="5">
        <f t="shared" si="14"/>
        <v>0</v>
      </c>
      <c r="P76" s="29" t="s">
        <v>1646</v>
      </c>
      <c r="U76" s="5">
        <v>1</v>
      </c>
      <c r="V76" s="5" t="s">
        <v>2408</v>
      </c>
      <c r="Y76" t="s">
        <v>2132</v>
      </c>
    </row>
    <row r="77" spans="1:34">
      <c r="A77" t="str">
        <f t="shared" si="11"/>
        <v>Gold Sword</v>
      </c>
      <c r="B77" t="str">
        <f t="shared" si="15"/>
        <v>Gold Sword</v>
      </c>
      <c r="C77" s="5" t="s">
        <v>1469</v>
      </c>
      <c r="D77" s="6" t="s">
        <v>108</v>
      </c>
      <c r="E77" s="5">
        <f t="shared" si="12"/>
        <v>5</v>
      </c>
      <c r="F77" s="40" t="s">
        <v>521</v>
      </c>
      <c r="G77" s="5">
        <v>50</v>
      </c>
      <c r="H77" s="5">
        <v>11000</v>
      </c>
      <c r="I77" s="5"/>
      <c r="J77" s="5"/>
      <c r="K77" s="5"/>
      <c r="L77" s="5">
        <v>63</v>
      </c>
      <c r="M77" s="5" t="s">
        <v>1470</v>
      </c>
      <c r="N77" s="5" t="str">
        <f t="shared" si="13"/>
        <v>Str</v>
      </c>
      <c r="O77" s="5" t="str">
        <f t="shared" si="14"/>
        <v>14</v>
      </c>
      <c r="P77" s="29" t="s">
        <v>1471</v>
      </c>
      <c r="Q77" s="17"/>
      <c r="R77" s="17"/>
      <c r="S77" s="19"/>
      <c r="T77" s="17"/>
      <c r="U77" s="5" t="s">
        <v>1472</v>
      </c>
      <c r="V77" s="5" t="str">
        <f>W77</f>
        <v>Str</v>
      </c>
      <c r="W77" t="s">
        <v>4</v>
      </c>
      <c r="X77">
        <v>11</v>
      </c>
      <c r="Y77" t="s">
        <v>2130</v>
      </c>
      <c r="Z77" t="s">
        <v>2095</v>
      </c>
    </row>
    <row r="78" spans="1:34">
      <c r="A78" t="str">
        <f t="shared" si="11"/>
        <v>Stone Book</v>
      </c>
      <c r="B78" t="str">
        <f t="shared" si="15"/>
        <v>Stone Book</v>
      </c>
      <c r="C78" s="5" t="s">
        <v>480</v>
      </c>
      <c r="D78" s="6" t="s">
        <v>1579</v>
      </c>
      <c r="E78" s="5">
        <f t="shared" si="12"/>
        <v>43</v>
      </c>
      <c r="F78" s="40" t="s">
        <v>597</v>
      </c>
      <c r="G78" s="5">
        <v>15</v>
      </c>
      <c r="H78" s="5">
        <v>11000</v>
      </c>
      <c r="I78" s="5"/>
      <c r="J78" s="5"/>
      <c r="K78" s="5"/>
      <c r="L78" s="5">
        <v>63</v>
      </c>
      <c r="M78" s="5">
        <v>0</v>
      </c>
      <c r="N78" s="5">
        <f t="shared" si="13"/>
        <v>0</v>
      </c>
      <c r="O78" s="5">
        <f t="shared" si="14"/>
        <v>0</v>
      </c>
      <c r="P78" s="29" t="s">
        <v>1592</v>
      </c>
      <c r="Q78" s="17"/>
      <c r="R78" s="17"/>
      <c r="S78" s="19"/>
      <c r="T78" s="17"/>
      <c r="U78" s="5" t="s">
        <v>1593</v>
      </c>
      <c r="V78" s="5" t="s">
        <v>6</v>
      </c>
      <c r="W78" t="s">
        <v>2141</v>
      </c>
      <c r="Y78" t="s">
        <v>1641</v>
      </c>
      <c r="Z78" t="s">
        <v>2099</v>
      </c>
      <c r="AD78" t="s">
        <v>480</v>
      </c>
    </row>
    <row r="79" spans="1:34">
      <c r="A79" t="str">
        <f t="shared" si="11"/>
        <v>Grenade</v>
      </c>
      <c r="B79" t="str">
        <f>C79&amp;D79</f>
        <v>Grenade</v>
      </c>
      <c r="C79" s="5" t="s">
        <v>606</v>
      </c>
      <c r="D79" s="6"/>
      <c r="E79" s="5">
        <f t="shared" si="12"/>
        <v>91</v>
      </c>
      <c r="F79" s="40" t="s">
        <v>32</v>
      </c>
      <c r="G79" s="5">
        <v>30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1693</v>
      </c>
      <c r="Q79" s="17">
        <v>350</v>
      </c>
      <c r="R79" s="17"/>
      <c r="S79" s="19"/>
      <c r="T79" s="17" t="s">
        <v>1536</v>
      </c>
      <c r="U79" s="5">
        <v>7</v>
      </c>
      <c r="V79" s="5" t="s">
        <v>5</v>
      </c>
      <c r="W79" t="s">
        <v>2140</v>
      </c>
      <c r="Y79" t="s">
        <v>2131</v>
      </c>
      <c r="Z79" t="s">
        <v>2099</v>
      </c>
      <c r="AB79">
        <v>350</v>
      </c>
      <c r="AC79">
        <v>0</v>
      </c>
      <c r="AE79" t="s">
        <v>2441</v>
      </c>
    </row>
    <row r="80" spans="1:34">
      <c r="A80" t="str">
        <f t="shared" si="11"/>
        <v>Sypha</v>
      </c>
      <c r="B80" t="str">
        <f>C80&amp;D80</f>
        <v>Sypha</v>
      </c>
      <c r="C80" s="5" t="s">
        <v>708</v>
      </c>
      <c r="D80" s="6"/>
      <c r="E80" s="5">
        <f t="shared" si="12"/>
        <v>102</v>
      </c>
      <c r="F80" s="40">
        <v>66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1470</v>
      </c>
      <c r="N80" s="5" t="str">
        <f t="shared" si="13"/>
        <v>Str</v>
      </c>
      <c r="O80" s="5" t="str">
        <f t="shared" si="14"/>
        <v>14</v>
      </c>
      <c r="P80" s="29" t="s">
        <v>1718</v>
      </c>
      <c r="Q80" s="17"/>
      <c r="R80" s="17"/>
      <c r="S80" s="19"/>
      <c r="T80" s="17"/>
      <c r="U80" s="5" t="s">
        <v>1472</v>
      </c>
      <c r="V80" s="5" t="str">
        <f>W80</f>
        <v>Str</v>
      </c>
      <c r="W80" t="s">
        <v>4</v>
      </c>
      <c r="X80">
        <v>6</v>
      </c>
      <c r="Y80" t="s">
        <v>2130</v>
      </c>
      <c r="Z80" t="s">
        <v>2095</v>
      </c>
      <c r="AE80" t="s">
        <v>2096</v>
      </c>
      <c r="AG80">
        <v>100</v>
      </c>
    </row>
    <row r="81" spans="1:35">
      <c r="A81" t="str">
        <f t="shared" si="11"/>
        <v>Coin</v>
      </c>
      <c r="B81" t="str">
        <f>C81&amp;D81</f>
        <v>Coin</v>
      </c>
      <c r="C81" s="5" t="s">
        <v>709</v>
      </c>
      <c r="D81" s="6"/>
      <c r="E81" s="5">
        <f t="shared" si="12"/>
        <v>103</v>
      </c>
      <c r="F81" s="40">
        <v>67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1719</v>
      </c>
      <c r="N81" s="5" t="str">
        <f t="shared" si="13"/>
        <v>Agl</v>
      </c>
      <c r="O81" s="5" t="str">
        <f t="shared" si="14"/>
        <v>14</v>
      </c>
      <c r="P81" s="29" t="s">
        <v>1720</v>
      </c>
      <c r="Q81" s="17">
        <v>50</v>
      </c>
      <c r="R81" s="41">
        <v>0.7</v>
      </c>
      <c r="S81" s="19"/>
      <c r="T81" s="17"/>
      <c r="U81" s="5" t="s">
        <v>1663</v>
      </c>
      <c r="V81" s="5" t="s">
        <v>5</v>
      </c>
      <c r="W81" t="s">
        <v>2140</v>
      </c>
      <c r="Y81" t="s">
        <v>2131</v>
      </c>
      <c r="Z81" t="s">
        <v>2095</v>
      </c>
      <c r="AB81">
        <v>50</v>
      </c>
      <c r="AC81">
        <v>10</v>
      </c>
      <c r="AG81">
        <v>80</v>
      </c>
    </row>
    <row r="82" spans="1:35">
      <c r="A82" t="str">
        <f t="shared" si="11"/>
        <v>Laser Sword</v>
      </c>
      <c r="B82" t="str">
        <f t="shared" ref="B82:B92" si="16">CONCATENATE(C82, " ",D82)</f>
        <v>Laser Sword</v>
      </c>
      <c r="C82" s="5" t="s">
        <v>1731</v>
      </c>
      <c r="D82" s="6" t="s">
        <v>108</v>
      </c>
      <c r="E82" s="5">
        <f t="shared" si="12"/>
        <v>108</v>
      </c>
      <c r="F82" s="40" t="s">
        <v>1732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1734</v>
      </c>
      <c r="Q82" s="17"/>
      <c r="R82" s="17"/>
      <c r="S82" s="19"/>
      <c r="T82" s="17"/>
      <c r="U82" s="5" t="s">
        <v>1663</v>
      </c>
      <c r="V82" s="5" t="str">
        <f>W82</f>
        <v>Agl</v>
      </c>
      <c r="W82" t="s">
        <v>5</v>
      </c>
      <c r="X82">
        <v>9</v>
      </c>
      <c r="Y82" t="s">
        <v>2130</v>
      </c>
      <c r="Z82" t="s">
        <v>2095</v>
      </c>
      <c r="AI82" t="s">
        <v>2355</v>
      </c>
    </row>
    <row r="83" spans="1:35">
      <c r="A83" t="str">
        <f t="shared" si="11"/>
        <v>Flame Sword</v>
      </c>
      <c r="B83" t="str">
        <f t="shared" si="16"/>
        <v>Flame Sword</v>
      </c>
      <c r="C83" s="5" t="s">
        <v>49</v>
      </c>
      <c r="D83" s="6" t="s">
        <v>108</v>
      </c>
      <c r="E83" s="5">
        <f t="shared" si="12"/>
        <v>10</v>
      </c>
      <c r="F83" s="40" t="s">
        <v>1465</v>
      </c>
      <c r="G83" s="5">
        <v>40</v>
      </c>
      <c r="H83" s="5">
        <v>17000</v>
      </c>
      <c r="I83" s="5"/>
      <c r="J83" s="5"/>
      <c r="K83" s="5"/>
      <c r="L83" s="5">
        <v>81</v>
      </c>
      <c r="M83" s="5" t="s">
        <v>1490</v>
      </c>
      <c r="N83" s="5" t="str">
        <f t="shared" si="13"/>
        <v>Str</v>
      </c>
      <c r="O83" s="5" t="str">
        <f t="shared" si="14"/>
        <v>18</v>
      </c>
      <c r="P83" s="29" t="s">
        <v>1492</v>
      </c>
      <c r="Q83" s="17"/>
      <c r="R83" s="17"/>
      <c r="S83" s="19"/>
      <c r="T83" s="5" t="s">
        <v>1493</v>
      </c>
      <c r="U83" s="5" t="s">
        <v>1494</v>
      </c>
      <c r="V83" s="5" t="str">
        <f>W83</f>
        <v>Str</v>
      </c>
      <c r="W83" t="s">
        <v>4</v>
      </c>
      <c r="X83">
        <v>12</v>
      </c>
      <c r="Y83" t="s">
        <v>2130</v>
      </c>
      <c r="Z83" t="s">
        <v>2095</v>
      </c>
      <c r="AA83" t="s">
        <v>159</v>
      </c>
    </row>
    <row r="84" spans="1:35">
      <c r="A84" t="str">
        <f t="shared" si="11"/>
        <v>Ice Sword</v>
      </c>
      <c r="B84" t="str">
        <f t="shared" si="16"/>
        <v>Ice Sword</v>
      </c>
      <c r="C84" s="5" t="s">
        <v>439</v>
      </c>
      <c r="D84" s="6" t="s">
        <v>108</v>
      </c>
      <c r="E84" s="5">
        <f t="shared" si="12"/>
        <v>11</v>
      </c>
      <c r="F84" s="40" t="s">
        <v>644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1496</v>
      </c>
      <c r="Q84" s="17"/>
      <c r="R84" s="17"/>
      <c r="S84" s="19"/>
      <c r="T84" s="5" t="s">
        <v>1497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439</v>
      </c>
    </row>
    <row r="85" spans="1:35">
      <c r="A85" t="str">
        <f t="shared" si="11"/>
        <v>Thunder Axe</v>
      </c>
      <c r="B85" t="str">
        <f t="shared" si="16"/>
        <v>Thunder Axe</v>
      </c>
      <c r="C85" s="5" t="s">
        <v>241</v>
      </c>
      <c r="D85" s="6" t="s">
        <v>503</v>
      </c>
      <c r="E85" s="5">
        <f t="shared" si="12"/>
        <v>12</v>
      </c>
      <c r="F85" s="40" t="s">
        <v>1475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1499</v>
      </c>
      <c r="Q85" s="17"/>
      <c r="R85" s="17"/>
      <c r="S85" s="19"/>
      <c r="T85" s="5" t="s">
        <v>1500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241</v>
      </c>
    </row>
    <row r="86" spans="1:35">
      <c r="A86" t="str">
        <f t="shared" si="11"/>
        <v>Flame Shield</v>
      </c>
      <c r="B86" t="str">
        <f t="shared" si="16"/>
        <v>Flame Shield</v>
      </c>
      <c r="C86" s="5" t="s">
        <v>49</v>
      </c>
      <c r="D86" s="6" t="s">
        <v>1538</v>
      </c>
      <c r="E86" s="5">
        <f t="shared" si="12"/>
        <v>26</v>
      </c>
      <c r="F86" s="40" t="s">
        <v>1549</v>
      </c>
      <c r="G86" s="5">
        <v>30</v>
      </c>
      <c r="H86" s="5">
        <v>17000</v>
      </c>
      <c r="I86" s="5"/>
      <c r="J86" s="5"/>
      <c r="K86" s="5"/>
      <c r="L86" s="5">
        <v>81</v>
      </c>
      <c r="M86" s="5" t="s">
        <v>1550</v>
      </c>
      <c r="N86" s="5" t="str">
        <f t="shared" si="13"/>
        <v>Def</v>
      </c>
      <c r="O86" s="5" t="str">
        <f t="shared" si="14"/>
        <v>18</v>
      </c>
      <c r="P86" s="29" t="s">
        <v>2139</v>
      </c>
      <c r="Q86" s="17"/>
      <c r="R86" s="17"/>
      <c r="S86" s="19"/>
      <c r="T86" s="17"/>
      <c r="U86" s="5" t="s">
        <v>1551</v>
      </c>
      <c r="V86" s="5" t="s">
        <v>7</v>
      </c>
      <c r="Y86" t="s">
        <v>1538</v>
      </c>
      <c r="Z86" t="s">
        <v>2096</v>
      </c>
      <c r="AE86" t="s">
        <v>269</v>
      </c>
      <c r="AG86">
        <v>80</v>
      </c>
    </row>
    <row r="87" spans="1:35">
      <c r="A87" t="str">
        <f t="shared" si="11"/>
        <v>Ice Shield</v>
      </c>
      <c r="B87" t="str">
        <f t="shared" si="16"/>
        <v>Ice Shield</v>
      </c>
      <c r="C87" s="5" t="s">
        <v>439</v>
      </c>
      <c r="D87" s="6" t="s">
        <v>1538</v>
      </c>
      <c r="E87" s="5">
        <f t="shared" si="12"/>
        <v>27</v>
      </c>
      <c r="F87" s="40" t="s">
        <v>1552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1553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50</v>
      </c>
      <c r="AG87">
        <v>80</v>
      </c>
    </row>
    <row r="88" spans="1:35">
      <c r="A88" t="str">
        <f t="shared" si="11"/>
        <v>Death Book</v>
      </c>
      <c r="B88" t="str">
        <f t="shared" si="16"/>
        <v>Death Book</v>
      </c>
      <c r="C88" s="5" t="s">
        <v>1594</v>
      </c>
      <c r="D88" s="6" t="s">
        <v>1579</v>
      </c>
      <c r="E88" s="5">
        <f t="shared" si="12"/>
        <v>44</v>
      </c>
      <c r="F88" s="40" t="s">
        <v>1512</v>
      </c>
      <c r="G88" s="5">
        <v>15</v>
      </c>
      <c r="H88" s="5">
        <v>17000</v>
      </c>
      <c r="I88" s="5"/>
      <c r="J88" s="5"/>
      <c r="K88" s="5"/>
      <c r="L88" s="5">
        <v>81</v>
      </c>
      <c r="M88" s="5">
        <v>0</v>
      </c>
      <c r="N88" s="5">
        <f t="shared" si="13"/>
        <v>0</v>
      </c>
      <c r="O88" s="5">
        <f t="shared" si="14"/>
        <v>0</v>
      </c>
      <c r="P88" s="29" t="s">
        <v>1595</v>
      </c>
      <c r="Q88" s="17"/>
      <c r="R88" s="17"/>
      <c r="S88" s="19"/>
      <c r="T88" s="17"/>
      <c r="U88" s="5" t="s">
        <v>1596</v>
      </c>
      <c r="V88" s="5" t="s">
        <v>6</v>
      </c>
      <c r="W88" t="s">
        <v>2141</v>
      </c>
      <c r="Y88" t="s">
        <v>1641</v>
      </c>
      <c r="Z88" t="s">
        <v>2099</v>
      </c>
      <c r="AA88" t="s">
        <v>1594</v>
      </c>
      <c r="AD88" t="s">
        <v>2149</v>
      </c>
    </row>
    <row r="89" spans="1:35">
      <c r="A89" t="str">
        <f t="shared" si="11"/>
        <v>Mage Staff</v>
      </c>
      <c r="B89" t="str">
        <f t="shared" si="16"/>
        <v>Mage Staff</v>
      </c>
      <c r="C89" s="5" t="s">
        <v>1597</v>
      </c>
      <c r="D89" s="6" t="s">
        <v>1598</v>
      </c>
      <c r="E89" s="5">
        <f t="shared" si="12"/>
        <v>45</v>
      </c>
      <c r="F89" s="40" t="s">
        <v>1599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1601</v>
      </c>
      <c r="Q89" s="17"/>
      <c r="R89" s="17"/>
      <c r="S89" s="19"/>
      <c r="T89" s="17"/>
      <c r="U89" s="5" t="s">
        <v>1596</v>
      </c>
      <c r="V89" s="5" t="s">
        <v>6</v>
      </c>
      <c r="W89" t="s">
        <v>6</v>
      </c>
      <c r="X89">
        <v>8</v>
      </c>
      <c r="Y89" t="s">
        <v>1641</v>
      </c>
      <c r="Z89" t="s">
        <v>2100</v>
      </c>
      <c r="AA89" t="s">
        <v>159</v>
      </c>
    </row>
    <row r="90" spans="1:35">
      <c r="A90" t="str">
        <f t="shared" si="11"/>
        <v>Heal Staff</v>
      </c>
      <c r="B90" t="str">
        <f t="shared" si="16"/>
        <v>Heal Staff</v>
      </c>
      <c r="C90" s="5" t="s">
        <v>74</v>
      </c>
      <c r="D90" s="6" t="s">
        <v>1598</v>
      </c>
      <c r="E90" s="5">
        <f t="shared" si="12"/>
        <v>47</v>
      </c>
      <c r="F90" s="40" t="s">
        <v>1591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1606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4</v>
      </c>
      <c r="Y90" t="s">
        <v>1641</v>
      </c>
      <c r="Z90" t="s">
        <v>2101</v>
      </c>
      <c r="AE90" t="s">
        <v>74</v>
      </c>
    </row>
    <row r="91" spans="1:35">
      <c r="A91" t="str">
        <f t="shared" si="11"/>
        <v>Hecate Boot</v>
      </c>
      <c r="B91" t="str">
        <f t="shared" si="16"/>
        <v>Hecate Boot</v>
      </c>
      <c r="C91" s="5" t="s">
        <v>1138</v>
      </c>
      <c r="D91" s="6" t="s">
        <v>1628</v>
      </c>
      <c r="E91" s="5">
        <f t="shared" si="12"/>
        <v>64</v>
      </c>
      <c r="F91" s="40">
        <v>40</v>
      </c>
      <c r="G91" s="5">
        <v>-2</v>
      </c>
      <c r="H91" s="5">
        <v>17000</v>
      </c>
      <c r="I91" s="5">
        <v>6</v>
      </c>
      <c r="J91" s="5" t="s">
        <v>6</v>
      </c>
      <c r="K91" s="5">
        <v>15</v>
      </c>
      <c r="L91" s="5">
        <v>81</v>
      </c>
      <c r="M91" s="5" t="s">
        <v>1550</v>
      </c>
      <c r="N91" s="5" t="str">
        <f t="shared" si="13"/>
        <v>Def</v>
      </c>
      <c r="O91" s="5" t="str">
        <f t="shared" si="14"/>
        <v>18</v>
      </c>
      <c r="P91" s="29" t="s">
        <v>1631</v>
      </c>
      <c r="U91" s="5" t="s">
        <v>1551</v>
      </c>
      <c r="V91" s="5" t="s">
        <v>2408</v>
      </c>
      <c r="Y91" t="s">
        <v>1613</v>
      </c>
    </row>
    <row r="92" spans="1:35">
      <c r="A92" t="str">
        <f t="shared" si="11"/>
        <v>Magnum</v>
      </c>
      <c r="B92" t="str">
        <f>C92</f>
        <v>Magnum</v>
      </c>
      <c r="C92" s="5" t="s">
        <v>550</v>
      </c>
      <c r="D92" s="6" t="s">
        <v>1654</v>
      </c>
      <c r="E92" s="5">
        <f t="shared" si="12"/>
        <v>78</v>
      </c>
      <c r="F92" s="40" t="s">
        <v>1661</v>
      </c>
      <c r="G92" s="5">
        <v>50</v>
      </c>
      <c r="H92" s="5">
        <v>17000</v>
      </c>
      <c r="I92" s="5"/>
      <c r="J92" s="5"/>
      <c r="K92" s="5"/>
      <c r="L92" s="5">
        <v>81</v>
      </c>
      <c r="M92" s="5" t="s">
        <v>1490</v>
      </c>
      <c r="N92" s="5" t="str">
        <f t="shared" si="13"/>
        <v>Str</v>
      </c>
      <c r="O92" s="5" t="str">
        <f t="shared" si="14"/>
        <v>18</v>
      </c>
      <c r="P92" s="29" t="s">
        <v>1662</v>
      </c>
      <c r="Q92" s="17">
        <v>450</v>
      </c>
      <c r="R92" s="17">
        <v>750</v>
      </c>
      <c r="S92" s="19"/>
      <c r="T92" s="17" t="s">
        <v>1663</v>
      </c>
      <c r="U92" s="5" t="s">
        <v>1494</v>
      </c>
      <c r="V92" s="5" t="s">
        <v>5</v>
      </c>
      <c r="W92" t="s">
        <v>2140</v>
      </c>
      <c r="Y92" t="s">
        <v>2131</v>
      </c>
      <c r="Z92" t="s">
        <v>2095</v>
      </c>
      <c r="AB92">
        <v>450</v>
      </c>
      <c r="AC92">
        <v>150</v>
      </c>
      <c r="AG92">
        <v>150</v>
      </c>
      <c r="AH92" t="s">
        <v>748</v>
      </c>
    </row>
    <row r="93" spans="1:35">
      <c r="A93" t="str">
        <f t="shared" si="11"/>
        <v>FlyingKick</v>
      </c>
      <c r="B93" t="str">
        <f>C93</f>
        <v>FlyingKick</v>
      </c>
      <c r="C93" s="5" t="s">
        <v>2445</v>
      </c>
      <c r="D93" s="6" t="s">
        <v>2106</v>
      </c>
      <c r="E93" s="5">
        <f t="shared" si="12"/>
        <v>82</v>
      </c>
      <c r="F93" s="40">
        <v>52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1672</v>
      </c>
      <c r="N93" s="5">
        <v>0</v>
      </c>
      <c r="O93" s="5">
        <v>0</v>
      </c>
      <c r="P93" s="29" t="s">
        <v>1673</v>
      </c>
      <c r="Q93" s="17"/>
      <c r="R93" s="17"/>
      <c r="S93" s="19"/>
      <c r="T93" s="17" t="s">
        <v>1533</v>
      </c>
      <c r="U93" s="5" t="s">
        <v>1674</v>
      </c>
      <c r="V93" s="5" t="s">
        <v>2409</v>
      </c>
      <c r="W93" t="s">
        <v>2443</v>
      </c>
      <c r="X93">
        <v>7</v>
      </c>
      <c r="Y93" t="s">
        <v>2130</v>
      </c>
      <c r="Z93" t="s">
        <v>2099</v>
      </c>
      <c r="AB93">
        <v>65</v>
      </c>
      <c r="AI93" t="s">
        <v>2376</v>
      </c>
    </row>
    <row r="94" spans="1:35">
      <c r="A94" t="str">
        <f t="shared" si="11"/>
        <v>Bazooka</v>
      </c>
      <c r="B94" t="str">
        <f>C94</f>
        <v>Bazooka</v>
      </c>
      <c r="C94" s="5" t="s">
        <v>548</v>
      </c>
      <c r="D94" s="6" t="s">
        <v>1694</v>
      </c>
      <c r="E94" s="5">
        <f t="shared" si="12"/>
        <v>92</v>
      </c>
      <c r="F94" s="40" t="s">
        <v>1695</v>
      </c>
      <c r="G94" s="5">
        <v>30</v>
      </c>
      <c r="H94" s="5">
        <v>17000</v>
      </c>
      <c r="I94" s="5"/>
      <c r="J94" s="5"/>
      <c r="K94" s="5"/>
      <c r="L94" s="5">
        <v>81</v>
      </c>
      <c r="M94" s="5">
        <v>0</v>
      </c>
      <c r="N94" s="5">
        <f t="shared" si="13"/>
        <v>0</v>
      </c>
      <c r="O94" s="5">
        <f t="shared" si="14"/>
        <v>0</v>
      </c>
      <c r="P94" s="29" t="s">
        <v>1696</v>
      </c>
      <c r="Q94" s="17">
        <v>490</v>
      </c>
      <c r="R94" s="17"/>
      <c r="S94" s="19"/>
      <c r="T94" s="17"/>
      <c r="U94" s="5">
        <v>9</v>
      </c>
      <c r="V94" s="5" t="s">
        <v>4</v>
      </c>
      <c r="W94" t="s">
        <v>2140</v>
      </c>
      <c r="Y94" t="s">
        <v>2131</v>
      </c>
      <c r="Z94" t="s">
        <v>2099</v>
      </c>
      <c r="AB94">
        <v>490</v>
      </c>
      <c r="AC94">
        <f>AB94*0.1</f>
        <v>49</v>
      </c>
      <c r="AG94">
        <v>100</v>
      </c>
      <c r="AH94" t="s">
        <v>748</v>
      </c>
    </row>
    <row r="95" spans="1:35">
      <c r="A95" t="str">
        <f t="shared" si="11"/>
        <v>Fire Gun</v>
      </c>
      <c r="B95" t="str">
        <f t="shared" ref="B95:B103" si="17">CONCATENATE(C95, " ",D95)</f>
        <v>Fire Gun</v>
      </c>
      <c r="C95" s="5" t="s">
        <v>159</v>
      </c>
      <c r="D95" s="6" t="s">
        <v>1654</v>
      </c>
      <c r="E95" s="5">
        <f t="shared" si="12"/>
        <v>95</v>
      </c>
      <c r="F95" s="40" t="s">
        <v>1703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1704</v>
      </c>
      <c r="Q95" s="17">
        <v>250</v>
      </c>
      <c r="R95" s="17"/>
      <c r="S95" s="19"/>
      <c r="T95" s="17" t="s">
        <v>1663</v>
      </c>
      <c r="U95" s="5">
        <v>9</v>
      </c>
      <c r="V95" s="5" t="s">
        <v>5</v>
      </c>
      <c r="W95" t="s">
        <v>2140</v>
      </c>
      <c r="Y95" t="s">
        <v>2131</v>
      </c>
      <c r="Z95" t="s">
        <v>2099</v>
      </c>
      <c r="AA95" t="s">
        <v>159</v>
      </c>
      <c r="AB95">
        <v>250</v>
      </c>
      <c r="AC95">
        <f>AB95*0.1</f>
        <v>25</v>
      </c>
      <c r="AE95" t="s">
        <v>2441</v>
      </c>
      <c r="AH95" t="s">
        <v>748</v>
      </c>
    </row>
    <row r="96" spans="1:35">
      <c r="A96" t="str">
        <f t="shared" si="11"/>
        <v>Army Helm</v>
      </c>
      <c r="B96" t="str">
        <f t="shared" si="17"/>
        <v>Army Helm</v>
      </c>
      <c r="C96" s="5" t="s">
        <v>1712</v>
      </c>
      <c r="D96" s="6" t="s">
        <v>1609</v>
      </c>
      <c r="E96" s="5">
        <f t="shared" si="12"/>
        <v>99</v>
      </c>
      <c r="F96" s="40">
        <v>63</v>
      </c>
      <c r="G96" s="5">
        <v>-2</v>
      </c>
      <c r="H96" s="5">
        <v>17000</v>
      </c>
      <c r="I96" s="5">
        <v>13</v>
      </c>
      <c r="J96" s="5"/>
      <c r="K96" s="5"/>
      <c r="L96" s="5">
        <v>81</v>
      </c>
      <c r="M96" s="5" t="s">
        <v>1550</v>
      </c>
      <c r="N96" s="5" t="str">
        <f t="shared" si="13"/>
        <v>Def</v>
      </c>
      <c r="O96" s="5">
        <v>13</v>
      </c>
      <c r="P96" s="29" t="s">
        <v>1616</v>
      </c>
      <c r="U96" s="5" t="s">
        <v>1551</v>
      </c>
      <c r="V96" s="5" t="s">
        <v>2408</v>
      </c>
      <c r="Y96" t="s">
        <v>1613</v>
      </c>
    </row>
    <row r="97" spans="1:35">
      <c r="A97" t="str">
        <f t="shared" si="11"/>
        <v>Army Armor</v>
      </c>
      <c r="B97" t="str">
        <f t="shared" si="17"/>
        <v>Army Armor</v>
      </c>
      <c r="C97" s="5" t="s">
        <v>1712</v>
      </c>
      <c r="D97" s="6" t="s">
        <v>1613</v>
      </c>
      <c r="E97" s="5">
        <f t="shared" si="12"/>
        <v>100</v>
      </c>
      <c r="F97" s="40">
        <v>64</v>
      </c>
      <c r="G97" s="5">
        <v>-2</v>
      </c>
      <c r="H97" s="5">
        <v>17000</v>
      </c>
      <c r="I97" s="5">
        <v>16</v>
      </c>
      <c r="J97" s="5"/>
      <c r="K97" s="5"/>
      <c r="L97" s="5">
        <v>63</v>
      </c>
      <c r="M97" s="5" t="s">
        <v>1713</v>
      </c>
      <c r="N97" s="5" t="str">
        <f t="shared" si="13"/>
        <v>Def</v>
      </c>
      <c r="O97" s="5">
        <v>13</v>
      </c>
      <c r="P97" s="29" t="s">
        <v>1714</v>
      </c>
      <c r="U97" s="5" t="s">
        <v>1715</v>
      </c>
      <c r="V97" s="5" t="s">
        <v>2408</v>
      </c>
      <c r="Y97" t="s">
        <v>1613</v>
      </c>
    </row>
    <row r="98" spans="1:35">
      <c r="A98" t="str">
        <f t="shared" si="11"/>
        <v>Psi Sword</v>
      </c>
      <c r="B98" t="str">
        <f t="shared" si="17"/>
        <v>Psi Sword</v>
      </c>
      <c r="C98" s="5" t="s">
        <v>828</v>
      </c>
      <c r="D98" s="6" t="s">
        <v>108</v>
      </c>
      <c r="E98" s="5">
        <f t="shared" si="12"/>
        <v>110</v>
      </c>
      <c r="F98" s="40" t="s">
        <v>1739</v>
      </c>
      <c r="G98" s="5">
        <v>50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13"/>
        <v>0</v>
      </c>
      <c r="O98" s="5">
        <f t="shared" si="14"/>
        <v>0</v>
      </c>
      <c r="P98" s="29" t="s">
        <v>1741</v>
      </c>
      <c r="Q98" s="17"/>
      <c r="R98" s="17"/>
      <c r="S98" s="19"/>
      <c r="T98" s="17"/>
      <c r="U98" s="5" t="s">
        <v>1596</v>
      </c>
      <c r="V98" s="5" t="s">
        <v>5</v>
      </c>
      <c r="W98" t="s">
        <v>6</v>
      </c>
      <c r="X98">
        <v>12</v>
      </c>
      <c r="Y98" t="s">
        <v>2130</v>
      </c>
      <c r="Z98" t="s">
        <v>2095</v>
      </c>
    </row>
    <row r="99" spans="1:35">
      <c r="A99" t="str">
        <f t="shared" si="11"/>
        <v>Giant Helm</v>
      </c>
      <c r="B99" t="str">
        <f t="shared" si="17"/>
        <v>Giant Helm</v>
      </c>
      <c r="C99" s="5" t="s">
        <v>466</v>
      </c>
      <c r="D99" s="6" t="s">
        <v>1609</v>
      </c>
      <c r="E99" s="5">
        <f t="shared" si="12"/>
        <v>115</v>
      </c>
      <c r="F99" s="40">
        <v>73</v>
      </c>
      <c r="G99" s="5">
        <v>-2</v>
      </c>
      <c r="H99" s="5">
        <v>17000</v>
      </c>
      <c r="I99" s="5">
        <v>13</v>
      </c>
      <c r="J99" s="5" t="s">
        <v>4</v>
      </c>
      <c r="K99" s="5">
        <v>10</v>
      </c>
      <c r="L99" s="5">
        <v>81</v>
      </c>
      <c r="M99" s="5" t="s">
        <v>1550</v>
      </c>
      <c r="N99" s="5" t="str">
        <f t="shared" si="13"/>
        <v>Def</v>
      </c>
      <c r="O99" s="5">
        <v>13</v>
      </c>
      <c r="P99" s="29" t="s">
        <v>1752</v>
      </c>
      <c r="U99" s="5" t="s">
        <v>1551</v>
      </c>
      <c r="V99" s="5" t="s">
        <v>2408</v>
      </c>
      <c r="Y99" t="s">
        <v>1613</v>
      </c>
    </row>
    <row r="100" spans="1:35">
      <c r="A100" t="str">
        <f t="shared" si="11"/>
        <v>Ninja Glove</v>
      </c>
      <c r="B100" t="str">
        <f t="shared" si="17"/>
        <v>Ninja Glove</v>
      </c>
      <c r="C100" s="5" t="s">
        <v>538</v>
      </c>
      <c r="D100" s="6" t="s">
        <v>1620</v>
      </c>
      <c r="E100" s="5">
        <f t="shared" si="12"/>
        <v>62</v>
      </c>
      <c r="F100" s="40" t="s">
        <v>1625</v>
      </c>
      <c r="G100" s="5">
        <v>-2</v>
      </c>
      <c r="H100" s="5">
        <v>18000</v>
      </c>
      <c r="I100" s="5">
        <v>10</v>
      </c>
      <c r="J100" s="5"/>
      <c r="K100" s="5"/>
      <c r="L100" s="5">
        <v>117</v>
      </c>
      <c r="M100" s="5" t="s">
        <v>1502</v>
      </c>
      <c r="N100" s="5" t="str">
        <f t="shared" si="13"/>
        <v>Def</v>
      </c>
      <c r="O100" s="5">
        <v>20</v>
      </c>
      <c r="P100" s="29" t="s">
        <v>1626</v>
      </c>
      <c r="U100" s="5" t="s">
        <v>1505</v>
      </c>
      <c r="V100" s="5" t="s">
        <v>2408</v>
      </c>
      <c r="Y100" t="s">
        <v>1613</v>
      </c>
      <c r="AA100" t="s">
        <v>1892</v>
      </c>
    </row>
    <row r="101" spans="1:35">
      <c r="A101" t="str">
        <f t="shared" si="11"/>
        <v>Coral Sword</v>
      </c>
      <c r="B101" t="str">
        <f t="shared" si="17"/>
        <v>Coral Sword</v>
      </c>
      <c r="C101" s="5" t="s">
        <v>1473</v>
      </c>
      <c r="D101" s="6" t="s">
        <v>108</v>
      </c>
      <c r="E101" s="5">
        <f t="shared" si="12"/>
        <v>6</v>
      </c>
      <c r="F101" s="40" t="s">
        <v>543</v>
      </c>
      <c r="G101" s="5">
        <v>40</v>
      </c>
      <c r="H101" s="5">
        <v>26000</v>
      </c>
      <c r="I101" s="5"/>
      <c r="J101" s="5"/>
      <c r="K101" s="5"/>
      <c r="L101" s="5">
        <v>99</v>
      </c>
      <c r="M101" s="5" t="s">
        <v>1474</v>
      </c>
      <c r="N101" s="5" t="str">
        <f t="shared" si="13"/>
        <v>Str</v>
      </c>
      <c r="O101" s="5" t="str">
        <f t="shared" si="14"/>
        <v>22</v>
      </c>
      <c r="P101" s="29" t="s">
        <v>1477</v>
      </c>
      <c r="Q101" s="17"/>
      <c r="R101" s="17"/>
      <c r="S101" s="19"/>
      <c r="T101" s="17"/>
      <c r="U101" s="5" t="s">
        <v>1478</v>
      </c>
      <c r="V101" s="5" t="str">
        <f>W101</f>
        <v>Str</v>
      </c>
      <c r="W101" t="s">
        <v>4</v>
      </c>
      <c r="X101">
        <v>13</v>
      </c>
      <c r="Y101" t="s">
        <v>2130</v>
      </c>
      <c r="Z101" t="s">
        <v>2095</v>
      </c>
      <c r="AA101" t="s">
        <v>1297</v>
      </c>
    </row>
    <row r="102" spans="1:35">
      <c r="A102" t="str">
        <f t="shared" si="11"/>
        <v>Ogre Axe</v>
      </c>
      <c r="B102" t="str">
        <f t="shared" si="17"/>
        <v>Ogre Axe</v>
      </c>
      <c r="C102" s="5" t="s">
        <v>462</v>
      </c>
      <c r="D102" s="6" t="s">
        <v>503</v>
      </c>
      <c r="E102" s="5">
        <f t="shared" si="12"/>
        <v>7</v>
      </c>
      <c r="F102" s="40" t="s">
        <v>694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1480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1317</v>
      </c>
    </row>
    <row r="103" spans="1:35">
      <c r="A103" t="str">
        <f t="shared" si="11"/>
        <v>Dragon Armor</v>
      </c>
      <c r="B103" t="str">
        <f t="shared" si="17"/>
        <v>Dragon Armor</v>
      </c>
      <c r="C103" s="5" t="s">
        <v>337</v>
      </c>
      <c r="D103" s="6" t="s">
        <v>1613</v>
      </c>
      <c r="E103" s="5">
        <f t="shared" si="12"/>
        <v>56</v>
      </c>
      <c r="F103" s="40">
        <v>38</v>
      </c>
      <c r="G103" s="5">
        <v>-2</v>
      </c>
      <c r="H103" s="5">
        <v>26000</v>
      </c>
      <c r="I103" s="5">
        <v>21</v>
      </c>
      <c r="J103" s="5"/>
      <c r="K103" s="5"/>
      <c r="L103" s="5">
        <v>81</v>
      </c>
      <c r="M103" s="5" t="s">
        <v>1550</v>
      </c>
      <c r="N103" s="5" t="str">
        <f t="shared" si="13"/>
        <v>Def</v>
      </c>
      <c r="O103" s="5">
        <v>20</v>
      </c>
      <c r="P103" s="29" t="s">
        <v>1617</v>
      </c>
      <c r="U103" s="5" t="s">
        <v>1551</v>
      </c>
      <c r="V103" s="5" t="s">
        <v>2408</v>
      </c>
      <c r="Y103" t="s">
        <v>1613</v>
      </c>
      <c r="AA103" t="s">
        <v>2162</v>
      </c>
    </row>
    <row r="104" spans="1:35">
      <c r="A104" t="str">
        <f t="shared" si="11"/>
        <v>Vulcan</v>
      </c>
      <c r="B104" t="str">
        <f>C104</f>
        <v>Vulcan</v>
      </c>
      <c r="C104" s="5" t="s">
        <v>1697</v>
      </c>
      <c r="D104" s="6" t="s">
        <v>1694</v>
      </c>
      <c r="E104" s="5">
        <f t="shared" si="12"/>
        <v>93</v>
      </c>
      <c r="F104" s="40" t="s">
        <v>1698</v>
      </c>
      <c r="G104" s="5">
        <v>30</v>
      </c>
      <c r="H104" s="5">
        <v>26000</v>
      </c>
      <c r="I104" s="5"/>
      <c r="J104" s="5"/>
      <c r="K104" s="5"/>
      <c r="L104" s="5">
        <v>99</v>
      </c>
      <c r="M104" s="5">
        <v>0</v>
      </c>
      <c r="N104" s="5">
        <f t="shared" si="13"/>
        <v>0</v>
      </c>
      <c r="O104" s="5">
        <f t="shared" si="14"/>
        <v>0</v>
      </c>
      <c r="P104" s="29" t="s">
        <v>1699</v>
      </c>
      <c r="Q104" s="17">
        <v>660</v>
      </c>
      <c r="R104" s="17"/>
      <c r="S104" s="19"/>
      <c r="T104" s="17"/>
      <c r="U104" s="5">
        <v>11</v>
      </c>
      <c r="V104" s="5" t="s">
        <v>5</v>
      </c>
      <c r="W104" t="s">
        <v>2140</v>
      </c>
      <c r="Y104" t="s">
        <v>2131</v>
      </c>
      <c r="Z104" t="s">
        <v>2099</v>
      </c>
      <c r="AB104">
        <v>660</v>
      </c>
      <c r="AC104">
        <f>AB104*0.1</f>
        <v>66</v>
      </c>
      <c r="AG104">
        <v>150</v>
      </c>
      <c r="AH104" t="s">
        <v>748</v>
      </c>
    </row>
    <row r="105" spans="1:35">
      <c r="A105" t="str">
        <f t="shared" si="11"/>
        <v>Giant Armor</v>
      </c>
      <c r="B105" t="str">
        <f>CONCATENATE(C105, " ",D105)</f>
        <v>Giant Armor</v>
      </c>
      <c r="C105" s="5" t="s">
        <v>466</v>
      </c>
      <c r="D105" s="6" t="s">
        <v>1613</v>
      </c>
      <c r="E105" s="5">
        <f t="shared" si="12"/>
        <v>98</v>
      </c>
      <c r="F105" s="40">
        <v>62</v>
      </c>
      <c r="G105" s="5">
        <v>-2</v>
      </c>
      <c r="H105" s="5">
        <v>26000</v>
      </c>
      <c r="I105" s="5">
        <v>20</v>
      </c>
      <c r="J105" s="5" t="s">
        <v>4</v>
      </c>
      <c r="K105" s="5">
        <v>10</v>
      </c>
      <c r="L105" s="5">
        <v>81</v>
      </c>
      <c r="M105" s="5" t="s">
        <v>1550</v>
      </c>
      <c r="N105" s="5" t="str">
        <f t="shared" si="13"/>
        <v>Def</v>
      </c>
      <c r="O105" s="5">
        <v>13</v>
      </c>
      <c r="P105" s="29" t="s">
        <v>1711</v>
      </c>
      <c r="U105" s="5" t="s">
        <v>1551</v>
      </c>
      <c r="V105" s="5" t="s">
        <v>2408</v>
      </c>
      <c r="Y105" t="s">
        <v>1613</v>
      </c>
    </row>
    <row r="106" spans="1:35">
      <c r="A106" t="str">
        <f t="shared" si="11"/>
        <v>Samurai Shield</v>
      </c>
      <c r="B106" t="str">
        <f>CONCATENATE(C106, " ",D106)</f>
        <v>Samurai Shield</v>
      </c>
      <c r="C106" s="5" t="s">
        <v>535</v>
      </c>
      <c r="D106" s="6" t="s">
        <v>1538</v>
      </c>
      <c r="E106" s="5">
        <f t="shared" si="12"/>
        <v>105</v>
      </c>
      <c r="F106" s="40">
        <v>69</v>
      </c>
      <c r="G106" s="5">
        <v>50</v>
      </c>
      <c r="H106" s="5">
        <v>26000</v>
      </c>
      <c r="I106" s="5"/>
      <c r="J106" s="5"/>
      <c r="K106" s="5"/>
      <c r="L106" s="5">
        <v>99</v>
      </c>
      <c r="M106" s="5" t="s">
        <v>1723</v>
      </c>
      <c r="N106" s="5" t="str">
        <f t="shared" si="13"/>
        <v>Def</v>
      </c>
      <c r="O106" s="5" t="str">
        <f t="shared" si="14"/>
        <v>22</v>
      </c>
      <c r="P106" s="29" t="s">
        <v>1724</v>
      </c>
      <c r="Q106" s="17"/>
      <c r="R106" s="17"/>
      <c r="S106" s="19"/>
      <c r="T106" s="17"/>
      <c r="U106" s="5" t="s">
        <v>1725</v>
      </c>
      <c r="V106" s="5" t="s">
        <v>7</v>
      </c>
      <c r="Y106" t="s">
        <v>1538</v>
      </c>
      <c r="Z106" t="s">
        <v>2096</v>
      </c>
      <c r="AG106">
        <v>99</v>
      </c>
    </row>
    <row r="107" spans="1:35">
      <c r="A107" t="str">
        <f t="shared" si="11"/>
        <v>Muramas</v>
      </c>
      <c r="B107" t="str">
        <f>C107</f>
        <v>Muramas</v>
      </c>
      <c r="C107" s="5" t="s">
        <v>1726</v>
      </c>
      <c r="D107" s="6" t="s">
        <v>108</v>
      </c>
      <c r="E107" s="5">
        <f t="shared" si="12"/>
        <v>106</v>
      </c>
      <c r="F107" s="40" t="s">
        <v>452</v>
      </c>
      <c r="G107" s="5">
        <v>40</v>
      </c>
      <c r="H107" s="5">
        <v>26000</v>
      </c>
      <c r="I107" s="5"/>
      <c r="J107" s="5"/>
      <c r="K107" s="5"/>
      <c r="L107" s="5">
        <v>99</v>
      </c>
      <c r="M107" s="5" t="s">
        <v>1474</v>
      </c>
      <c r="N107" s="5" t="str">
        <f t="shared" si="13"/>
        <v>Str</v>
      </c>
      <c r="O107" s="5" t="str">
        <f t="shared" si="14"/>
        <v>22</v>
      </c>
      <c r="P107" s="29" t="s">
        <v>1728</v>
      </c>
      <c r="Q107" s="17"/>
      <c r="R107" s="17"/>
      <c r="S107" s="19"/>
      <c r="T107" s="17"/>
      <c r="U107" s="5" t="s">
        <v>1478</v>
      </c>
      <c r="V107" s="5" t="str">
        <f>W107</f>
        <v>Str</v>
      </c>
      <c r="W107" t="s">
        <v>4</v>
      </c>
      <c r="X107">
        <v>15</v>
      </c>
      <c r="Y107" t="s">
        <v>2130</v>
      </c>
      <c r="Z107" t="s">
        <v>2095</v>
      </c>
      <c r="AA107" t="s">
        <v>1329</v>
      </c>
    </row>
    <row r="108" spans="1:35">
      <c r="A108" t="str">
        <f t="shared" si="11"/>
        <v>CatClaw</v>
      </c>
      <c r="B108" t="str">
        <f>C108</f>
        <v>CatClaw</v>
      </c>
      <c r="C108" s="5" t="s">
        <v>781</v>
      </c>
      <c r="D108" s="6" t="s">
        <v>1518</v>
      </c>
      <c r="E108" s="5">
        <f t="shared" si="12"/>
        <v>17</v>
      </c>
      <c r="F108" s="40">
        <v>11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1519</v>
      </c>
      <c r="N108" s="5" t="str">
        <f t="shared" si="13"/>
        <v>Agl</v>
      </c>
      <c r="O108" s="5" t="str">
        <f t="shared" si="14"/>
        <v>22</v>
      </c>
      <c r="P108" s="29" t="s">
        <v>1520</v>
      </c>
      <c r="Q108" s="17"/>
      <c r="R108" s="17"/>
      <c r="S108" s="19"/>
      <c r="T108" s="17"/>
      <c r="U108" s="5" t="s">
        <v>1521</v>
      </c>
      <c r="V108" s="5" t="str">
        <f>W108</f>
        <v>Agl</v>
      </c>
      <c r="W108" t="s">
        <v>5</v>
      </c>
      <c r="X108">
        <v>11</v>
      </c>
      <c r="Y108" t="s">
        <v>2130</v>
      </c>
      <c r="Z108" t="s">
        <v>2095</v>
      </c>
      <c r="AI108" t="s">
        <v>2356</v>
      </c>
    </row>
    <row r="109" spans="1:35">
      <c r="A109" t="str">
        <f t="shared" si="11"/>
        <v>Dragon Sword</v>
      </c>
      <c r="B109" t="str">
        <f t="shared" ref="B109:B115" si="18">CONCATENATE(C109, " ",D109)</f>
        <v>Dragon Sword</v>
      </c>
      <c r="C109" s="5" t="s">
        <v>337</v>
      </c>
      <c r="D109" s="6" t="s">
        <v>108</v>
      </c>
      <c r="E109" s="5">
        <f t="shared" si="12"/>
        <v>8</v>
      </c>
      <c r="F109" s="40" t="s">
        <v>890</v>
      </c>
      <c r="G109" s="5">
        <v>40</v>
      </c>
      <c r="H109" s="5">
        <v>36000</v>
      </c>
      <c r="I109" s="5"/>
      <c r="J109" s="5"/>
      <c r="K109" s="5"/>
      <c r="L109" s="5">
        <v>117</v>
      </c>
      <c r="M109" s="5" t="s">
        <v>1481</v>
      </c>
      <c r="N109" s="5" t="str">
        <f t="shared" si="13"/>
        <v>Str</v>
      </c>
      <c r="O109" s="5" t="str">
        <f t="shared" si="14"/>
        <v>26</v>
      </c>
      <c r="P109" s="29" t="s">
        <v>1483</v>
      </c>
      <c r="Q109" s="17"/>
      <c r="R109" s="17"/>
      <c r="S109" s="19"/>
      <c r="T109" s="17"/>
      <c r="U109" s="5" t="s">
        <v>1484</v>
      </c>
      <c r="V109" s="5" t="str">
        <f>W109</f>
        <v>Str</v>
      </c>
      <c r="W109" t="s">
        <v>4</v>
      </c>
      <c r="X109">
        <v>14</v>
      </c>
      <c r="Y109" t="s">
        <v>2130</v>
      </c>
      <c r="Z109" t="s">
        <v>2095</v>
      </c>
      <c r="AA109" t="s">
        <v>1304</v>
      </c>
    </row>
    <row r="110" spans="1:35">
      <c r="A110" t="str">
        <f t="shared" si="11"/>
        <v>Defend Sword</v>
      </c>
      <c r="B110" t="str">
        <f t="shared" si="18"/>
        <v>Defend Sword</v>
      </c>
      <c r="C110" s="5" t="s">
        <v>1501</v>
      </c>
      <c r="D110" s="6" t="s">
        <v>108</v>
      </c>
      <c r="E110" s="5">
        <f t="shared" si="12"/>
        <v>13</v>
      </c>
      <c r="F110" s="40" t="s">
        <v>1476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1502</v>
      </c>
      <c r="N110" s="5" t="str">
        <f t="shared" si="13"/>
        <v>Def</v>
      </c>
      <c r="O110" s="5" t="str">
        <f t="shared" si="14"/>
        <v>26</v>
      </c>
      <c r="P110" s="29" t="s">
        <v>1503</v>
      </c>
      <c r="Q110" s="17"/>
      <c r="R110" s="17"/>
      <c r="S110" s="19"/>
      <c r="T110" s="5" t="s">
        <v>1504</v>
      </c>
      <c r="U110" s="5" t="s">
        <v>1505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E110" t="s">
        <v>2096</v>
      </c>
      <c r="AG110">
        <v>80</v>
      </c>
    </row>
    <row r="111" spans="1:35">
      <c r="A111" t="str">
        <f t="shared" si="11"/>
        <v>Rune Axe</v>
      </c>
      <c r="B111" t="str">
        <f t="shared" si="18"/>
        <v>Rune Axe</v>
      </c>
      <c r="C111" s="5" t="s">
        <v>1506</v>
      </c>
      <c r="D111" s="6" t="s">
        <v>503</v>
      </c>
      <c r="E111" s="5">
        <f t="shared" si="12"/>
        <v>14</v>
      </c>
      <c r="F111" s="40" t="s">
        <v>1482</v>
      </c>
      <c r="G111" s="5">
        <v>40</v>
      </c>
      <c r="H111" s="5">
        <v>36000</v>
      </c>
      <c r="I111" s="5"/>
      <c r="J111" s="5"/>
      <c r="K111" s="5"/>
      <c r="L111" s="5">
        <v>45</v>
      </c>
      <c r="M111" s="5">
        <v>0</v>
      </c>
      <c r="N111" s="5">
        <f t="shared" si="13"/>
        <v>0</v>
      </c>
      <c r="O111" s="5">
        <f t="shared" si="14"/>
        <v>0</v>
      </c>
      <c r="P111" s="29" t="s">
        <v>1507</v>
      </c>
      <c r="Q111" s="17"/>
      <c r="R111" s="17"/>
      <c r="S111" s="19"/>
      <c r="T111" s="17"/>
      <c r="U111" s="5" t="s">
        <v>1508</v>
      </c>
      <c r="V111" s="5" t="str">
        <f>W111</f>
        <v>Str</v>
      </c>
      <c r="W111" t="s">
        <v>4</v>
      </c>
      <c r="X111">
        <v>12</v>
      </c>
      <c r="Y111" t="s">
        <v>2130</v>
      </c>
      <c r="Z111" t="s">
        <v>2095</v>
      </c>
      <c r="AE111" t="s">
        <v>2143</v>
      </c>
    </row>
    <row r="112" spans="1:35">
      <c r="A112" t="str">
        <f t="shared" si="11"/>
        <v>Dragon Shield</v>
      </c>
      <c r="B112" t="str">
        <f t="shared" si="18"/>
        <v>Dragon Shield</v>
      </c>
      <c r="C112" s="5" t="s">
        <v>337</v>
      </c>
      <c r="D112" s="6" t="s">
        <v>1538</v>
      </c>
      <c r="E112" s="5">
        <f t="shared" si="12"/>
        <v>28</v>
      </c>
      <c r="F112" s="40" t="s">
        <v>1554</v>
      </c>
      <c r="G112" s="5">
        <v>30</v>
      </c>
      <c r="H112" s="5">
        <v>36000</v>
      </c>
      <c r="I112" s="5"/>
      <c r="J112" s="5"/>
      <c r="K112" s="5"/>
      <c r="L112" s="5">
        <v>117</v>
      </c>
      <c r="M112" s="5" t="s">
        <v>1502</v>
      </c>
      <c r="N112" s="5" t="str">
        <f t="shared" si="13"/>
        <v>Def</v>
      </c>
      <c r="O112" s="5">
        <v>20</v>
      </c>
      <c r="P112" s="29" t="s">
        <v>1556</v>
      </c>
      <c r="Q112" s="17"/>
      <c r="R112" s="17"/>
      <c r="S112" s="19"/>
      <c r="T112" s="17"/>
      <c r="U112" s="5" t="s">
        <v>1505</v>
      </c>
      <c r="V112" s="5" t="s">
        <v>7</v>
      </c>
      <c r="Y112" t="s">
        <v>1538</v>
      </c>
      <c r="Z112" t="s">
        <v>2096</v>
      </c>
      <c r="AE112" t="s">
        <v>2354</v>
      </c>
      <c r="AG112">
        <v>90</v>
      </c>
    </row>
    <row r="113" spans="1:34">
      <c r="A113" t="str">
        <f t="shared" si="11"/>
        <v>Samurai Bow</v>
      </c>
      <c r="B113" t="str">
        <f t="shared" si="18"/>
        <v>Samurai Bow</v>
      </c>
      <c r="C113" s="5" t="s">
        <v>535</v>
      </c>
      <c r="D113" s="6" t="s">
        <v>747</v>
      </c>
      <c r="E113" s="5">
        <f t="shared" si="12"/>
        <v>35</v>
      </c>
      <c r="F113" s="40">
        <v>23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1575</v>
      </c>
      <c r="N113" s="5" t="str">
        <f t="shared" si="13"/>
        <v>Agl</v>
      </c>
      <c r="O113" s="5" t="str">
        <f t="shared" si="14"/>
        <v>26</v>
      </c>
      <c r="P113" s="29" t="s">
        <v>1577</v>
      </c>
      <c r="Q113" s="17">
        <v>1000</v>
      </c>
      <c r="R113" s="17">
        <v>1084</v>
      </c>
      <c r="S113" s="19"/>
      <c r="T113" s="17"/>
      <c r="U113" s="5" t="s">
        <v>1578</v>
      </c>
      <c r="V113" s="5" t="s">
        <v>5</v>
      </c>
      <c r="W113" t="s">
        <v>2140</v>
      </c>
      <c r="Y113" t="s">
        <v>2131</v>
      </c>
      <c r="Z113" t="s">
        <v>2099</v>
      </c>
      <c r="AB113">
        <v>1000</v>
      </c>
      <c r="AC113" t="s">
        <v>4</v>
      </c>
      <c r="AE113" t="s">
        <v>2441</v>
      </c>
    </row>
    <row r="114" spans="1:34">
      <c r="A114" t="str">
        <f t="shared" si="11"/>
        <v>Wizard Staff</v>
      </c>
      <c r="B114" t="str">
        <f t="shared" si="18"/>
        <v>Wizard Staff</v>
      </c>
      <c r="C114" s="5" t="s">
        <v>638</v>
      </c>
      <c r="D114" s="6" t="s">
        <v>1598</v>
      </c>
      <c r="E114" s="5">
        <f t="shared" si="12"/>
        <v>46</v>
      </c>
      <c r="F114" s="40" t="s">
        <v>1602</v>
      </c>
      <c r="G114" s="5">
        <v>10</v>
      </c>
      <c r="H114" s="5">
        <v>36000</v>
      </c>
      <c r="I114" s="5"/>
      <c r="J114" s="5"/>
      <c r="K114" s="5"/>
      <c r="L114" s="5">
        <v>117</v>
      </c>
      <c r="M114" s="5">
        <v>0</v>
      </c>
      <c r="N114" s="5">
        <f t="shared" si="13"/>
        <v>0</v>
      </c>
      <c r="O114" s="5">
        <f t="shared" si="14"/>
        <v>0</v>
      </c>
      <c r="P114" s="29" t="s">
        <v>2159</v>
      </c>
      <c r="Q114" s="17"/>
      <c r="R114" s="17"/>
      <c r="S114" s="19"/>
      <c r="T114" s="17"/>
      <c r="U114" s="5" t="s">
        <v>1604</v>
      </c>
      <c r="V114" s="5" t="s">
        <v>6</v>
      </c>
      <c r="W114" t="s">
        <v>2141</v>
      </c>
      <c r="Y114" t="s">
        <v>1641</v>
      </c>
      <c r="Z114" t="s">
        <v>2100</v>
      </c>
      <c r="AA114" t="s">
        <v>1594</v>
      </c>
      <c r="AD114" t="s">
        <v>2149</v>
      </c>
    </row>
    <row r="115" spans="1:34">
      <c r="A115" t="str">
        <f t="shared" si="11"/>
        <v>Dragon Helm</v>
      </c>
      <c r="B115" t="str">
        <f t="shared" si="18"/>
        <v>Dragon Helm</v>
      </c>
      <c r="C115" s="5" t="s">
        <v>337</v>
      </c>
      <c r="D115" s="6" t="s">
        <v>1609</v>
      </c>
      <c r="E115" s="5">
        <f t="shared" si="12"/>
        <v>52</v>
      </c>
      <c r="F115" s="40">
        <v>34</v>
      </c>
      <c r="G115" s="5">
        <v>-2</v>
      </c>
      <c r="H115" s="5">
        <v>36000</v>
      </c>
      <c r="I115" s="5">
        <v>20</v>
      </c>
      <c r="J115" s="5"/>
      <c r="K115" s="5"/>
      <c r="L115" s="5">
        <v>117</v>
      </c>
      <c r="M115" s="5" t="s">
        <v>1502</v>
      </c>
      <c r="N115" s="5" t="str">
        <f t="shared" si="13"/>
        <v>Def</v>
      </c>
      <c r="O115" s="5">
        <v>20</v>
      </c>
      <c r="P115" s="29" t="s">
        <v>1612</v>
      </c>
      <c r="U115" s="5" t="s">
        <v>1505</v>
      </c>
      <c r="V115" s="5" t="s">
        <v>2408</v>
      </c>
      <c r="Y115" t="s">
        <v>1613</v>
      </c>
      <c r="AA115" t="s">
        <v>1898</v>
      </c>
    </row>
    <row r="116" spans="1:34">
      <c r="A116" t="str">
        <f t="shared" si="11"/>
        <v>Jyudo</v>
      </c>
      <c r="B116" t="str">
        <f>C116</f>
        <v>Jyudo</v>
      </c>
      <c r="C116" s="5" t="s">
        <v>565</v>
      </c>
      <c r="D116" s="6" t="s">
        <v>2106</v>
      </c>
      <c r="E116" s="5">
        <f t="shared" si="12"/>
        <v>83</v>
      </c>
      <c r="F116" s="40">
        <v>53</v>
      </c>
      <c r="G116" s="5">
        <v>40</v>
      </c>
      <c r="H116" s="5">
        <v>36000</v>
      </c>
      <c r="I116" s="5"/>
      <c r="J116" s="5"/>
      <c r="K116" s="5"/>
      <c r="L116" s="5">
        <v>117</v>
      </c>
      <c r="M116" s="5" t="s">
        <v>1575</v>
      </c>
      <c r="N116" s="5">
        <v>0</v>
      </c>
      <c r="O116" s="5">
        <v>0</v>
      </c>
      <c r="P116" s="29" t="s">
        <v>1676</v>
      </c>
      <c r="Q116" s="17"/>
      <c r="R116" s="17"/>
      <c r="S116" s="19"/>
      <c r="T116" s="17" t="s">
        <v>1533</v>
      </c>
      <c r="U116" s="5" t="s">
        <v>1578</v>
      </c>
      <c r="V116" s="5" t="s">
        <v>2409</v>
      </c>
      <c r="W116" t="s">
        <v>2443</v>
      </c>
      <c r="X116">
        <v>9</v>
      </c>
      <c r="Y116" t="s">
        <v>2130</v>
      </c>
      <c r="Z116" t="s">
        <v>121</v>
      </c>
      <c r="AB116">
        <v>70</v>
      </c>
      <c r="AE116" t="s">
        <v>2096</v>
      </c>
      <c r="AG116">
        <v>50</v>
      </c>
    </row>
    <row r="117" spans="1:34">
      <c r="A117" t="str">
        <f t="shared" si="11"/>
        <v>Tank</v>
      </c>
      <c r="B117" t="str">
        <f>C117</f>
        <v>Tank</v>
      </c>
      <c r="C117" s="5" t="s">
        <v>1137</v>
      </c>
      <c r="D117" s="6" t="s">
        <v>1694</v>
      </c>
      <c r="E117" s="5">
        <f t="shared" si="12"/>
        <v>94</v>
      </c>
      <c r="F117" s="40" t="s">
        <v>1700</v>
      </c>
      <c r="G117" s="5">
        <v>20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13"/>
        <v>0</v>
      </c>
      <c r="O117" s="5">
        <f t="shared" si="14"/>
        <v>0</v>
      </c>
      <c r="P117" s="29" t="s">
        <v>1702</v>
      </c>
      <c r="Q117" s="17">
        <v>850</v>
      </c>
      <c r="R117" s="17"/>
      <c r="S117" s="19"/>
      <c r="T117" s="17"/>
      <c r="U117" s="5">
        <v>13</v>
      </c>
      <c r="V117" s="5" t="s">
        <v>4</v>
      </c>
      <c r="W117" t="s">
        <v>2140</v>
      </c>
      <c r="Y117" t="s">
        <v>2131</v>
      </c>
      <c r="Z117" t="s">
        <v>2099</v>
      </c>
      <c r="AB117">
        <v>850</v>
      </c>
      <c r="AC117">
        <f>AB117*0.1</f>
        <v>85</v>
      </c>
      <c r="AE117" t="s">
        <v>2442</v>
      </c>
      <c r="AG117">
        <v>70</v>
      </c>
      <c r="AH117" t="s">
        <v>748</v>
      </c>
    </row>
    <row r="118" spans="1:34">
      <c r="A118" t="str">
        <f t="shared" si="11"/>
        <v>Missile</v>
      </c>
      <c r="B118" t="str">
        <f>C118</f>
        <v>Missile</v>
      </c>
      <c r="C118" s="5" t="s">
        <v>1705</v>
      </c>
      <c r="D118" s="6" t="s">
        <v>1694</v>
      </c>
      <c r="E118" s="5">
        <f t="shared" si="12"/>
        <v>96</v>
      </c>
      <c r="F118" s="40">
        <v>60</v>
      </c>
      <c r="G118" s="5">
        <v>10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1706</v>
      </c>
      <c r="Q118" s="17">
        <v>300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2100</v>
      </c>
      <c r="AB118">
        <v>200</v>
      </c>
      <c r="AC118">
        <v>100</v>
      </c>
      <c r="AE118" t="s">
        <v>2441</v>
      </c>
      <c r="AH118" t="s">
        <v>748</v>
      </c>
    </row>
    <row r="119" spans="1:34">
      <c r="A119" t="str">
        <f t="shared" si="11"/>
        <v>Laser Gun</v>
      </c>
      <c r="B119" t="str">
        <f>CONCATENATE(C119, " ",D119)</f>
        <v>Laser Gun</v>
      </c>
      <c r="C119" s="5" t="s">
        <v>1731</v>
      </c>
      <c r="D119" s="6" t="s">
        <v>1654</v>
      </c>
      <c r="E119" s="5">
        <f t="shared" si="12"/>
        <v>111</v>
      </c>
      <c r="F119" s="40" t="s">
        <v>1742</v>
      </c>
      <c r="G119" s="5">
        <v>30</v>
      </c>
      <c r="H119" s="5">
        <v>36000</v>
      </c>
      <c r="I119" s="5"/>
      <c r="J119" s="5"/>
      <c r="K119" s="5"/>
      <c r="L119" s="5">
        <v>117</v>
      </c>
      <c r="M119" s="5" t="s">
        <v>1575</v>
      </c>
      <c r="N119" s="5" t="str">
        <f t="shared" si="13"/>
        <v>Agl</v>
      </c>
      <c r="O119" s="5" t="str">
        <f t="shared" si="14"/>
        <v>26</v>
      </c>
      <c r="P119" s="29" t="s">
        <v>1744</v>
      </c>
      <c r="Q119" s="17"/>
      <c r="R119" s="17"/>
      <c r="S119" s="19"/>
      <c r="T119" s="17"/>
      <c r="U119" s="5" t="s">
        <v>1578</v>
      </c>
      <c r="V119" s="5" t="s">
        <v>5</v>
      </c>
      <c r="W119" t="s">
        <v>2140</v>
      </c>
      <c r="Y119" t="s">
        <v>2131</v>
      </c>
      <c r="Z119" t="s">
        <v>2095</v>
      </c>
      <c r="AB119">
        <v>350</v>
      </c>
      <c r="AC119">
        <v>50</v>
      </c>
      <c r="AE119" t="s">
        <v>2440</v>
      </c>
      <c r="AH119" t="s">
        <v>748</v>
      </c>
    </row>
    <row r="120" spans="1:34">
      <c r="A120" t="str">
        <f t="shared" si="11"/>
        <v>Battle Armor</v>
      </c>
      <c r="B120" t="str">
        <f>CONCATENATE(C120, " ",D120)</f>
        <v>Battle Armor</v>
      </c>
      <c r="C120" s="5" t="s">
        <v>1460</v>
      </c>
      <c r="D120" s="6" t="s">
        <v>1613</v>
      </c>
      <c r="E120" s="5">
        <f t="shared" si="12"/>
        <v>117</v>
      </c>
      <c r="F120" s="40">
        <v>75</v>
      </c>
      <c r="G120" s="5">
        <v>-2</v>
      </c>
      <c r="H120" s="5">
        <v>39000</v>
      </c>
      <c r="I120" s="5">
        <v>26</v>
      </c>
      <c r="J120" s="5" t="s">
        <v>4</v>
      </c>
      <c r="K120" s="5">
        <v>5</v>
      </c>
      <c r="L120" s="5">
        <v>99</v>
      </c>
      <c r="M120" s="5" t="s">
        <v>1723</v>
      </c>
      <c r="N120" s="5" t="str">
        <f t="shared" si="13"/>
        <v>Def</v>
      </c>
      <c r="O120" s="5" t="str">
        <f t="shared" si="14"/>
        <v>22</v>
      </c>
      <c r="P120" s="29" t="s">
        <v>1757</v>
      </c>
      <c r="U120" s="5" t="s">
        <v>1725</v>
      </c>
      <c r="V120" s="5" t="s">
        <v>2408</v>
      </c>
      <c r="Y120" t="s">
        <v>1613</v>
      </c>
    </row>
    <row r="121" spans="1:34">
      <c r="A121" t="str">
        <f t="shared" si="11"/>
        <v>Sun Sword</v>
      </c>
      <c r="B121" t="str">
        <f>CONCATENATE(C121, " ",D121)</f>
        <v>Sun Sword</v>
      </c>
      <c r="C121" s="5" t="s">
        <v>780</v>
      </c>
      <c r="D121" s="6" t="s">
        <v>108</v>
      </c>
      <c r="E121" s="5">
        <f t="shared" si="12"/>
        <v>9</v>
      </c>
      <c r="F121" s="40" t="s">
        <v>894</v>
      </c>
      <c r="G121" s="5">
        <v>40</v>
      </c>
      <c r="H121" s="5">
        <v>50000</v>
      </c>
      <c r="I121" s="5"/>
      <c r="J121" s="5"/>
      <c r="K121" s="5"/>
      <c r="L121" s="5">
        <v>144</v>
      </c>
      <c r="M121" s="5" t="s">
        <v>1485</v>
      </c>
      <c r="N121" s="5" t="str">
        <f t="shared" si="13"/>
        <v>Str</v>
      </c>
      <c r="O121" s="5" t="str">
        <f t="shared" si="14"/>
        <v>32</v>
      </c>
      <c r="P121" s="29" t="s">
        <v>1488</v>
      </c>
      <c r="Q121" s="17"/>
      <c r="R121" s="17"/>
      <c r="S121" s="19"/>
      <c r="T121" s="17"/>
      <c r="U121" s="5" t="s">
        <v>1489</v>
      </c>
      <c r="V121" s="5" t="str">
        <f>W121</f>
        <v>Str</v>
      </c>
      <c r="W121" t="s">
        <v>4</v>
      </c>
      <c r="X121">
        <v>15</v>
      </c>
      <c r="Y121" t="s">
        <v>2130</v>
      </c>
      <c r="Z121" t="s">
        <v>2095</v>
      </c>
      <c r="AA121" t="s">
        <v>1322</v>
      </c>
    </row>
    <row r="122" spans="1:34">
      <c r="A122" t="str">
        <f t="shared" si="11"/>
        <v>Xcalibr</v>
      </c>
      <c r="B122" t="str">
        <f>C122</f>
        <v>Xcalibr</v>
      </c>
      <c r="C122" s="5" t="s">
        <v>1572</v>
      </c>
      <c r="D122" s="6" t="s">
        <v>108</v>
      </c>
      <c r="E122" s="5">
        <f t="shared" si="12"/>
        <v>34</v>
      </c>
      <c r="F122" s="40">
        <v>22</v>
      </c>
      <c r="G122" s="5">
        <v>-2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1573</v>
      </c>
      <c r="Q122" s="17"/>
      <c r="R122" s="17"/>
      <c r="S122" s="19" t="s">
        <v>1574</v>
      </c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2131</v>
      </c>
      <c r="Z122" t="s">
        <v>2099</v>
      </c>
      <c r="AB122">
        <v>1050</v>
      </c>
      <c r="AC122">
        <v>0</v>
      </c>
      <c r="AE122" t="s">
        <v>2441</v>
      </c>
    </row>
    <row r="123" spans="1:34">
      <c r="A123" t="str">
        <f t="shared" si="11"/>
        <v>Flare Book</v>
      </c>
      <c r="B123" t="str">
        <f>CONCATENATE(C123, " ",D123)</f>
        <v>Flare Book</v>
      </c>
      <c r="C123" s="5" t="s">
        <v>483</v>
      </c>
      <c r="D123" s="6" t="s">
        <v>1579</v>
      </c>
      <c r="E123" s="5">
        <f t="shared" si="12"/>
        <v>48</v>
      </c>
      <c r="F123" s="40">
        <v>30</v>
      </c>
      <c r="G123" s="5">
        <v>10</v>
      </c>
      <c r="H123" s="5">
        <v>50000</v>
      </c>
      <c r="I123" s="5"/>
      <c r="J123" s="5"/>
      <c r="K123" s="5"/>
      <c r="L123" s="5">
        <v>144</v>
      </c>
      <c r="M123" s="5">
        <v>0</v>
      </c>
      <c r="N123" s="5">
        <f t="shared" si="13"/>
        <v>0</v>
      </c>
      <c r="O123" s="5">
        <f t="shared" si="14"/>
        <v>0</v>
      </c>
      <c r="P123" s="29" t="s">
        <v>1607</v>
      </c>
      <c r="Q123" s="17"/>
      <c r="R123" s="17"/>
      <c r="S123" s="19"/>
      <c r="T123" s="17"/>
      <c r="U123" s="5" t="s">
        <v>1608</v>
      </c>
      <c r="V123" s="5" t="s">
        <v>6</v>
      </c>
      <c r="W123" t="s">
        <v>6</v>
      </c>
      <c r="X123">
        <v>13</v>
      </c>
      <c r="Y123" t="s">
        <v>1641</v>
      </c>
      <c r="Z123" t="s">
        <v>2100</v>
      </c>
    </row>
    <row r="124" spans="1:34">
      <c r="A124" t="str">
        <f t="shared" si="11"/>
        <v>Karate</v>
      </c>
      <c r="B124" t="str">
        <f>C124</f>
        <v>Karate</v>
      </c>
      <c r="C124" s="5" t="s">
        <v>566</v>
      </c>
      <c r="D124" s="6" t="s">
        <v>2106</v>
      </c>
      <c r="E124" s="5">
        <f t="shared" si="12"/>
        <v>84</v>
      </c>
      <c r="F124" s="40">
        <v>54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1677</v>
      </c>
      <c r="N124" s="5">
        <v>0</v>
      </c>
      <c r="O124" s="5">
        <v>0</v>
      </c>
      <c r="P124" s="29" t="s">
        <v>1678</v>
      </c>
      <c r="Q124" s="17"/>
      <c r="R124" s="17"/>
      <c r="S124" s="19" t="s">
        <v>1679</v>
      </c>
      <c r="T124" s="17" t="s">
        <v>1533</v>
      </c>
      <c r="U124" s="5" t="s">
        <v>1680</v>
      </c>
      <c r="V124" s="5" t="s">
        <v>2409</v>
      </c>
      <c r="W124" t="s">
        <v>2443</v>
      </c>
      <c r="X124">
        <v>12</v>
      </c>
      <c r="Y124" t="s">
        <v>2130</v>
      </c>
      <c r="Z124" t="s">
        <v>2095</v>
      </c>
      <c r="AB124">
        <v>70</v>
      </c>
      <c r="AF124">
        <v>2</v>
      </c>
    </row>
    <row r="125" spans="1:34">
      <c r="A125" t="str">
        <f t="shared" si="11"/>
        <v>Gungnir</v>
      </c>
      <c r="B125" t="str">
        <f>C125</f>
        <v>Gungnir</v>
      </c>
      <c r="C125" s="5" t="s">
        <v>768</v>
      </c>
      <c r="D125" s="6" t="s">
        <v>1729</v>
      </c>
      <c r="E125" s="5">
        <f t="shared" si="12"/>
        <v>107</v>
      </c>
      <c r="F125" s="40" t="s">
        <v>52</v>
      </c>
      <c r="G125" s="5">
        <v>30</v>
      </c>
      <c r="H125" s="5">
        <v>50000</v>
      </c>
      <c r="I125" s="5"/>
      <c r="J125" s="5"/>
      <c r="K125" s="5"/>
      <c r="L125" s="5">
        <v>144</v>
      </c>
      <c r="M125" s="5" t="s">
        <v>1485</v>
      </c>
      <c r="N125" s="5" t="str">
        <f t="shared" si="13"/>
        <v>Str</v>
      </c>
      <c r="O125" s="5" t="str">
        <f t="shared" si="14"/>
        <v>32</v>
      </c>
      <c r="P125" s="29" t="s">
        <v>1573</v>
      </c>
      <c r="Q125" s="17"/>
      <c r="R125" s="17"/>
      <c r="S125" s="19"/>
      <c r="T125" s="17"/>
      <c r="U125" s="5" t="s">
        <v>1489</v>
      </c>
      <c r="V125" s="5" t="str">
        <f>W125</f>
        <v>Str</v>
      </c>
      <c r="W125" t="s">
        <v>4</v>
      </c>
      <c r="X125">
        <v>15</v>
      </c>
      <c r="Y125" t="s">
        <v>2131</v>
      </c>
      <c r="Z125" t="s">
        <v>2099</v>
      </c>
      <c r="AB125">
        <v>1050</v>
      </c>
      <c r="AC125">
        <v>0</v>
      </c>
    </row>
    <row r="126" spans="1:34">
      <c r="A126" t="str">
        <f t="shared" si="11"/>
        <v>Psi Gun</v>
      </c>
      <c r="B126" t="str">
        <f>CONCATENATE(C126, " ",D126)</f>
        <v>Psi Gun</v>
      </c>
      <c r="C126" s="5" t="s">
        <v>828</v>
      </c>
      <c r="D126" s="6" t="s">
        <v>1654</v>
      </c>
      <c r="E126" s="5">
        <f t="shared" si="12"/>
        <v>114</v>
      </c>
      <c r="F126" s="40">
        <v>72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1748</v>
      </c>
      <c r="N126" s="5" t="str">
        <f t="shared" si="13"/>
        <v xml:space="preserve"> Mana</v>
      </c>
      <c r="O126" s="5" t="str">
        <f t="shared" si="14"/>
        <v>0</v>
      </c>
      <c r="P126" s="29" t="s">
        <v>1750</v>
      </c>
      <c r="Q126" s="17"/>
      <c r="R126" s="17"/>
      <c r="S126" s="19"/>
      <c r="T126" s="17"/>
      <c r="U126" s="5" t="s">
        <v>1608</v>
      </c>
      <c r="V126" s="5" t="s">
        <v>5</v>
      </c>
      <c r="W126" t="s">
        <v>6</v>
      </c>
      <c r="X126">
        <v>12</v>
      </c>
      <c r="Y126" t="s">
        <v>2131</v>
      </c>
      <c r="Z126" t="s">
        <v>2099</v>
      </c>
    </row>
    <row r="127" spans="1:34">
      <c r="A127" t="str">
        <f t="shared" si="11"/>
        <v>Hyper Cannon</v>
      </c>
      <c r="B127" t="str">
        <f>CONCATENATE(C127, " ",D127)</f>
        <v>Hyper Cannon</v>
      </c>
      <c r="C127" s="5" t="s">
        <v>1753</v>
      </c>
      <c r="D127" s="6" t="s">
        <v>1694</v>
      </c>
      <c r="E127" s="5">
        <f t="shared" si="12"/>
        <v>116</v>
      </c>
      <c r="F127" s="40">
        <v>74</v>
      </c>
      <c r="G127" s="5">
        <v>3</v>
      </c>
      <c r="H127" s="5">
        <v>50000</v>
      </c>
      <c r="I127" s="5"/>
      <c r="J127" s="5"/>
      <c r="K127" s="5"/>
      <c r="L127" s="5">
        <v>144</v>
      </c>
      <c r="M127" s="5">
        <v>0</v>
      </c>
      <c r="N127" s="5">
        <f t="shared" si="13"/>
        <v>0</v>
      </c>
      <c r="O127" s="5">
        <f t="shared" si="14"/>
        <v>0</v>
      </c>
      <c r="P127" s="29" t="s">
        <v>1755</v>
      </c>
      <c r="Q127" s="17"/>
      <c r="R127" s="17"/>
      <c r="S127" s="19" t="s">
        <v>1756</v>
      </c>
      <c r="T127" s="17"/>
      <c r="U127" s="5">
        <v>16</v>
      </c>
      <c r="V127" s="5" t="s">
        <v>2408</v>
      </c>
      <c r="W127" t="s">
        <v>2141</v>
      </c>
      <c r="Y127" t="s">
        <v>2131</v>
      </c>
      <c r="Z127" t="s">
        <v>2100</v>
      </c>
      <c r="AE127" t="s">
        <v>388</v>
      </c>
    </row>
    <row r="128" spans="1:34">
      <c r="A128" t="str">
        <f t="shared" si="11"/>
        <v>Glass Sword</v>
      </c>
      <c r="B128" t="str">
        <f>CONCATENATE(C128, " ",D128)</f>
        <v>Glass Sword</v>
      </c>
      <c r="C128" s="5" t="s">
        <v>1525</v>
      </c>
      <c r="D128" s="6" t="s">
        <v>108</v>
      </c>
      <c r="E128" s="5">
        <f t="shared" si="12"/>
        <v>19</v>
      </c>
      <c r="F128" s="40">
        <v>13</v>
      </c>
      <c r="G128" s="5">
        <v>1</v>
      </c>
      <c r="H128" s="5">
        <v>50000</v>
      </c>
      <c r="I128" s="5"/>
      <c r="J128" s="5"/>
      <c r="K128" s="5"/>
      <c r="L128" s="5">
        <v>144</v>
      </c>
      <c r="M128" s="5" t="s">
        <v>1485</v>
      </c>
      <c r="N128" s="5" t="str">
        <f t="shared" si="13"/>
        <v>Str</v>
      </c>
      <c r="O128" s="5" t="str">
        <f t="shared" si="14"/>
        <v>32</v>
      </c>
      <c r="P128" s="29" t="s">
        <v>1526</v>
      </c>
      <c r="Q128" s="17"/>
      <c r="R128" s="17"/>
      <c r="S128" s="19" t="s">
        <v>1527</v>
      </c>
      <c r="T128" s="17"/>
      <c r="U128" s="5" t="s">
        <v>1489</v>
      </c>
      <c r="V128" s="5" t="s">
        <v>2408</v>
      </c>
      <c r="W128" t="s">
        <v>2140</v>
      </c>
      <c r="Y128" t="s">
        <v>2130</v>
      </c>
      <c r="Z128" t="s">
        <v>2095</v>
      </c>
      <c r="AB128">
        <v>1000</v>
      </c>
      <c r="AC128">
        <v>100</v>
      </c>
      <c r="AE128" t="s">
        <v>2440</v>
      </c>
    </row>
    <row r="129" spans="1:35">
      <c r="A129" t="str">
        <f t="shared" si="11"/>
        <v>Arthur Armor</v>
      </c>
      <c r="B129" t="str">
        <f>CONCATENATE(C129, " ",D129)</f>
        <v>Arthur Armor</v>
      </c>
      <c r="C129" s="5" t="s">
        <v>1618</v>
      </c>
      <c r="D129" s="6" t="s">
        <v>1613</v>
      </c>
      <c r="E129" s="5">
        <f t="shared" si="12"/>
        <v>57</v>
      </c>
      <c r="F129" s="40">
        <v>39</v>
      </c>
      <c r="G129" s="5">
        <v>-2</v>
      </c>
      <c r="H129" s="5">
        <v>54000</v>
      </c>
      <c r="I129" s="5">
        <v>31</v>
      </c>
      <c r="J129" s="5"/>
      <c r="K129" s="5"/>
      <c r="L129" s="5">
        <v>117</v>
      </c>
      <c r="M129" s="5" t="s">
        <v>1502</v>
      </c>
      <c r="N129" s="5" t="str">
        <f t="shared" si="13"/>
        <v>Def</v>
      </c>
      <c r="O129" s="5" t="str">
        <f t="shared" si="14"/>
        <v>26</v>
      </c>
      <c r="P129" s="29" t="s">
        <v>1619</v>
      </c>
      <c r="U129" s="5" t="s">
        <v>1505</v>
      </c>
      <c r="V129" s="5" t="s">
        <v>2408</v>
      </c>
      <c r="Y129" t="s">
        <v>1613</v>
      </c>
      <c r="AA129" t="s">
        <v>480</v>
      </c>
    </row>
    <row r="130" spans="1:35">
      <c r="A130" t="str">
        <f t="shared" ref="A130:A193" si="19">B130</f>
        <v>Nail</v>
      </c>
      <c r="B130" t="str">
        <f t="shared" ref="B130:B169" si="20">C130&amp;D130</f>
        <v>Nail</v>
      </c>
      <c r="C130" s="5" t="s">
        <v>316</v>
      </c>
      <c r="D130" s="6"/>
      <c r="E130" s="5">
        <f t="shared" ref="E130:E193" si="21">HEX2DEC(F130)</f>
        <v>128</v>
      </c>
      <c r="F130" s="40">
        <v>80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5">
        <f t="shared" ref="N130:N193" si="22">IF(ISERR(LEFT(M130,FIND("+",M130,1)-2)),0,LEFT(M130,FIND("+",M130,1)-2))</f>
        <v>0</v>
      </c>
      <c r="O130" s="5">
        <f t="shared" ref="O130:O193" si="23">IF(ISERR(RIGHT(M130,LEN(M130)-FIND("+",M130,1))),0,RIGHT(M130,LEN(M130)-FIND("+",M130,1)))</f>
        <v>0</v>
      </c>
      <c r="P130" s="29" t="s">
        <v>1451</v>
      </c>
      <c r="Q130" s="17" t="s">
        <v>1784</v>
      </c>
      <c r="R130" s="17"/>
      <c r="S130" s="19"/>
      <c r="T130" s="17"/>
      <c r="U130" s="5">
        <v>1</v>
      </c>
      <c r="V130" s="5" t="str">
        <f t="shared" ref="V130:V155" si="24">W130</f>
        <v>Str</v>
      </c>
      <c r="W130" t="s">
        <v>4</v>
      </c>
      <c r="X130">
        <v>6</v>
      </c>
      <c r="Y130" t="s">
        <v>2130</v>
      </c>
      <c r="Z130" t="s">
        <v>2095</v>
      </c>
    </row>
    <row r="131" spans="1:35">
      <c r="A131" t="str">
        <f t="shared" si="19"/>
        <v>Tusk</v>
      </c>
      <c r="B131" t="str">
        <f t="shared" si="20"/>
        <v>Tusk</v>
      </c>
      <c r="C131" s="5" t="s">
        <v>37</v>
      </c>
      <c r="D131" s="6"/>
      <c r="E131" s="5">
        <f t="shared" si="21"/>
        <v>129</v>
      </c>
      <c r="F131" s="40">
        <v>81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5">
        <f t="shared" si="22"/>
        <v>0</v>
      </c>
      <c r="O131" s="5">
        <f t="shared" si="23"/>
        <v>0</v>
      </c>
      <c r="P131" s="29" t="s">
        <v>1458</v>
      </c>
      <c r="Q131" s="17" t="s">
        <v>1785</v>
      </c>
      <c r="R131" s="17"/>
      <c r="S131" s="19"/>
      <c r="T131" s="17"/>
      <c r="U131" s="5">
        <v>1</v>
      </c>
      <c r="V131" s="5" t="str">
        <f t="shared" si="24"/>
        <v>Str</v>
      </c>
      <c r="W131" t="s">
        <v>4</v>
      </c>
      <c r="X131">
        <v>8</v>
      </c>
      <c r="Y131" t="s">
        <v>2130</v>
      </c>
      <c r="Z131" t="s">
        <v>2095</v>
      </c>
    </row>
    <row r="132" spans="1:35">
      <c r="A132" t="str">
        <f t="shared" si="19"/>
        <v>Tongue</v>
      </c>
      <c r="B132" t="str">
        <f t="shared" si="20"/>
        <v>Tongue</v>
      </c>
      <c r="C132" s="5" t="s">
        <v>277</v>
      </c>
      <c r="D132" s="6"/>
      <c r="E132" s="5">
        <f t="shared" si="21"/>
        <v>130</v>
      </c>
      <c r="F132" s="40">
        <v>82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1451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6</v>
      </c>
      <c r="Y132" t="s">
        <v>2130</v>
      </c>
      <c r="Z132" t="s">
        <v>2095</v>
      </c>
    </row>
    <row r="133" spans="1:35">
      <c r="A133" t="str">
        <f t="shared" si="19"/>
        <v>Stab</v>
      </c>
      <c r="B133" t="str">
        <f t="shared" si="20"/>
        <v>Stab</v>
      </c>
      <c r="C133" s="5" t="s">
        <v>114</v>
      </c>
      <c r="D133" s="6"/>
      <c r="E133" s="5">
        <f t="shared" si="21"/>
        <v>131</v>
      </c>
      <c r="F133" s="40">
        <v>83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>
      <c r="A134" t="str">
        <f t="shared" si="19"/>
        <v>Branch</v>
      </c>
      <c r="B134" t="str">
        <f t="shared" si="20"/>
        <v>Branch</v>
      </c>
      <c r="C134" s="5" t="s">
        <v>59</v>
      </c>
      <c r="D134" s="6"/>
      <c r="E134" s="5">
        <f t="shared" si="21"/>
        <v>132</v>
      </c>
      <c r="F134" s="40">
        <v>84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>
      <c r="A135" t="str">
        <f t="shared" si="19"/>
        <v>Bash</v>
      </c>
      <c r="B135" t="str">
        <f t="shared" si="20"/>
        <v>Bash</v>
      </c>
      <c r="C135" s="5" t="s">
        <v>29</v>
      </c>
      <c r="D135" s="6"/>
      <c r="E135" s="5">
        <f t="shared" si="21"/>
        <v>133</v>
      </c>
      <c r="F135" s="40">
        <v>85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1458</v>
      </c>
      <c r="Q135" s="17" t="s">
        <v>1785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8</v>
      </c>
      <c r="Y135" t="s">
        <v>2130</v>
      </c>
      <c r="Z135" t="s">
        <v>2095</v>
      </c>
    </row>
    <row r="136" spans="1:35">
      <c r="A136" t="str">
        <f t="shared" si="19"/>
        <v>Punch</v>
      </c>
      <c r="B136" t="str">
        <f t="shared" si="20"/>
        <v>Punch</v>
      </c>
      <c r="C136" s="5" t="s">
        <v>19</v>
      </c>
      <c r="D136" s="6"/>
      <c r="E136" s="5">
        <f t="shared" si="21"/>
        <v>134</v>
      </c>
      <c r="F136" s="40">
        <v>86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1451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6</v>
      </c>
      <c r="Y136" t="s">
        <v>2130</v>
      </c>
      <c r="Z136" t="s">
        <v>2095</v>
      </c>
    </row>
    <row r="137" spans="1:35">
      <c r="A137" t="str">
        <f t="shared" si="19"/>
        <v>Kick</v>
      </c>
      <c r="B137" t="str">
        <f t="shared" si="20"/>
        <v>Kick</v>
      </c>
      <c r="C137" s="5" t="s">
        <v>98</v>
      </c>
      <c r="D137" s="6"/>
      <c r="E137" s="5">
        <f t="shared" si="21"/>
        <v>135</v>
      </c>
      <c r="F137" s="40">
        <v>87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1458</v>
      </c>
      <c r="Q137" s="17" t="s">
        <v>1785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8</v>
      </c>
      <c r="Y137" t="s">
        <v>2130</v>
      </c>
      <c r="Z137" t="s">
        <v>2095</v>
      </c>
    </row>
    <row r="138" spans="1:35">
      <c r="A138" t="str">
        <f t="shared" si="19"/>
        <v>Horn</v>
      </c>
      <c r="B138" t="str">
        <f t="shared" si="20"/>
        <v>Horn</v>
      </c>
      <c r="C138" s="5" t="s">
        <v>197</v>
      </c>
      <c r="D138" s="6"/>
      <c r="E138" s="5">
        <f t="shared" si="21"/>
        <v>136</v>
      </c>
      <c r="F138" s="40">
        <v>88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>
      <c r="A139" t="str">
        <f t="shared" si="19"/>
        <v>Thorn</v>
      </c>
      <c r="B139" t="str">
        <f t="shared" si="20"/>
        <v>Thorn</v>
      </c>
      <c r="C139" s="5" t="s">
        <v>41</v>
      </c>
      <c r="D139" s="6"/>
      <c r="E139" s="5">
        <f t="shared" si="21"/>
        <v>137</v>
      </c>
      <c r="F139" s="40">
        <v>89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1451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6</v>
      </c>
      <c r="Y139" t="s">
        <v>2130</v>
      </c>
      <c r="Z139" t="s">
        <v>2095</v>
      </c>
    </row>
    <row r="140" spans="1:35">
      <c r="A140" t="str">
        <f t="shared" si="19"/>
        <v>Sword</v>
      </c>
      <c r="B140" t="str">
        <f t="shared" si="20"/>
        <v>Sword</v>
      </c>
      <c r="C140" s="5" t="s">
        <v>108</v>
      </c>
      <c r="D140" s="6"/>
      <c r="E140" s="5">
        <f t="shared" si="21"/>
        <v>138</v>
      </c>
      <c r="F140" s="40" t="s">
        <v>1523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1458</v>
      </c>
      <c r="Q140" s="17" t="s">
        <v>1785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8</v>
      </c>
      <c r="Y140" t="s">
        <v>2130</v>
      </c>
      <c r="Z140" t="s">
        <v>2095</v>
      </c>
    </row>
    <row r="141" spans="1:35">
      <c r="A141" t="str">
        <f t="shared" si="19"/>
        <v>Head</v>
      </c>
      <c r="B141" t="str">
        <f t="shared" si="20"/>
        <v>Head</v>
      </c>
      <c r="C141" s="5" t="s">
        <v>253</v>
      </c>
      <c r="D141" s="6"/>
      <c r="E141" s="5">
        <f t="shared" si="21"/>
        <v>139</v>
      </c>
      <c r="F141" s="40" t="s">
        <v>1466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>
      <c r="A142" t="str">
        <f t="shared" si="19"/>
        <v>Beak</v>
      </c>
      <c r="B142" t="str">
        <f t="shared" si="20"/>
        <v>Beak</v>
      </c>
      <c r="C142" s="5" t="s">
        <v>346</v>
      </c>
      <c r="D142" s="6"/>
      <c r="E142" s="5">
        <f t="shared" si="21"/>
        <v>140</v>
      </c>
      <c r="F142" s="40" t="s">
        <v>1487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1791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Agl</v>
      </c>
      <c r="W142" t="s">
        <v>5</v>
      </c>
      <c r="X142">
        <v>6</v>
      </c>
      <c r="Y142" t="s">
        <v>2130</v>
      </c>
      <c r="Z142" t="s">
        <v>2095</v>
      </c>
    </row>
    <row r="143" spans="1:35">
      <c r="A143" t="str">
        <f t="shared" si="19"/>
        <v>Tail</v>
      </c>
      <c r="B143" t="str">
        <f t="shared" si="20"/>
        <v>Tail</v>
      </c>
      <c r="C143" s="5" t="s">
        <v>147</v>
      </c>
      <c r="D143" s="6"/>
      <c r="E143" s="5">
        <f t="shared" si="21"/>
        <v>141</v>
      </c>
      <c r="F143" s="40" t="s">
        <v>1491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1792</v>
      </c>
      <c r="Q143" s="17" t="s">
        <v>1785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8</v>
      </c>
      <c r="Y143" t="s">
        <v>2130</v>
      </c>
      <c r="Z143" t="s">
        <v>2095</v>
      </c>
      <c r="AI143" t="s">
        <v>2359</v>
      </c>
    </row>
    <row r="144" spans="1:35">
      <c r="A144" t="str">
        <f t="shared" si="19"/>
        <v>Pincer</v>
      </c>
      <c r="B144" t="str">
        <f t="shared" si="20"/>
        <v>Pincer</v>
      </c>
      <c r="C144" s="5" t="s">
        <v>205</v>
      </c>
      <c r="D144" s="6"/>
      <c r="E144" s="5">
        <f t="shared" si="21"/>
        <v>142</v>
      </c>
      <c r="F144" s="40" t="s">
        <v>1495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1458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Str</v>
      </c>
      <c r="W144" t="s">
        <v>4</v>
      </c>
      <c r="X144">
        <v>8</v>
      </c>
      <c r="Y144" t="s">
        <v>2130</v>
      </c>
      <c r="Z144" t="s">
        <v>2095</v>
      </c>
    </row>
    <row r="145" spans="1:35">
      <c r="A145" t="str">
        <f t="shared" si="19"/>
        <v>Fin</v>
      </c>
      <c r="B145" t="str">
        <f t="shared" si="20"/>
        <v>Fin</v>
      </c>
      <c r="C145" s="5" t="s">
        <v>249</v>
      </c>
      <c r="D145" s="6"/>
      <c r="E145" s="5">
        <f t="shared" si="21"/>
        <v>143</v>
      </c>
      <c r="F145" s="40" t="s">
        <v>1498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1791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Agl</v>
      </c>
      <c r="W145" t="s">
        <v>5</v>
      </c>
      <c r="X145">
        <v>6</v>
      </c>
      <c r="Y145" t="s">
        <v>2130</v>
      </c>
      <c r="Z145" t="s">
        <v>2095</v>
      </c>
    </row>
    <row r="146" spans="1:35">
      <c r="A146" t="str">
        <f t="shared" si="19"/>
        <v>Tentacle</v>
      </c>
      <c r="B146" t="str">
        <f t="shared" si="20"/>
        <v>Tentacle</v>
      </c>
      <c r="C146" s="5" t="s">
        <v>229</v>
      </c>
      <c r="D146" s="6"/>
      <c r="E146" s="5">
        <f t="shared" si="21"/>
        <v>144</v>
      </c>
      <c r="F146" s="40">
        <v>90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1451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Str</v>
      </c>
      <c r="W146" t="s">
        <v>4</v>
      </c>
      <c r="X146">
        <v>6</v>
      </c>
      <c r="Y146" t="s">
        <v>2130</v>
      </c>
      <c r="Z146" t="s">
        <v>2095</v>
      </c>
    </row>
    <row r="147" spans="1:35">
      <c r="A147" t="str">
        <f t="shared" si="19"/>
        <v>W-Pincer</v>
      </c>
      <c r="B147" t="str">
        <f t="shared" si="20"/>
        <v>W-Pincer</v>
      </c>
      <c r="C147" s="5" t="s">
        <v>262</v>
      </c>
      <c r="D147" s="6"/>
      <c r="E147" s="5">
        <f t="shared" si="21"/>
        <v>145</v>
      </c>
      <c r="F147" s="40">
        <v>91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1794</v>
      </c>
      <c r="Q147" s="17"/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8</v>
      </c>
      <c r="Y147" t="s">
        <v>2130</v>
      </c>
      <c r="Z147" t="s">
        <v>2095</v>
      </c>
      <c r="AF147">
        <v>2</v>
      </c>
    </row>
    <row r="148" spans="1:35">
      <c r="A148" t="str">
        <f t="shared" si="19"/>
        <v>W-Attack</v>
      </c>
      <c r="B148" t="str">
        <f t="shared" si="20"/>
        <v>W-Attack</v>
      </c>
      <c r="C148" s="5" t="s">
        <v>118</v>
      </c>
      <c r="D148" s="6"/>
      <c r="E148" s="5">
        <f t="shared" si="21"/>
        <v>146</v>
      </c>
      <c r="F148" s="40">
        <v>92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1796</v>
      </c>
      <c r="Q148" s="17" t="s">
        <v>1784</v>
      </c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6</v>
      </c>
      <c r="Y148" t="s">
        <v>2130</v>
      </c>
      <c r="Z148" t="s">
        <v>2095</v>
      </c>
      <c r="AF148">
        <v>2</v>
      </c>
    </row>
    <row r="149" spans="1:35">
      <c r="A149" t="str">
        <f t="shared" si="19"/>
        <v>4-Heads</v>
      </c>
      <c r="B149" t="str">
        <f t="shared" si="20"/>
        <v>4-Heads</v>
      </c>
      <c r="C149" s="5" t="s">
        <v>297</v>
      </c>
      <c r="D149" s="6"/>
      <c r="E149" s="5">
        <f t="shared" si="21"/>
        <v>147</v>
      </c>
      <c r="F149" s="40">
        <v>93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1798</v>
      </c>
      <c r="Q149" s="17" t="s">
        <v>1799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5</v>
      </c>
      <c r="Y149" t="s">
        <v>2130</v>
      </c>
      <c r="Z149" t="s">
        <v>2095</v>
      </c>
      <c r="AF149">
        <v>4</v>
      </c>
    </row>
    <row r="150" spans="1:35">
      <c r="A150" t="str">
        <f t="shared" si="19"/>
        <v>8-Legs</v>
      </c>
      <c r="B150" t="str">
        <f t="shared" si="20"/>
        <v>8-Legs</v>
      </c>
      <c r="C150" s="5" t="s">
        <v>237</v>
      </c>
      <c r="D150" s="6"/>
      <c r="E150" s="5">
        <f t="shared" si="21"/>
        <v>148</v>
      </c>
      <c r="F150" s="40">
        <v>94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1800</v>
      </c>
      <c r="Q150" s="17" t="s">
        <v>1801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8</v>
      </c>
    </row>
    <row r="151" spans="1:35">
      <c r="A151" t="str">
        <f t="shared" si="19"/>
        <v>Touch</v>
      </c>
      <c r="B151" t="str">
        <f t="shared" si="20"/>
        <v>Touch</v>
      </c>
      <c r="C151" s="5" t="s">
        <v>517</v>
      </c>
      <c r="D151" s="6"/>
      <c r="E151" s="5">
        <f t="shared" si="21"/>
        <v>149</v>
      </c>
      <c r="F151" s="40">
        <v>95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1524</v>
      </c>
      <c r="Q151" s="17"/>
      <c r="R151" s="17"/>
      <c r="S151" s="19"/>
      <c r="T151" s="17"/>
      <c r="U151" s="5">
        <v>1</v>
      </c>
      <c r="V151" s="5" t="str">
        <f t="shared" si="24"/>
        <v>Mana</v>
      </c>
      <c r="W151" t="s">
        <v>6</v>
      </c>
      <c r="X151">
        <v>6</v>
      </c>
      <c r="Y151" t="s">
        <v>2130</v>
      </c>
      <c r="Z151" t="s">
        <v>2095</v>
      </c>
      <c r="AE151" t="s">
        <v>429</v>
      </c>
      <c r="AG151">
        <v>25</v>
      </c>
      <c r="AI151" t="s">
        <v>2385</v>
      </c>
    </row>
    <row r="152" spans="1:35">
      <c r="A152" t="str">
        <f t="shared" si="19"/>
        <v>Saw</v>
      </c>
      <c r="B152" t="str">
        <f t="shared" si="20"/>
        <v>Saw</v>
      </c>
      <c r="C152" s="5" t="s">
        <v>502</v>
      </c>
      <c r="D152" s="6"/>
      <c r="E152" s="5">
        <f t="shared" si="21"/>
        <v>150</v>
      </c>
      <c r="F152" s="40">
        <v>96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1651</v>
      </c>
      <c r="Q152" s="17"/>
      <c r="R152" s="17"/>
      <c r="S152" s="19"/>
      <c r="T152" s="17"/>
      <c r="U152" s="5">
        <v>1</v>
      </c>
      <c r="V152" s="5" t="str">
        <f t="shared" si="24"/>
        <v>Str</v>
      </c>
      <c r="W152" t="s">
        <v>4</v>
      </c>
      <c r="Y152" t="s">
        <v>2130</v>
      </c>
      <c r="Z152" t="s">
        <v>2095</v>
      </c>
      <c r="AE152" t="s">
        <v>2172</v>
      </c>
      <c r="AG152">
        <v>10</v>
      </c>
    </row>
    <row r="153" spans="1:35">
      <c r="A153" t="str">
        <f t="shared" si="19"/>
        <v>Dissolve</v>
      </c>
      <c r="B153" t="str">
        <f t="shared" si="20"/>
        <v>Dissolve</v>
      </c>
      <c r="C153" s="5" t="s">
        <v>130</v>
      </c>
      <c r="D153" s="6"/>
      <c r="E153" s="5">
        <f t="shared" si="21"/>
        <v>151</v>
      </c>
      <c r="F153" s="40">
        <v>97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1803</v>
      </c>
      <c r="Q153" s="17"/>
      <c r="R153" s="17"/>
      <c r="S153" s="19"/>
      <c r="T153" s="17"/>
      <c r="U153" s="5">
        <v>1</v>
      </c>
      <c r="V153" s="5" t="str">
        <f t="shared" si="24"/>
        <v>Mana</v>
      </c>
      <c r="W153" t="s">
        <v>6</v>
      </c>
      <c r="X153">
        <v>6</v>
      </c>
      <c r="Y153" t="s">
        <v>2130</v>
      </c>
      <c r="Z153" t="s">
        <v>2095</v>
      </c>
      <c r="AE153" t="s">
        <v>130</v>
      </c>
      <c r="AG153">
        <v>33</v>
      </c>
      <c r="AI153" t="s">
        <v>2385</v>
      </c>
    </row>
    <row r="154" spans="1:35">
      <c r="A154" t="str">
        <f t="shared" si="19"/>
        <v>Absorb</v>
      </c>
      <c r="B154" t="str">
        <f t="shared" si="20"/>
        <v>Absorb</v>
      </c>
      <c r="C154" s="5" t="s">
        <v>54</v>
      </c>
      <c r="D154" s="6"/>
      <c r="E154" s="5">
        <f t="shared" si="21"/>
        <v>152</v>
      </c>
      <c r="F154" s="40">
        <v>98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1804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2130</v>
      </c>
      <c r="Z154" t="s">
        <v>2095</v>
      </c>
      <c r="AE154" t="s">
        <v>54</v>
      </c>
      <c r="AG154">
        <v>25</v>
      </c>
      <c r="AI154" t="s">
        <v>2385</v>
      </c>
    </row>
    <row r="155" spans="1:35">
      <c r="A155" t="str">
        <f t="shared" si="19"/>
        <v>Cure</v>
      </c>
      <c r="B155" t="str">
        <f t="shared" si="20"/>
        <v>Cure</v>
      </c>
      <c r="C155" s="5" t="s">
        <v>212</v>
      </c>
      <c r="D155" s="6"/>
      <c r="E155" s="5">
        <f t="shared" si="21"/>
        <v>153</v>
      </c>
      <c r="F155" s="40">
        <v>99</v>
      </c>
      <c r="G155" s="5">
        <v>15</v>
      </c>
      <c r="H155" s="5"/>
      <c r="I155" s="5"/>
      <c r="J155" s="5"/>
      <c r="K155" s="5"/>
      <c r="L155" s="5">
        <v>9</v>
      </c>
      <c r="M155" s="5" t="s">
        <v>1748</v>
      </c>
      <c r="N155" s="5" t="str">
        <f t="shared" si="22"/>
        <v xml:space="preserve"> Mana</v>
      </c>
      <c r="O155" s="5" t="str">
        <f t="shared" si="23"/>
        <v>0</v>
      </c>
      <c r="P155" s="29" t="s">
        <v>1580</v>
      </c>
      <c r="Q155" s="17"/>
      <c r="R155" s="17"/>
      <c r="S155" s="19"/>
      <c r="T155" s="17"/>
      <c r="U155" s="5" t="s">
        <v>1805</v>
      </c>
      <c r="V155" s="5" t="str">
        <f t="shared" si="24"/>
        <v>Mana</v>
      </c>
      <c r="W155" t="s">
        <v>6</v>
      </c>
      <c r="X155">
        <v>4</v>
      </c>
      <c r="Y155" t="s">
        <v>1641</v>
      </c>
      <c r="Z155" t="s">
        <v>2098</v>
      </c>
      <c r="AE155" t="s">
        <v>74</v>
      </c>
    </row>
    <row r="156" spans="1:35">
      <c r="A156" t="str">
        <f t="shared" si="19"/>
        <v>Defense</v>
      </c>
      <c r="B156" t="str">
        <f t="shared" si="20"/>
        <v>Defense</v>
      </c>
      <c r="C156" s="5" t="s">
        <v>115</v>
      </c>
      <c r="D156" s="6"/>
      <c r="E156" s="5">
        <f t="shared" si="21"/>
        <v>154</v>
      </c>
      <c r="F156" s="40" t="s">
        <v>1707</v>
      </c>
      <c r="G156" s="5">
        <v>30</v>
      </c>
      <c r="H156" s="5"/>
      <c r="I156" s="5"/>
      <c r="J156" s="5"/>
      <c r="K156" s="5"/>
      <c r="L156" s="5">
        <v>9</v>
      </c>
      <c r="M156" s="5" t="s">
        <v>1539</v>
      </c>
      <c r="N156" s="5" t="str">
        <f t="shared" si="22"/>
        <v>Def</v>
      </c>
      <c r="O156" s="5" t="str">
        <f t="shared" si="23"/>
        <v>2</v>
      </c>
      <c r="P156" s="29" t="s">
        <v>1806</v>
      </c>
      <c r="Q156" s="17"/>
      <c r="R156" s="17"/>
      <c r="S156" s="19"/>
      <c r="T156" s="17"/>
      <c r="U156" s="5" t="s">
        <v>1541</v>
      </c>
      <c r="V156" s="5" t="s">
        <v>7</v>
      </c>
      <c r="Y156" t="s">
        <v>1538</v>
      </c>
      <c r="Z156" t="s">
        <v>2096</v>
      </c>
      <c r="AG156">
        <v>50</v>
      </c>
    </row>
    <row r="157" spans="1:35">
      <c r="A157" t="str">
        <f t="shared" si="19"/>
        <v>Shell</v>
      </c>
      <c r="B157" t="str">
        <f t="shared" si="20"/>
        <v>Shell</v>
      </c>
      <c r="C157" s="5" t="s">
        <v>238</v>
      </c>
      <c r="D157" s="6"/>
      <c r="E157" s="5">
        <f t="shared" si="21"/>
        <v>155</v>
      </c>
      <c r="F157" s="40" t="s">
        <v>1807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>
      <c r="A158" t="str">
        <f t="shared" si="19"/>
        <v>Mirror</v>
      </c>
      <c r="B158" t="str">
        <f t="shared" si="20"/>
        <v>Mirror</v>
      </c>
      <c r="C158" s="5" t="s">
        <v>208</v>
      </c>
      <c r="D158" s="6"/>
      <c r="E158" s="5">
        <f t="shared" si="21"/>
        <v>157</v>
      </c>
      <c r="F158" s="40" t="s">
        <v>1733</v>
      </c>
      <c r="G158" s="5">
        <v>15</v>
      </c>
      <c r="H158" s="5"/>
      <c r="I158" s="5"/>
      <c r="J158" s="5"/>
      <c r="K158" s="5"/>
      <c r="L158" s="5">
        <v>9</v>
      </c>
      <c r="M158" s="5" t="s">
        <v>1748</v>
      </c>
      <c r="N158" s="5" t="str">
        <f t="shared" si="22"/>
        <v xml:space="preserve"> Mana</v>
      </c>
      <c r="O158" s="5" t="str">
        <f t="shared" si="23"/>
        <v>0</v>
      </c>
      <c r="P158" s="29" t="s">
        <v>1808</v>
      </c>
      <c r="Q158" s="17"/>
      <c r="R158" s="17"/>
      <c r="S158" s="19"/>
      <c r="T158" s="17"/>
      <c r="U158" s="5" t="s">
        <v>1805</v>
      </c>
      <c r="V158" s="5" t="s">
        <v>6</v>
      </c>
      <c r="Y158" t="s">
        <v>1538</v>
      </c>
      <c r="Z158" t="s">
        <v>2102</v>
      </c>
    </row>
    <row r="159" spans="1:35">
      <c r="A159" t="str">
        <f t="shared" si="19"/>
        <v>Backlash</v>
      </c>
      <c r="B159" t="str">
        <f t="shared" si="20"/>
        <v>Backlash</v>
      </c>
      <c r="C159" s="5" t="s">
        <v>2155</v>
      </c>
      <c r="D159" s="6"/>
      <c r="E159" s="5">
        <f t="shared" si="21"/>
        <v>158</v>
      </c>
      <c r="F159" s="40" t="s">
        <v>1511</v>
      </c>
      <c r="G159" s="5">
        <v>30</v>
      </c>
      <c r="H159" s="5"/>
      <c r="I159" s="5"/>
      <c r="J159" s="5"/>
      <c r="K159" s="5"/>
      <c r="L159" s="5">
        <v>9</v>
      </c>
      <c r="M159" s="5">
        <v>0</v>
      </c>
      <c r="N159" s="5">
        <f t="shared" si="22"/>
        <v>0</v>
      </c>
      <c r="O159" s="5">
        <f t="shared" si="23"/>
        <v>0</v>
      </c>
      <c r="P159" s="29" t="s">
        <v>1809</v>
      </c>
      <c r="Q159" s="17"/>
      <c r="R159" s="17"/>
      <c r="S159" s="19"/>
      <c r="T159" s="17"/>
      <c r="U159" s="5">
        <v>1</v>
      </c>
      <c r="V159" s="5" t="str">
        <f t="shared" ref="V159:V171" si="25">W159</f>
        <v>Str</v>
      </c>
      <c r="W159" t="s">
        <v>4</v>
      </c>
      <c r="X159">
        <v>4</v>
      </c>
      <c r="Y159" t="s">
        <v>2130</v>
      </c>
      <c r="Z159" t="s">
        <v>121</v>
      </c>
      <c r="AI159" t="s">
        <v>2156</v>
      </c>
    </row>
    <row r="160" spans="1:35">
      <c r="A160" t="str">
        <f t="shared" si="19"/>
        <v>Burning</v>
      </c>
      <c r="B160" t="str">
        <f t="shared" si="20"/>
        <v>Burning</v>
      </c>
      <c r="C160" s="5" t="s">
        <v>154</v>
      </c>
      <c r="D160" s="6"/>
      <c r="E160" s="5">
        <f t="shared" si="21"/>
        <v>159</v>
      </c>
      <c r="F160" s="40" t="s">
        <v>1743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1810</v>
      </c>
      <c r="Q160" s="17"/>
      <c r="R160" s="17"/>
      <c r="S160" s="19"/>
      <c r="T160" s="17"/>
      <c r="U160" s="5">
        <v>1</v>
      </c>
      <c r="V160" s="5" t="str">
        <f t="shared" si="25"/>
        <v>Mana</v>
      </c>
      <c r="W160" t="s">
        <v>6</v>
      </c>
      <c r="X160">
        <v>2</v>
      </c>
      <c r="Y160" t="s">
        <v>1641</v>
      </c>
      <c r="Z160" t="s">
        <v>121</v>
      </c>
      <c r="AA160" t="s">
        <v>159</v>
      </c>
    </row>
    <row r="161" spans="1:35">
      <c r="A161" t="str">
        <f t="shared" si="19"/>
        <v>2-Swords</v>
      </c>
      <c r="B161" t="str">
        <f t="shared" si="20"/>
        <v>2-Swords</v>
      </c>
      <c r="C161" s="5" t="s">
        <v>428</v>
      </c>
      <c r="D161" s="6"/>
      <c r="E161" s="5">
        <f t="shared" si="21"/>
        <v>160</v>
      </c>
      <c r="F161" s="40" t="s">
        <v>1479</v>
      </c>
      <c r="G161" s="5">
        <v>15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1794</v>
      </c>
      <c r="Q161" s="17"/>
      <c r="R161" s="17"/>
      <c r="S161" s="19"/>
      <c r="T161" s="17"/>
      <c r="U161" s="5">
        <v>1</v>
      </c>
      <c r="V161" s="5" t="str">
        <f t="shared" si="25"/>
        <v>Str</v>
      </c>
      <c r="W161" t="s">
        <v>4</v>
      </c>
      <c r="X161">
        <v>8</v>
      </c>
      <c r="Y161" t="s">
        <v>2130</v>
      </c>
      <c r="Z161" t="s">
        <v>2095</v>
      </c>
      <c r="AF161">
        <v>2</v>
      </c>
    </row>
    <row r="162" spans="1:35">
      <c r="A162" t="str">
        <f t="shared" si="19"/>
        <v>2-Tusks</v>
      </c>
      <c r="B162" t="str">
        <f t="shared" si="20"/>
        <v>2-Tusks</v>
      </c>
      <c r="C162" s="5" t="s">
        <v>383</v>
      </c>
      <c r="D162" s="6"/>
      <c r="E162" s="5">
        <f t="shared" si="21"/>
        <v>161</v>
      </c>
      <c r="F162" s="40" t="s">
        <v>1450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>
      <c r="A163" t="str">
        <f t="shared" si="19"/>
        <v>3-Heads</v>
      </c>
      <c r="B163" t="str">
        <f t="shared" si="20"/>
        <v>3-Heads</v>
      </c>
      <c r="C163" s="5" t="s">
        <v>412</v>
      </c>
      <c r="D163" s="6"/>
      <c r="E163" s="5">
        <f t="shared" si="21"/>
        <v>162</v>
      </c>
      <c r="F163" s="40" t="s">
        <v>1812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1814</v>
      </c>
      <c r="Q163" s="17" t="s">
        <v>1799</v>
      </c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6</v>
      </c>
      <c r="Y163" t="s">
        <v>2130</v>
      </c>
      <c r="Z163" t="s">
        <v>2095</v>
      </c>
      <c r="AF163">
        <v>3</v>
      </c>
    </row>
    <row r="164" spans="1:35">
      <c r="A164" t="str">
        <f t="shared" si="19"/>
        <v>3-Horns</v>
      </c>
      <c r="B164" t="str">
        <f t="shared" si="20"/>
        <v>3-Horns</v>
      </c>
      <c r="C164" s="5" t="s">
        <v>325</v>
      </c>
      <c r="D164" s="6"/>
      <c r="E164" s="5">
        <f t="shared" si="21"/>
        <v>163</v>
      </c>
      <c r="F164" s="40" t="s">
        <v>1559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1815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8</v>
      </c>
      <c r="Y164" t="s">
        <v>2130</v>
      </c>
      <c r="Z164" t="s">
        <v>2095</v>
      </c>
      <c r="AF164">
        <v>3</v>
      </c>
    </row>
    <row r="165" spans="1:35">
      <c r="A165" t="str">
        <f t="shared" si="19"/>
        <v>6-Arms</v>
      </c>
      <c r="B165" t="str">
        <f t="shared" si="20"/>
        <v>6-Arms</v>
      </c>
      <c r="C165" s="5" t="s">
        <v>456</v>
      </c>
      <c r="D165" s="6"/>
      <c r="E165" s="5">
        <f t="shared" si="21"/>
        <v>164</v>
      </c>
      <c r="F165" s="40" t="s">
        <v>1605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1817</v>
      </c>
      <c r="Q165" s="17"/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5</v>
      </c>
      <c r="Y165" t="s">
        <v>2130</v>
      </c>
      <c r="Z165" t="s">
        <v>2095</v>
      </c>
      <c r="AF165">
        <v>6</v>
      </c>
    </row>
    <row r="166" spans="1:35">
      <c r="A166" t="str">
        <f t="shared" si="19"/>
        <v>Critical</v>
      </c>
      <c r="B166" t="str">
        <f t="shared" si="20"/>
        <v>Critical</v>
      </c>
      <c r="C166" s="5" t="s">
        <v>126</v>
      </c>
      <c r="D166" s="6"/>
      <c r="E166" s="5">
        <f t="shared" si="21"/>
        <v>165</v>
      </c>
      <c r="F166" s="40" t="s">
        <v>1685</v>
      </c>
      <c r="G166" s="5">
        <v>10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1819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8</v>
      </c>
      <c r="Y166" t="s">
        <v>2130</v>
      </c>
      <c r="Z166" t="s">
        <v>2095</v>
      </c>
      <c r="AE166" t="s">
        <v>126</v>
      </c>
    </row>
    <row r="167" spans="1:35">
      <c r="A167" t="str">
        <f t="shared" si="19"/>
        <v>Axe</v>
      </c>
      <c r="B167" t="str">
        <f t="shared" si="20"/>
        <v>Axe</v>
      </c>
      <c r="C167" s="5" t="s">
        <v>503</v>
      </c>
      <c r="D167" s="6"/>
      <c r="E167" s="5">
        <f t="shared" si="21"/>
        <v>166</v>
      </c>
      <c r="F167" s="40" t="s">
        <v>1795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1458</v>
      </c>
      <c r="Q167" s="17" t="s">
        <v>1785</v>
      </c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1820</v>
      </c>
      <c r="G168" s="5">
        <v>10</v>
      </c>
      <c r="H168" s="5"/>
      <c r="I168" s="5"/>
      <c r="J168" s="5"/>
      <c r="K168" s="5"/>
      <c r="L168" s="5">
        <v>9</v>
      </c>
      <c r="M168" s="5" t="s">
        <v>1748</v>
      </c>
      <c r="N168" s="5" t="str">
        <f t="shared" si="22"/>
        <v xml:space="preserve"> Mana</v>
      </c>
      <c r="O168" s="5" t="str">
        <f t="shared" si="23"/>
        <v>0</v>
      </c>
      <c r="P168" s="29" t="s">
        <v>1580</v>
      </c>
      <c r="Q168" s="17"/>
      <c r="R168" s="17"/>
      <c r="S168" s="19"/>
      <c r="T168" s="17"/>
      <c r="U168" s="5" t="s">
        <v>1805</v>
      </c>
      <c r="V168" s="5" t="str">
        <f t="shared" si="25"/>
        <v>Mana</v>
      </c>
      <c r="W168" t="s">
        <v>6</v>
      </c>
      <c r="X168">
        <v>4</v>
      </c>
      <c r="Y168" t="s">
        <v>1641</v>
      </c>
      <c r="Z168" t="s">
        <v>2098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1670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D169" t="s">
        <v>2351</v>
      </c>
      <c r="AE169" t="s">
        <v>74</v>
      </c>
      <c r="AI169" t="s">
        <v>2682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1557</v>
      </c>
      <c r="E170" s="5">
        <f t="shared" si="21"/>
        <v>169</v>
      </c>
      <c r="F170" s="40" t="s">
        <v>1816</v>
      </c>
      <c r="G170" s="5">
        <v>3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1821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6</v>
      </c>
      <c r="Y170" t="s">
        <v>1641</v>
      </c>
      <c r="Z170" t="s">
        <v>2098</v>
      </c>
      <c r="AD170" t="s">
        <v>2350</v>
      </c>
      <c r="AE170" t="s">
        <v>74</v>
      </c>
      <c r="AI170" t="s">
        <v>2153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1701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1794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2130</v>
      </c>
      <c r="Z171" t="s">
        <v>2095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1811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1824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2130</v>
      </c>
      <c r="Z172" t="s">
        <v>2095</v>
      </c>
      <c r="AD172" t="s">
        <v>1684</v>
      </c>
      <c r="AI172" t="s">
        <v>2411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1825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2130</v>
      </c>
      <c r="Z173" t="s">
        <v>2095</v>
      </c>
      <c r="AE173" t="s">
        <v>2377</v>
      </c>
      <c r="AI173" t="s">
        <v>2681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1826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2130</v>
      </c>
      <c r="Z174" t="s">
        <v>2095</v>
      </c>
      <c r="AD174" t="s">
        <v>1684</v>
      </c>
      <c r="AI174" t="s">
        <v>2411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1827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6</v>
      </c>
      <c r="W175" t="s">
        <v>2141</v>
      </c>
      <c r="Y175" t="s">
        <v>1641</v>
      </c>
      <c r="Z175" t="s">
        <v>2095</v>
      </c>
      <c r="AD175" t="s">
        <v>1684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2676</v>
      </c>
      <c r="D176" s="6"/>
      <c r="E176" s="5">
        <f t="shared" si="21"/>
        <v>175</v>
      </c>
      <c r="F176" s="40" t="s">
        <v>1681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1829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2130</v>
      </c>
      <c r="Z176" t="s">
        <v>2095</v>
      </c>
      <c r="AD176" t="s">
        <v>20</v>
      </c>
      <c r="AI176" t="s">
        <v>2411</v>
      </c>
    </row>
    <row r="177" spans="1:30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1667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1830</v>
      </c>
      <c r="Q177" s="17"/>
      <c r="R177" s="17"/>
      <c r="S177" s="19"/>
      <c r="T177" s="17"/>
      <c r="U177" s="5">
        <v>1</v>
      </c>
      <c r="V177" s="5" t="s">
        <v>6</v>
      </c>
      <c r="W177" t="s">
        <v>2141</v>
      </c>
      <c r="Y177" t="s">
        <v>2130</v>
      </c>
      <c r="Z177" t="s">
        <v>121</v>
      </c>
      <c r="AD177" t="s">
        <v>20</v>
      </c>
    </row>
    <row r="178" spans="1:30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1831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1832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1684</v>
      </c>
    </row>
    <row r="179" spans="1:30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1787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1833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2095</v>
      </c>
      <c r="AD179" t="s">
        <v>480</v>
      </c>
    </row>
    <row r="180" spans="1:30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1802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1834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121</v>
      </c>
      <c r="AD180" t="s">
        <v>480</v>
      </c>
    </row>
    <row r="181" spans="1:30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1835</v>
      </c>
      <c r="G181" s="5">
        <v>15</v>
      </c>
      <c r="H181" s="5"/>
      <c r="I181" s="5"/>
      <c r="J181" s="5"/>
      <c r="K181" s="5"/>
      <c r="L181" s="5">
        <v>9</v>
      </c>
      <c r="M181" s="5" t="s">
        <v>1748</v>
      </c>
      <c r="N181" s="5" t="str">
        <f t="shared" si="22"/>
        <v xml:space="preserve"> Mana</v>
      </c>
      <c r="O181" s="5" t="str">
        <f t="shared" si="23"/>
        <v>0</v>
      </c>
      <c r="P181" s="29" t="s">
        <v>1836</v>
      </c>
      <c r="Q181" s="17"/>
      <c r="R181" s="17"/>
      <c r="S181" s="19"/>
      <c r="T181" s="17"/>
      <c r="U181" s="5" t="s">
        <v>1805</v>
      </c>
      <c r="V181" s="5" t="str">
        <f t="shared" ref="V181:V193" si="27">W181</f>
        <v>Mana</v>
      </c>
      <c r="W181" t="s">
        <v>6</v>
      </c>
      <c r="X181">
        <v>7</v>
      </c>
      <c r="Y181" t="s">
        <v>1641</v>
      </c>
      <c r="Z181" t="s">
        <v>2099</v>
      </c>
      <c r="AA181" t="s">
        <v>241</v>
      </c>
    </row>
    <row r="182" spans="1:30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1837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1838</v>
      </c>
      <c r="Q182" s="17"/>
      <c r="R182" s="17"/>
      <c r="S182" s="19"/>
      <c r="T182" s="17"/>
      <c r="U182" s="5" t="s">
        <v>1805</v>
      </c>
      <c r="V182" s="5" t="str">
        <f t="shared" si="27"/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439</v>
      </c>
    </row>
    <row r="183" spans="1:30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1839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1840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159</v>
      </c>
    </row>
    <row r="184" spans="1:30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1841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1843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5</v>
      </c>
      <c r="Y184" t="s">
        <v>1641</v>
      </c>
      <c r="Z184" t="s">
        <v>2100</v>
      </c>
      <c r="AA184" t="s">
        <v>159</v>
      </c>
    </row>
    <row r="185" spans="1:30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1844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1846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20</v>
      </c>
    </row>
    <row r="186" spans="1:30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1632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1847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439</v>
      </c>
    </row>
    <row r="187" spans="1:30">
      <c r="A187" t="str">
        <f t="shared" si="19"/>
        <v>Lightning</v>
      </c>
      <c r="B187" t="str">
        <f t="shared" si="26"/>
        <v>Lightning</v>
      </c>
      <c r="C187" s="5" t="s">
        <v>2161</v>
      </c>
      <c r="D187" s="6"/>
      <c r="E187" s="5">
        <f t="shared" si="21"/>
        <v>187</v>
      </c>
      <c r="F187" s="40" t="s">
        <v>1788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1849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241</v>
      </c>
    </row>
    <row r="188" spans="1:30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1786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1850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1641</v>
      </c>
      <c r="Z188" t="s">
        <v>2099</v>
      </c>
    </row>
    <row r="189" spans="1:30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1688</v>
      </c>
      <c r="G189" s="5">
        <v>15</v>
      </c>
      <c r="H189" s="5"/>
      <c r="I189" s="5"/>
      <c r="J189" s="5"/>
      <c r="K189" s="5"/>
      <c r="L189" s="5">
        <v>9</v>
      </c>
      <c r="M189" s="5" t="s">
        <v>1748</v>
      </c>
      <c r="N189" s="5" t="str">
        <f t="shared" si="22"/>
        <v xml:space="preserve"> Mana</v>
      </c>
      <c r="O189" s="5" t="str">
        <f t="shared" si="23"/>
        <v>0</v>
      </c>
      <c r="P189" s="29" t="s">
        <v>1851</v>
      </c>
      <c r="Q189" s="17"/>
      <c r="R189" s="17"/>
      <c r="S189" s="19"/>
      <c r="T189" s="17"/>
      <c r="U189" s="5" t="s">
        <v>1805</v>
      </c>
      <c r="V189" s="5" t="str">
        <f t="shared" si="27"/>
        <v>Mana</v>
      </c>
      <c r="W189" t="s">
        <v>6</v>
      </c>
      <c r="X189">
        <v>9</v>
      </c>
      <c r="Y189" t="s">
        <v>1641</v>
      </c>
      <c r="Z189" t="s">
        <v>2100</v>
      </c>
    </row>
    <row r="190" spans="1:30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1571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1852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13</v>
      </c>
      <c r="Y190" t="s">
        <v>1641</v>
      </c>
      <c r="Z190" t="s">
        <v>2099</v>
      </c>
      <c r="AA190" t="s">
        <v>2438</v>
      </c>
    </row>
    <row r="191" spans="1:30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1569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1853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1329</v>
      </c>
    </row>
    <row r="192" spans="1:30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1793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1838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1641</v>
      </c>
      <c r="Z192" t="s">
        <v>2099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1751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1852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1641</v>
      </c>
      <c r="Z193" t="s">
        <v>2099</v>
      </c>
      <c r="AA193" t="s">
        <v>2438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1710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1590</v>
      </c>
      <c r="Q194" s="17"/>
      <c r="R194" s="17"/>
      <c r="S194" s="19"/>
      <c r="T194" s="17"/>
      <c r="U194" s="5">
        <v>1</v>
      </c>
      <c r="V194" s="5" t="s">
        <v>6</v>
      </c>
      <c r="W194" t="s">
        <v>2141</v>
      </c>
      <c r="Y194" t="s">
        <v>1641</v>
      </c>
      <c r="Z194" t="s">
        <v>2099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1842</v>
      </c>
      <c r="G195" s="5">
        <v>15</v>
      </c>
      <c r="H195" s="5"/>
      <c r="I195" s="5"/>
      <c r="J195" s="5"/>
      <c r="K195" s="5"/>
      <c r="L195" s="5">
        <v>9</v>
      </c>
      <c r="M195" s="5" t="s">
        <v>1748</v>
      </c>
      <c r="N195" s="5" t="str">
        <f t="shared" si="30"/>
        <v xml:space="preserve"> Mana</v>
      </c>
      <c r="O195" s="5" t="str">
        <f t="shared" si="31"/>
        <v>0</v>
      </c>
      <c r="P195" s="29" t="s">
        <v>1590</v>
      </c>
      <c r="Q195" s="17"/>
      <c r="R195" s="17"/>
      <c r="S195" s="19"/>
      <c r="T195" s="17"/>
      <c r="U195" s="5" t="s">
        <v>1805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1623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1592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1848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1592</v>
      </c>
      <c r="Q198" s="17"/>
      <c r="R198" s="17"/>
      <c r="S198" s="19"/>
      <c r="T198" s="17"/>
      <c r="U198" s="5">
        <v>1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1854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A199" t="s">
        <v>1594</v>
      </c>
      <c r="AD199" t="s">
        <v>2149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2374</v>
      </c>
      <c r="D200" s="6"/>
      <c r="E200" s="5">
        <f t="shared" si="29"/>
        <v>200</v>
      </c>
      <c r="F200" s="40" t="s">
        <v>1576</v>
      </c>
      <c r="G200" s="5">
        <v>15</v>
      </c>
      <c r="H200" s="5"/>
      <c r="I200" s="5"/>
      <c r="J200" s="5"/>
      <c r="K200" s="5"/>
      <c r="L200" s="5">
        <v>9</v>
      </c>
      <c r="M200" s="5" t="s">
        <v>1748</v>
      </c>
      <c r="N200" s="5" t="str">
        <f t="shared" si="30"/>
        <v xml:space="preserve"> Mana</v>
      </c>
      <c r="O200" s="5" t="str">
        <f t="shared" si="31"/>
        <v>0</v>
      </c>
      <c r="P200" s="29" t="s">
        <v>1854</v>
      </c>
      <c r="Q200" s="17"/>
      <c r="R200" s="17"/>
      <c r="S200" s="19"/>
      <c r="T200" s="17"/>
      <c r="U200" s="5" t="s">
        <v>1805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  <c r="AI200" t="s">
        <v>2375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2677</v>
      </c>
      <c r="D201" s="6"/>
      <c r="E201" s="5">
        <f t="shared" si="29"/>
        <v>201</v>
      </c>
      <c r="F201" s="40" t="s">
        <v>1690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2678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1730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1855</v>
      </c>
      <c r="Q202" s="17"/>
      <c r="R202" s="17"/>
      <c r="S202" s="19"/>
      <c r="T202" s="17"/>
      <c r="U202" s="5">
        <v>1</v>
      </c>
      <c r="V202" s="5" t="s">
        <v>6</v>
      </c>
      <c r="W202" t="s">
        <v>2141</v>
      </c>
      <c r="Y202" t="s">
        <v>1641</v>
      </c>
      <c r="Z202" t="s">
        <v>2099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1828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1856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1675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2675</v>
      </c>
      <c r="D205" s="6"/>
      <c r="E205" s="5">
        <f t="shared" si="29"/>
        <v>205</v>
      </c>
      <c r="F205" s="40" t="s">
        <v>1858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1859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2373</v>
      </c>
      <c r="D206" s="6"/>
      <c r="E206" s="5">
        <f t="shared" si="29"/>
        <v>206</v>
      </c>
      <c r="F206" s="40" t="s">
        <v>1582</v>
      </c>
      <c r="G206" s="5">
        <v>15</v>
      </c>
      <c r="H206" s="5"/>
      <c r="I206" s="5"/>
      <c r="J206" s="5"/>
      <c r="K206" s="5"/>
      <c r="L206" s="5">
        <v>9</v>
      </c>
      <c r="M206" s="5" t="s">
        <v>1748</v>
      </c>
      <c r="N206" s="5" t="str">
        <f t="shared" si="30"/>
        <v xml:space="preserve"> Mana</v>
      </c>
      <c r="O206" s="5" t="str">
        <f t="shared" si="31"/>
        <v>0</v>
      </c>
      <c r="P206" s="29" t="s">
        <v>1860</v>
      </c>
      <c r="Q206" s="17"/>
      <c r="R206" s="17"/>
      <c r="S206" s="19"/>
      <c r="T206" s="17"/>
      <c r="U206" s="5" t="s">
        <v>1805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1564</v>
      </c>
      <c r="AI206" t="s">
        <v>2372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1760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1861</v>
      </c>
      <c r="Q207" s="17"/>
      <c r="R207" s="17"/>
      <c r="S207" s="19"/>
      <c r="T207" s="17"/>
      <c r="U207" s="5">
        <v>1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1684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1862</v>
      </c>
      <c r="G208" s="5">
        <v>15</v>
      </c>
      <c r="H208" s="5"/>
      <c r="I208" s="5"/>
      <c r="J208" s="5"/>
      <c r="K208" s="5"/>
      <c r="L208" s="5">
        <v>9</v>
      </c>
      <c r="M208" s="5" t="s">
        <v>1748</v>
      </c>
      <c r="N208" s="5" t="str">
        <f t="shared" si="30"/>
        <v xml:space="preserve"> Mana</v>
      </c>
      <c r="O208" s="5" t="str">
        <f t="shared" si="31"/>
        <v>0</v>
      </c>
      <c r="P208" s="29" t="s">
        <v>1861</v>
      </c>
      <c r="Q208" s="17"/>
      <c r="R208" s="17"/>
      <c r="S208" s="19"/>
      <c r="T208" s="17"/>
      <c r="U208" s="5" t="s">
        <v>1805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1864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1865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1682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1822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1790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1866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1641</v>
      </c>
      <c r="Z211" t="s">
        <v>2099</v>
      </c>
      <c r="AB211">
        <v>10</v>
      </c>
      <c r="AC211">
        <v>0</v>
      </c>
      <c r="AE211" t="s">
        <v>2150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1813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1797</v>
      </c>
      <c r="G213" s="5">
        <v>15</v>
      </c>
      <c r="H213" s="5"/>
      <c r="I213" s="5"/>
      <c r="J213" s="5"/>
      <c r="K213" s="5"/>
      <c r="L213" s="5">
        <v>9</v>
      </c>
      <c r="M213" s="5" t="s">
        <v>1748</v>
      </c>
      <c r="N213" s="5" t="str">
        <f t="shared" si="30"/>
        <v xml:space="preserve"> Mana</v>
      </c>
      <c r="O213" s="5" t="str">
        <f t="shared" si="31"/>
        <v>0</v>
      </c>
      <c r="P213" s="29" t="s">
        <v>1866</v>
      </c>
      <c r="Q213" s="17"/>
      <c r="R213" s="17"/>
      <c r="S213" s="19"/>
      <c r="T213" s="17"/>
      <c r="U213" s="5" t="s">
        <v>1805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1863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1868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1641</v>
      </c>
      <c r="Z214" t="s">
        <v>2095</v>
      </c>
      <c r="AB214">
        <v>10</v>
      </c>
      <c r="AC214">
        <v>0</v>
      </c>
      <c r="AE214" t="s">
        <v>2150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2126</v>
      </c>
      <c r="D216" s="6"/>
      <c r="E216" s="5">
        <f t="shared" si="29"/>
        <v>216</v>
      </c>
      <c r="F216" s="40" t="s">
        <v>1736</v>
      </c>
      <c r="G216" s="5">
        <v>15</v>
      </c>
      <c r="H216" s="5"/>
      <c r="I216" s="5"/>
      <c r="J216" s="5"/>
      <c r="K216" s="5"/>
      <c r="L216" s="5">
        <v>9</v>
      </c>
      <c r="M216" s="5" t="s">
        <v>1748</v>
      </c>
      <c r="N216" s="5" t="str">
        <f t="shared" si="30"/>
        <v xml:space="preserve"> Mana</v>
      </c>
      <c r="O216" s="5" t="str">
        <f t="shared" si="31"/>
        <v>0</v>
      </c>
      <c r="P216" s="29" t="s">
        <v>1746</v>
      </c>
      <c r="Q216" s="17"/>
      <c r="R216" s="17"/>
      <c r="S216" s="19"/>
      <c r="T216" s="17"/>
      <c r="U216" s="5" t="s">
        <v>1805</v>
      </c>
      <c r="V216" s="5" t="s">
        <v>6</v>
      </c>
      <c r="W216" t="s">
        <v>5</v>
      </c>
      <c r="Y216" t="s">
        <v>1641</v>
      </c>
      <c r="Z216" t="s">
        <v>2097</v>
      </c>
      <c r="AB216">
        <v>10</v>
      </c>
      <c r="AC216">
        <v>0</v>
      </c>
      <c r="AE216" t="s">
        <v>2151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1749</v>
      </c>
      <c r="G217" s="5">
        <v>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1869</v>
      </c>
      <c r="Q217" s="17"/>
      <c r="R217" s="17"/>
      <c r="S217" s="19"/>
      <c r="T217" s="17"/>
      <c r="U217" s="5" t="s">
        <v>1805</v>
      </c>
      <c r="V217" s="5" t="str">
        <f>W217</f>
        <v>Mana</v>
      </c>
      <c r="W217" t="s">
        <v>6</v>
      </c>
      <c r="X217">
        <v>8</v>
      </c>
      <c r="Y217" t="s">
        <v>1641</v>
      </c>
      <c r="Z217" t="s">
        <v>2100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1740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1870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1649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1869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1683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1872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10</v>
      </c>
      <c r="Y220" t="s">
        <v>1641</v>
      </c>
      <c r="Z220" t="s">
        <v>2100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1600</v>
      </c>
      <c r="G221" s="5">
        <v>10</v>
      </c>
      <c r="H221" s="5"/>
      <c r="I221" s="5"/>
      <c r="J221" s="5"/>
      <c r="K221" s="5"/>
      <c r="L221" s="5">
        <v>9</v>
      </c>
      <c r="M221" s="5" t="s">
        <v>1530</v>
      </c>
      <c r="N221" s="5" t="str">
        <f t="shared" si="30"/>
        <v>Agl</v>
      </c>
      <c r="O221" s="5" t="str">
        <f t="shared" si="31"/>
        <v>2</v>
      </c>
      <c r="P221" s="29" t="s">
        <v>1873</v>
      </c>
      <c r="Q221" s="17"/>
      <c r="R221" s="17"/>
      <c r="S221" s="19"/>
      <c r="T221" s="17"/>
      <c r="U221" s="5" t="s">
        <v>1533</v>
      </c>
      <c r="V221" s="5" t="str">
        <f>W221</f>
        <v>Agl</v>
      </c>
      <c r="W221" t="s">
        <v>5</v>
      </c>
      <c r="Y221" t="s">
        <v>2130</v>
      </c>
      <c r="Z221" t="s">
        <v>2095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1603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1874</v>
      </c>
      <c r="Q222" s="17"/>
      <c r="R222" s="17"/>
      <c r="S222" s="19"/>
      <c r="T222" s="17"/>
      <c r="U222" s="5">
        <v>1</v>
      </c>
      <c r="V222" s="5" t="s">
        <v>6</v>
      </c>
      <c r="W222" t="s">
        <v>2140</v>
      </c>
      <c r="Y222" t="s">
        <v>1641</v>
      </c>
      <c r="Z222" t="s">
        <v>2100</v>
      </c>
      <c r="AB222">
        <v>1200</v>
      </c>
      <c r="AC222">
        <v>0</v>
      </c>
      <c r="AE222" t="s">
        <v>2157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1566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1846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1641</v>
      </c>
      <c r="Z223" t="s">
        <v>2099</v>
      </c>
      <c r="AA223" t="s">
        <v>20</v>
      </c>
      <c r="AI223" t="s">
        <v>2680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1687</v>
      </c>
      <c r="G224" s="5">
        <v>5</v>
      </c>
      <c r="H224" s="5"/>
      <c r="I224" s="5"/>
      <c r="J224" s="5"/>
      <c r="K224" s="5"/>
      <c r="L224" s="5">
        <v>9</v>
      </c>
      <c r="M224" s="5" t="s">
        <v>1748</v>
      </c>
      <c r="N224" s="5" t="str">
        <f t="shared" si="30"/>
        <v xml:space="preserve"> Mana</v>
      </c>
      <c r="O224" s="5" t="str">
        <f t="shared" si="31"/>
        <v>0</v>
      </c>
      <c r="P224" s="29" t="s">
        <v>1875</v>
      </c>
      <c r="Q224" s="17"/>
      <c r="R224" s="17"/>
      <c r="S224" s="19"/>
      <c r="T224" s="17"/>
      <c r="U224" s="5" t="s">
        <v>1805</v>
      </c>
      <c r="V224" s="5" t="s">
        <v>6</v>
      </c>
      <c r="W224" t="s">
        <v>2141</v>
      </c>
      <c r="Y224" t="s">
        <v>1641</v>
      </c>
      <c r="Z224" t="s">
        <v>2100</v>
      </c>
      <c r="AD224" t="s">
        <v>1682</v>
      </c>
    </row>
    <row r="225" spans="1:31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1876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1564</v>
      </c>
    </row>
    <row r="226" spans="1:31">
      <c r="A226" t="str">
        <f t="shared" si="28"/>
        <v>MadSong</v>
      </c>
      <c r="B226" t="str">
        <f t="shared" si="32"/>
        <v>MadSong</v>
      </c>
      <c r="C226" s="5" t="s">
        <v>288</v>
      </c>
      <c r="D226" s="6"/>
      <c r="E226" s="5">
        <f t="shared" si="29"/>
        <v>226</v>
      </c>
      <c r="F226" s="40" t="s">
        <v>1871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1875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1682</v>
      </c>
    </row>
    <row r="227" spans="1:31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1878</v>
      </c>
      <c r="Q227" s="17"/>
      <c r="R227" s="17"/>
      <c r="S227" s="19"/>
      <c r="T227" s="17"/>
      <c r="U227" s="5">
        <v>1</v>
      </c>
      <c r="V227" s="5" t="s">
        <v>2408</v>
      </c>
      <c r="Y227" t="s">
        <v>2135</v>
      </c>
    </row>
    <row r="228" spans="1:31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1879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>
      <c r="A229" t="str">
        <f t="shared" si="28"/>
        <v>Multiply</v>
      </c>
      <c r="B229" t="str">
        <f t="shared" si="32"/>
        <v>Multiply</v>
      </c>
      <c r="C229" s="5" t="s">
        <v>674</v>
      </c>
      <c r="D229" s="6"/>
      <c r="E229" s="5">
        <f t="shared" si="29"/>
        <v>229</v>
      </c>
      <c r="F229" s="40" t="s">
        <v>1789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1880</v>
      </c>
      <c r="Q229" s="17"/>
      <c r="R229" s="17"/>
      <c r="S229" s="19"/>
      <c r="T229" s="17"/>
      <c r="U229" s="5">
        <v>1</v>
      </c>
      <c r="V229" s="5" t="s">
        <v>6</v>
      </c>
      <c r="Y229" t="s">
        <v>1641</v>
      </c>
      <c r="Z229" t="s">
        <v>2097</v>
      </c>
      <c r="AE229" t="s">
        <v>2151</v>
      </c>
    </row>
    <row r="230" spans="1:31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1881</v>
      </c>
      <c r="E230" s="5">
        <f t="shared" si="29"/>
        <v>230</v>
      </c>
      <c r="F230" s="40" t="s">
        <v>1857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1882</v>
      </c>
      <c r="Q230" s="17"/>
      <c r="R230" s="17"/>
      <c r="S230" s="19"/>
      <c r="T230" s="17"/>
      <c r="U230" s="5">
        <v>1</v>
      </c>
      <c r="V230" s="5" t="s">
        <v>2408</v>
      </c>
      <c r="Y230" t="s">
        <v>2135</v>
      </c>
      <c r="AA230" t="s">
        <v>88</v>
      </c>
    </row>
    <row r="231" spans="1:31">
      <c r="A231" t="str">
        <f t="shared" si="28"/>
        <v>O-Change</v>
      </c>
      <c r="B231" t="str">
        <f t="shared" si="33"/>
        <v>O-Change</v>
      </c>
      <c r="C231" s="5" t="s">
        <v>1883</v>
      </c>
      <c r="D231" s="6" t="s">
        <v>1881</v>
      </c>
      <c r="E231" s="5">
        <f t="shared" si="29"/>
        <v>231</v>
      </c>
      <c r="F231" s="40" t="s">
        <v>1884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1885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1885</v>
      </c>
    </row>
    <row r="232" spans="1:31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1881</v>
      </c>
      <c r="E232" s="5">
        <f t="shared" si="29"/>
        <v>232</v>
      </c>
      <c r="F232" s="40" t="s">
        <v>1584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1886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159</v>
      </c>
    </row>
    <row r="233" spans="1:31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1881</v>
      </c>
      <c r="E233" s="5">
        <f t="shared" si="29"/>
        <v>233</v>
      </c>
      <c r="F233" s="40" t="s">
        <v>1727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1887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20</v>
      </c>
    </row>
    <row r="234" spans="1:31">
      <c r="A234" t="str">
        <f t="shared" si="28"/>
        <v>O-Damage</v>
      </c>
      <c r="B234" t="str">
        <f t="shared" si="33"/>
        <v>O-Damage</v>
      </c>
      <c r="C234" s="5" t="s">
        <v>1888</v>
      </c>
      <c r="D234" s="6" t="s">
        <v>1881</v>
      </c>
      <c r="E234" s="5">
        <f t="shared" si="29"/>
        <v>234</v>
      </c>
      <c r="F234" s="40" t="s">
        <v>1889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1891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2166</v>
      </c>
    </row>
    <row r="235" spans="1:31">
      <c r="A235" t="str">
        <f t="shared" si="28"/>
        <v>O-Weapon</v>
      </c>
      <c r="B235" t="str">
        <f t="shared" si="33"/>
        <v>O-Weapon</v>
      </c>
      <c r="C235" s="5" t="s">
        <v>1892</v>
      </c>
      <c r="D235" s="6" t="s">
        <v>1881</v>
      </c>
      <c r="E235" s="5">
        <f t="shared" si="29"/>
        <v>235</v>
      </c>
      <c r="F235" s="40" t="s">
        <v>1893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1894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1892</v>
      </c>
    </row>
    <row r="236" spans="1:31">
      <c r="A236" t="str">
        <f t="shared" si="28"/>
        <v>O-Pa/Po</v>
      </c>
      <c r="B236" t="str">
        <f t="shared" si="33"/>
        <v>O-Pa/Po</v>
      </c>
      <c r="C236" s="5" t="s">
        <v>1895</v>
      </c>
      <c r="D236" s="6" t="s">
        <v>1881</v>
      </c>
      <c r="E236" s="5">
        <f t="shared" si="29"/>
        <v>236</v>
      </c>
      <c r="F236" s="40" t="s">
        <v>1896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1897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1897</v>
      </c>
    </row>
    <row r="237" spans="1:31">
      <c r="A237" t="str">
        <f t="shared" si="28"/>
        <v>O-Para</v>
      </c>
      <c r="B237" t="str">
        <f t="shared" si="33"/>
        <v>O-Para</v>
      </c>
      <c r="C237" s="5" t="s">
        <v>1898</v>
      </c>
      <c r="D237" s="6" t="s">
        <v>1881</v>
      </c>
      <c r="E237" s="5">
        <f t="shared" si="29"/>
        <v>237</v>
      </c>
      <c r="F237" s="40" t="s">
        <v>1899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1900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2167</v>
      </c>
    </row>
    <row r="238" spans="1:31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1881</v>
      </c>
      <c r="E238" s="5">
        <f t="shared" si="29"/>
        <v>238</v>
      </c>
      <c r="F238" s="40" t="s">
        <v>1754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1901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439</v>
      </c>
    </row>
    <row r="239" spans="1:31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1881</v>
      </c>
      <c r="E239" s="5">
        <f t="shared" si="29"/>
        <v>239</v>
      </c>
      <c r="F239" s="40" t="s">
        <v>1635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1902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480</v>
      </c>
    </row>
    <row r="240" spans="1:31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1903</v>
      </c>
      <c r="E240" s="5">
        <f t="shared" si="29"/>
        <v>240</v>
      </c>
      <c r="F240" s="40" t="s">
        <v>1555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1904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159</v>
      </c>
      <c r="AE240" t="s">
        <v>2169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1903</v>
      </c>
      <c r="E241" s="5">
        <f t="shared" si="29"/>
        <v>241</v>
      </c>
      <c r="F241" s="40" t="s">
        <v>1890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1905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439</v>
      </c>
      <c r="AE241" t="s">
        <v>2169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1903</v>
      </c>
      <c r="E242" s="5">
        <f t="shared" si="29"/>
        <v>242</v>
      </c>
      <c r="F242" s="40" t="s">
        <v>1906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1907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241</v>
      </c>
      <c r="AE242" t="s">
        <v>2169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1908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1764</v>
      </c>
      <c r="U243" s="5">
        <v>1</v>
      </c>
      <c r="V243" s="5" t="s">
        <v>2408</v>
      </c>
      <c r="Y243" t="s">
        <v>1938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2136</v>
      </c>
      <c r="D244" s="6"/>
      <c r="E244" s="5">
        <f t="shared" si="29"/>
        <v>244</v>
      </c>
      <c r="F244" s="40" t="s">
        <v>1909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1910</v>
      </c>
      <c r="Q244" s="17"/>
      <c r="R244" s="17"/>
      <c r="S244" s="19"/>
      <c r="T244" s="17"/>
      <c r="U244" s="5">
        <v>1</v>
      </c>
      <c r="V244" s="5" t="s">
        <v>6</v>
      </c>
      <c r="W244" t="s">
        <v>2141</v>
      </c>
      <c r="Y244" t="s">
        <v>1641</v>
      </c>
      <c r="Z244" t="s">
        <v>2098</v>
      </c>
      <c r="AD244" t="s">
        <v>2351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1911</v>
      </c>
      <c r="D245" s="6" t="s">
        <v>1881</v>
      </c>
      <c r="E245" s="5">
        <f t="shared" si="29"/>
        <v>245</v>
      </c>
      <c r="F245" s="40" t="s">
        <v>1912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1913</v>
      </c>
      <c r="Q245" s="17"/>
      <c r="R245" s="17"/>
      <c r="S245" s="19"/>
      <c r="T245" s="17"/>
      <c r="U245" s="5">
        <v>1</v>
      </c>
      <c r="V245" s="5" t="s">
        <v>2408</v>
      </c>
      <c r="Y245" t="s">
        <v>2135</v>
      </c>
      <c r="AA245" t="s">
        <v>2168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2145</v>
      </c>
      <c r="D246" s="6"/>
      <c r="E246" s="5">
        <f t="shared" si="29"/>
        <v>246</v>
      </c>
      <c r="F246" s="40" t="s">
        <v>1914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1915</v>
      </c>
      <c r="Q246" s="17"/>
      <c r="R246" s="17"/>
      <c r="S246" s="19"/>
      <c r="T246" s="17"/>
      <c r="U246" s="5">
        <v>1</v>
      </c>
      <c r="V246" s="5" t="s">
        <v>6</v>
      </c>
      <c r="W246" t="s">
        <v>2141</v>
      </c>
      <c r="Y246" t="s">
        <v>1641</v>
      </c>
      <c r="Z246" t="s">
        <v>2100</v>
      </c>
      <c r="AD246" t="s">
        <v>20</v>
      </c>
      <c r="AI246" t="s">
        <v>2146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772</v>
      </c>
      <c r="E247" s="5">
        <f t="shared" si="29"/>
        <v>250</v>
      </c>
      <c r="F247" s="40" t="s">
        <v>1916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1917</v>
      </c>
      <c r="Q247" s="17"/>
      <c r="R247" s="17"/>
      <c r="S247" s="19"/>
      <c r="T247" s="17"/>
      <c r="U247" s="5">
        <v>1</v>
      </c>
      <c r="V247" s="5" t="s">
        <v>2408</v>
      </c>
      <c r="Y247" t="s">
        <v>2137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778</v>
      </c>
      <c r="D248" s="6"/>
      <c r="E248" s="5">
        <f t="shared" si="29"/>
        <v>253</v>
      </c>
      <c r="F248" s="40" t="s">
        <v>1918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1919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1920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1921</v>
      </c>
      <c r="Q249" s="5"/>
      <c r="U249" s="5">
        <v>1</v>
      </c>
      <c r="V249" s="5" t="s">
        <v>2408</v>
      </c>
      <c r="Y249" t="s">
        <v>2135</v>
      </c>
      <c r="AE249" t="s">
        <v>2163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1637</v>
      </c>
      <c r="D250" s="6" t="s">
        <v>1770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1474</v>
      </c>
      <c r="N250" s="5" t="str">
        <f t="shared" si="30"/>
        <v>Str</v>
      </c>
      <c r="O250" s="5" t="str">
        <f t="shared" si="31"/>
        <v>22</v>
      </c>
      <c r="P250" s="29" t="s">
        <v>1922</v>
      </c>
      <c r="U250" s="5" t="s">
        <v>1478</v>
      </c>
      <c r="V250" s="5" t="s">
        <v>4</v>
      </c>
      <c r="W250" t="s">
        <v>4</v>
      </c>
      <c r="Y250" t="s">
        <v>2134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1639</v>
      </c>
      <c r="D251" s="6" t="s">
        <v>1770</v>
      </c>
      <c r="E251" s="5">
        <f t="shared" si="29"/>
        <v>257</v>
      </c>
      <c r="F251" s="40" t="s">
        <v>1923</v>
      </c>
      <c r="G251" s="5">
        <v>-2</v>
      </c>
      <c r="H251" s="5"/>
      <c r="I251" s="5"/>
      <c r="J251" s="5"/>
      <c r="K251" s="5"/>
      <c r="L251" s="5">
        <v>0</v>
      </c>
      <c r="M251" s="5" t="s">
        <v>1519</v>
      </c>
      <c r="N251" s="5">
        <v>0</v>
      </c>
      <c r="O251" s="5">
        <v>0</v>
      </c>
      <c r="P251" s="29" t="s">
        <v>1924</v>
      </c>
      <c r="U251" s="5" t="s">
        <v>1521</v>
      </c>
      <c r="V251" s="5" t="s">
        <v>5</v>
      </c>
      <c r="W251" t="s">
        <v>5</v>
      </c>
      <c r="Y251" t="s">
        <v>2134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1770</v>
      </c>
      <c r="E252" s="5">
        <f t="shared" si="29"/>
        <v>258</v>
      </c>
      <c r="F252" s="40" t="s">
        <v>1925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1926</v>
      </c>
      <c r="U252" s="5">
        <v>11</v>
      </c>
      <c r="V252" s="5" t="s">
        <v>6</v>
      </c>
      <c r="W252" t="s">
        <v>6</v>
      </c>
      <c r="Y252" t="s">
        <v>2134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1770</v>
      </c>
      <c r="E253" s="5">
        <f t="shared" si="29"/>
        <v>259</v>
      </c>
      <c r="F253" s="40" t="s">
        <v>1927</v>
      </c>
      <c r="G253" s="5">
        <v>-2</v>
      </c>
      <c r="H253" s="5"/>
      <c r="I253" s="5"/>
      <c r="J253" s="5"/>
      <c r="K253" s="5"/>
      <c r="L253" s="5">
        <v>0</v>
      </c>
      <c r="M253" s="5" t="s">
        <v>1723</v>
      </c>
      <c r="N253" s="5" t="str">
        <f t="shared" si="30"/>
        <v>Def</v>
      </c>
      <c r="O253" s="5" t="str">
        <f t="shared" si="31"/>
        <v>22</v>
      </c>
      <c r="P253" s="29" t="s">
        <v>1928</v>
      </c>
      <c r="U253" s="5" t="s">
        <v>1725</v>
      </c>
      <c r="V253" s="5" t="s">
        <v>7</v>
      </c>
      <c r="W253" t="s">
        <v>7</v>
      </c>
      <c r="Y253" t="s">
        <v>2134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1770</v>
      </c>
      <c r="E254" s="5">
        <f t="shared" si="29"/>
        <v>260</v>
      </c>
      <c r="F254" s="40" t="s">
        <v>1929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1930</v>
      </c>
      <c r="U254" s="5">
        <v>11</v>
      </c>
      <c r="V254" s="5" t="s">
        <v>6</v>
      </c>
      <c r="W254" t="s">
        <v>6</v>
      </c>
      <c r="Y254" t="s">
        <v>2134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1770</v>
      </c>
      <c r="E255" s="5">
        <f t="shared" si="29"/>
        <v>261</v>
      </c>
      <c r="F255" s="40" t="s">
        <v>1931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1932</v>
      </c>
      <c r="U255" s="5">
        <v>11</v>
      </c>
      <c r="V255" s="5" t="s">
        <v>6</v>
      </c>
      <c r="W255" t="s">
        <v>6</v>
      </c>
      <c r="Y255" t="s">
        <v>2134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1770</v>
      </c>
      <c r="E256" s="5">
        <f t="shared" si="29"/>
        <v>262</v>
      </c>
      <c r="F256" s="40" t="s">
        <v>1933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1934</v>
      </c>
      <c r="U256" s="5">
        <v>11</v>
      </c>
      <c r="V256" s="5" t="s">
        <v>6</v>
      </c>
      <c r="W256" t="s">
        <v>6</v>
      </c>
      <c r="Y256" t="s">
        <v>2134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1770</v>
      </c>
      <c r="E257" s="5">
        <f t="shared" si="29"/>
        <v>263</v>
      </c>
      <c r="F257" s="40" t="s">
        <v>1935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1936</v>
      </c>
      <c r="U257" s="5">
        <v>11</v>
      </c>
      <c r="V257" s="5" t="s">
        <v>6</v>
      </c>
      <c r="W257" t="s">
        <v>6</v>
      </c>
      <c r="Y257" t="s">
        <v>2134</v>
      </c>
      <c r="AA257" t="s">
        <v>20</v>
      </c>
    </row>
    <row r="258" spans="1:35">
      <c r="A258" t="str">
        <f t="shared" ref="A258:A263" si="35">B258</f>
        <v>O-Dragon</v>
      </c>
      <c r="B258" t="str">
        <f>CONCATENATE(D258,"-",C258)</f>
        <v>O-Dragon</v>
      </c>
      <c r="C258" s="5" t="s">
        <v>337</v>
      </c>
      <c r="D258" s="6" t="s">
        <v>1881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2439</v>
      </c>
      <c r="U258" s="5">
        <v>1</v>
      </c>
      <c r="V258" s="5" t="s">
        <v>2408</v>
      </c>
      <c r="Y258" t="s">
        <v>2135</v>
      </c>
      <c r="AA258" t="s">
        <v>2352</v>
      </c>
      <c r="AI258" t="s">
        <v>2353</v>
      </c>
    </row>
    <row r="259" spans="1:35">
      <c r="A259" t="str">
        <f t="shared" si="35"/>
        <v>Tremor</v>
      </c>
      <c r="B259" t="s">
        <v>2388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2679</v>
      </c>
      <c r="U259" s="5"/>
      <c r="V259" s="5" t="s">
        <v>6</v>
      </c>
      <c r="W259" t="s">
        <v>6</v>
      </c>
      <c r="X259">
        <v>7</v>
      </c>
      <c r="Y259" t="s">
        <v>1641</v>
      </c>
      <c r="Z259" t="s">
        <v>2099</v>
      </c>
      <c r="AA259" t="s">
        <v>88</v>
      </c>
    </row>
    <row r="260" spans="1:35">
      <c r="A260" t="str">
        <f t="shared" si="35"/>
        <v>kW B-Exp</v>
      </c>
      <c r="B260" t="s">
        <v>2686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2408</v>
      </c>
      <c r="Y260" t="s">
        <v>1613</v>
      </c>
      <c r="AI260" t="s">
        <v>2687</v>
      </c>
    </row>
    <row r="261" spans="1:35">
      <c r="A261" t="str">
        <f t="shared" si="35"/>
        <v>Mini Tank</v>
      </c>
      <c r="B261" t="s">
        <v>2688</v>
      </c>
      <c r="C261" s="5" t="s">
        <v>2688</v>
      </c>
      <c r="D261" s="6" t="s">
        <v>1694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2140</v>
      </c>
      <c r="Y261" t="s">
        <v>2131</v>
      </c>
      <c r="Z261" t="s">
        <v>2099</v>
      </c>
      <c r="AB261">
        <v>80</v>
      </c>
      <c r="AC261">
        <v>40</v>
      </c>
      <c r="AE261" t="s">
        <v>2442</v>
      </c>
      <c r="AG261">
        <v>50</v>
      </c>
      <c r="AH261" t="s">
        <v>748</v>
      </c>
    </row>
    <row r="262" spans="1:35">
      <c r="A262" t="str">
        <f t="shared" si="35"/>
        <v>Spark Book</v>
      </c>
      <c r="B262" t="s">
        <v>2689</v>
      </c>
      <c r="C262" s="5" t="s">
        <v>2690</v>
      </c>
      <c r="D262" t="s">
        <v>1579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1641</v>
      </c>
      <c r="Z262" t="s">
        <v>2099</v>
      </c>
      <c r="AA262" t="s">
        <v>241</v>
      </c>
    </row>
    <row r="263" spans="1:35">
      <c r="A263" t="str">
        <f t="shared" si="35"/>
        <v>PowerUp</v>
      </c>
      <c r="B263" t="s">
        <v>2691</v>
      </c>
      <c r="C263" s="5" t="s">
        <v>2691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1641</v>
      </c>
      <c r="Z263" t="s">
        <v>2097</v>
      </c>
      <c r="AB263">
        <v>10</v>
      </c>
      <c r="AC263">
        <v>0</v>
      </c>
      <c r="AE263" t="s">
        <v>2151</v>
      </c>
    </row>
  </sheetData>
  <autoFilter ref="A1:AI263" xr:uid="{00000000-0009-0000-0000-000008000000}">
    <sortState ref="A2:AI259">
      <sortCondition ref="H1:H259"/>
    </sortState>
  </autoFilter>
  <sortState ref="A2:AG213">
    <sortCondition ref="W2:W213"/>
    <sortCondition descending="1" ref="Y2:Y213"/>
    <sortCondition ref="Z2:Z213"/>
    <sortCondition ref="F2:F213"/>
  </sortState>
  <conditionalFormatting sqref="A2:A260 A262:A263">
    <cfRule type="notContainsBlanks" dxfId="1" priority="2">
      <formula>LEN(TRIM(A2))&gt;0</formula>
    </cfRule>
  </conditionalFormatting>
  <conditionalFormatting sqref="A261">
    <cfRule type="notContainsBlanks" dxfId="0" priority="1">
      <formula>LEN(TRIM(A261))&gt;0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2019-05-14T15:46:04Z</dcterms:modified>
</cp:coreProperties>
</file>